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https://milwaukeecountywi-my.sharepoint.com/personal/vincent_masterson_milwaukeecountywi_gov/Documents/Desktop/Misc Save/"/>
    </mc:Choice>
  </mc:AlternateContent>
  <xr:revisionPtr revIDLastSave="0" documentId="8_{8725CD30-0EA2-4220-A646-C0066D7605FE}" xr6:coauthVersionLast="47" xr6:coauthVersionMax="47" xr10:uidLastSave="{00000000-0000-0000-0000-000000000000}"/>
  <bookViews>
    <workbookView xWindow="-120" yWindow="-120" windowWidth="29040" windowHeight="15720" tabRatio="773" firstSheet="1" activeTab="1" xr2:uid="{9B536263-7862-4FAB-AAFA-3F50D85BD011}"/>
  </bookViews>
  <sheets>
    <sheet name="ADMIN" sheetId="5" state="hidden" r:id="rId1"/>
    <sheet name="Summary Report_Non-Airport" sheetId="2" r:id="rId2"/>
    <sheet name="Summary Report_Airport" sheetId="13" r:id="rId3"/>
    <sheet name="Summary Report ALL LOOKUP_AIR" sheetId="11" state="hidden" r:id="rId4"/>
    <sheet name="Summary Report ALL LOOKUP_NOAIR" sheetId="10" state="hidden" r:id="rId5"/>
    <sheet name="DATA DL_AIR" sheetId="12" state="hidden" r:id="rId6"/>
    <sheet name="DATA DL_NOAIR" sheetId="1" state="hidden" r:id="rId7"/>
  </sheets>
  <externalReferences>
    <externalReference r:id="rId8"/>
  </externalReferences>
  <definedNames>
    <definedName name="_xlnm._FilterDatabase" localSheetId="5" hidden="1">'DATA DL_AIR'!$A$1:$MK$1</definedName>
    <definedName name="_xlnm._FilterDatabase" localSheetId="6" hidden="1">'DATA DL_NOAIR'!$A$1:$HF$197</definedName>
    <definedName name="AE_CE_ROW">'[1]CE Developed Form 1AE'!$E$8</definedName>
    <definedName name="AESCOPE">'[1]CE Developed Form 1AE'!$B$27</definedName>
    <definedName name="air">#REF!</definedName>
    <definedName name="awet">#REF!</definedName>
    <definedName name="BMC">"Picture 1,Picture 2"</definedName>
    <definedName name="Capfin">#REF!</definedName>
    <definedName name="cb">#REF!</definedName>
    <definedName name="cbdp">#REF!</definedName>
    <definedName name="cc">#REF!</definedName>
    <definedName name="ccc">#REF!</definedName>
    <definedName name="cetrans">'[1]CE Developed Form 1AE'!#REF!</definedName>
    <definedName name="cex">#REF!</definedName>
    <definedName name="clerk">#REF!</definedName>
    <definedName name="coggsfm">#REF!</definedName>
    <definedName name="comp">#REF!</definedName>
    <definedName name="courts">#REF!</definedName>
    <definedName name="courtsfm">#REF!</definedName>
    <definedName name="cs">#REF!</definedName>
    <definedName name="dafm">#REF!</definedName>
    <definedName name="dasfm22">'[1]CE Developed Form 1AE'!$B$37</definedName>
    <definedName name="dasfmfmcoggs">#REF!</definedName>
    <definedName name="dasfmfmcourts">#REF!</definedName>
    <definedName name="DasFmFmCrts">#REF!</definedName>
    <definedName name="dasfmfmshrf">#REF!</definedName>
    <definedName name="dasimsd">#REF!</definedName>
    <definedName name="daspsb">#REF!</definedName>
    <definedName name="Data">#REF!</definedName>
    <definedName name="_xlnm.Database">#REF!</definedName>
    <definedName name="Database3">#REF!</definedName>
    <definedName name="DHHS">#REF!</definedName>
    <definedName name="dotdo">#REF!</definedName>
    <definedName name="eb">#REF!</definedName>
    <definedName name="ec">#REF!</definedName>
    <definedName name="ems">#REF!</definedName>
    <definedName name="ENVIRONMENT">#REF!</definedName>
    <definedName name="f">#REF!</definedName>
    <definedName name="fleet">#REF!</definedName>
    <definedName name="FLEET_CES">'[1]CE Developed Form 1AE'!#REF!</definedName>
    <definedName name="FLEET_UPDATED">'[1]CE Developed Form 1AE'!#REF!</definedName>
    <definedName name="hhs">#REF!</definedName>
    <definedName name="hr">#REF!</definedName>
    <definedName name="hwy">#REF!</definedName>
    <definedName name="HWY_CES">'[1]CE Developed Form 1AE'!#REF!</definedName>
    <definedName name="HWY_UPDATED">'[1]CE Developed Form 1AE'!#REF!</definedName>
    <definedName name="imsd">#REF!</definedName>
    <definedName name="IMSD_CE_PM">'[1]CE Developed Form 1IMSD'!$E$8</definedName>
    <definedName name="imsd1822">'[1]CE Developed Form 1IMSD'!$B$35</definedName>
    <definedName name="imsdscope">'[1]CE Developed Form 1IMSD'!$B$25</definedName>
    <definedName name="MAM">#REF!</definedName>
    <definedName name="marcus">#REF!</definedName>
    <definedName name="MCDOT_CE_PM">'[1]CE Developed Form 1MCDOT'!$E$7</definedName>
    <definedName name="MCDOT_CES_LIKS">'[1]CE Developed Form 1AE'!#REF!</definedName>
    <definedName name="mcdot1822">'[1]CE Developed Form 1MCDOT'!$B$33</definedName>
    <definedName name="mcdotscope">'[1]CE Developed Form 1MCDOT'!$B$23</definedName>
    <definedName name="mchs">#REF!</definedName>
    <definedName name="me">#REF!</definedName>
    <definedName name="medasfm">#REF!</definedName>
    <definedName name="prb">#REF!</definedName>
    <definedName name="_xlnm.Print_Area" localSheetId="3">'Summary Report ALL LOOKUP_AIR'!$A$1:$N$227</definedName>
    <definedName name="_xlnm.Print_Area" localSheetId="4">'Summary Report ALL LOOKUP_NOAIR'!$A$1:$N$227</definedName>
    <definedName name="_xlnm.Print_Area" localSheetId="2">'Summary Report_Airport'!$A$1:$N$227</definedName>
    <definedName name="_xlnm.Print_Area" localSheetId="1">'Summary Report_Non-Airport'!$A$1:$N$227</definedName>
    <definedName name="_xlnm.Print_Titles" localSheetId="3">'Summary Report ALL LOOKUP_AIR'!$13:$15</definedName>
    <definedName name="_xlnm.Print_Titles" localSheetId="4">'Summary Report ALL LOOKUP_NOAIR'!$13:$15</definedName>
    <definedName name="_xlnm.Print_Titles" localSheetId="2">'Summary Report_Airport'!$13:$15</definedName>
    <definedName name="_xlnm.Print_Titles" localSheetId="1">'Summary Report_Non-Airport'!$13:$15</definedName>
    <definedName name="proc">#REF!</definedName>
    <definedName name="Project_Col">#REF!</definedName>
    <definedName name="Project_Columns">#REF!</definedName>
    <definedName name="Project_Data_Table">#REF!</definedName>
    <definedName name="Project_Name">#REF!</definedName>
    <definedName name="Project_Number">#REF!</definedName>
    <definedName name="risk">#REF!</definedName>
    <definedName name="rod">#REF!</definedName>
    <definedName name="rp">#REF!</definedName>
    <definedName name="RPFM">#REF!</definedName>
    <definedName name="SHERIFF">#REF!</definedName>
    <definedName name="shrf">#REF!</definedName>
    <definedName name="shrffm">#REF!</definedName>
    <definedName name="Slicer__3__Asset_Municipality_____Primary">#N/A</definedName>
    <definedName name="Slicer__3__Asset_Municipality_____Primary1">#N/A</definedName>
    <definedName name="Slicer__6__Supv_District_____Primary">#N/A</definedName>
    <definedName name="Slicer__6__Supv_District_____Primary1">#N/A</definedName>
    <definedName name="Slicer_Requesting_Org_Title">#N/A</definedName>
    <definedName name="Slicer_Requesting_Org_Title1">#N/A</definedName>
    <definedName name="SPADDRESSESCEREQFRM">'[1]CE REQ Form 1'!$A$29</definedName>
    <definedName name="TRANSIT_CES">'[1]CE Developed Form 1AE'!#REF!</definedName>
    <definedName name="treas">#REF!</definedName>
    <definedName name="TS">#REF!</definedName>
    <definedName name="uwext">#REF!</definedName>
    <definedName name="water">#REF!</definedName>
  </definedNames>
  <calcPr calcId="191029"/>
  <pivotCaches>
    <pivotCache cacheId="331" r:id="rId9"/>
    <pivotCache cacheId="332" r:id="rId10"/>
  </pivotCaches>
  <extLst>
    <ext xmlns:x14="http://schemas.microsoft.com/office/spreadsheetml/2009/9/main" uri="{BBE1A952-AA13-448e-AADC-164F8A28A991}">
      <x14:slicerCaches>
        <x14:slicerCache r:id="rId11"/>
        <x14:slicerCache r:id="rId12"/>
        <x14:slicerCache r:id="rId13"/>
        <x14:slicerCache r:id="rId14"/>
        <x14:slicerCache r:id="rId15"/>
        <x14:slicerCache r:id="rId1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5" l="1"/>
  <c r="E5" i="5" s="1"/>
  <c r="B7" i="5"/>
  <c r="B5" i="5" l="1"/>
  <c r="L13" i="13" l="1"/>
  <c r="BW1" i="13" s="1"/>
  <c r="H13" i="13"/>
  <c r="BP1" i="13" s="1"/>
  <c r="A1" i="13"/>
  <c r="J13" i="11"/>
  <c r="F13" i="11"/>
  <c r="A1" i="11"/>
  <c r="F13" i="10"/>
  <c r="J13" i="10"/>
  <c r="A1" i="10"/>
  <c r="H13" i="2"/>
  <c r="L13" i="2"/>
  <c r="A1" i="2"/>
  <c r="BX3" i="13" l="1"/>
  <c r="BY3" i="13"/>
  <c r="BS3" i="13"/>
  <c r="BT3" i="13"/>
  <c r="BQ3" i="13"/>
  <c r="BR3" i="13"/>
  <c r="BQ3" i="2"/>
  <c r="BW1" i="2"/>
  <c r="BP1" i="2"/>
  <c r="BR4" i="13"/>
  <c r="BQ4" i="13"/>
  <c r="BY4" i="13"/>
  <c r="BX4" i="13"/>
  <c r="BS4" i="13"/>
  <c r="BT4" i="13"/>
  <c r="BY4" i="2"/>
  <c r="BX4" i="2"/>
  <c r="BT4" i="2"/>
  <c r="BQ4" i="2"/>
  <c r="BS4" i="2"/>
  <c r="BR4" i="2"/>
  <c r="BY3" i="2"/>
  <c r="BX3" i="2"/>
  <c r="BT3" i="2"/>
  <c r="BS3" i="2"/>
  <c r="BR3" i="2"/>
  <c r="BT5" i="13" l="1"/>
  <c r="BS5" i="13"/>
  <c r="BY5" i="2"/>
  <c r="BX5" i="2"/>
  <c r="BR5" i="13"/>
  <c r="BQ5" i="13"/>
  <c r="BX5" i="13"/>
  <c r="BY5" i="13"/>
  <c r="BT5" i="2"/>
  <c r="BR5" i="2"/>
  <c r="BS5" i="2"/>
  <c r="BQ5"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81FCACC-E88B-4F5B-978F-7722230EE604}" keepAlive="1" name="Query - Parameter1" description="Connection to the 'Parameter1' query in the workbook." type="5" refreshedVersion="0" background="1">
    <dbPr connection="Provider=Microsoft.Mashup.OleDb.1;Data Source=$Workbook$;Location=Parameter1;Extended Properties=&quot;&quot;" command="SELECT * FROM [Parameter1]"/>
  </connection>
  <connection id="2" xr16:uid="{175EB39C-DF5A-4C41-B0E4-C7A50147E408}"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3" xr16:uid="{77AF4FFB-038B-490E-91B5-73E962D570FA}" keepAlive="1" name="Query - Transform File" description="Connection to the 'Transform File' query in the workbook." type="5" refreshedVersion="0" background="1">
    <dbPr connection="Provider=Microsoft.Mashup.OleDb.1;Data Source=$Workbook$;Location=&quot;Transform File&quot;;Extended Properties=&quot;&quot;" command="SELECT * FROM [Transform File]"/>
  </connection>
  <connection id="4" xr16:uid="{7879B6BC-B40F-488B-97F7-6BD7B8836E20}" keepAlive="1" name="Query - Transform Sample File" description="Connection to the 'Transform Sample File' query in the workbook." type="5" refreshedVersion="0" background="1">
    <dbPr connection="Provider=Microsoft.Mashup.OleDb.1;Data Source=$Workbook$;Location=&quot;Transform Sample File&quot;;Extended Properties=&quot;&quot;" command="SELECT * FROM [Transform Sample File]"/>
  </connection>
</connections>
</file>

<file path=xl/sharedStrings.xml><?xml version="1.0" encoding="utf-8"?>
<sst xmlns="http://schemas.openxmlformats.org/spreadsheetml/2006/main" count="14442" uniqueCount="2683">
  <si>
    <t>Requesting Org Title</t>
  </si>
  <si>
    <t>8 Digit Subproject</t>
  </si>
  <si>
    <t>YR 1 Total EXP</t>
  </si>
  <si>
    <t>YR 1 REV - County (Bond)</t>
  </si>
  <si>
    <t>YR 1 REV - County (Cash)</t>
  </si>
  <si>
    <t>YR 1 REV - Non-County</t>
  </si>
  <si>
    <t>YR 2-5 Total EXP</t>
  </si>
  <si>
    <t>YR 2-5 REV - County (All Cnty Sources)</t>
  </si>
  <si>
    <t>YR 2-5 REV - Non-County</t>
  </si>
  <si>
    <t>Sub-Project Title:</t>
  </si>
  <si>
    <t>(8)-Department Contact:</t>
  </si>
  <si>
    <t>(9)-Contact's Phone:</t>
  </si>
  <si>
    <t>(10)-Contact's Email:</t>
  </si>
  <si>
    <t>(11)-Sub-Project Need(s) and Problem Statement: (NOTE-The description you provide below is included in the Budget Narrative's "Need" Section)</t>
  </si>
  <si>
    <t>(6)-Supv District:----Primary</t>
  </si>
  <si>
    <t>(3)-Asset Municipality:----Primary</t>
  </si>
  <si>
    <t>(4)-Asset Street Address:----Primary</t>
  </si>
  <si>
    <t>YR 1 Scope</t>
  </si>
  <si>
    <t>Out-Year Scope</t>
  </si>
  <si>
    <t>Cost Estimator</t>
  </si>
  <si>
    <t>CE Dept</t>
  </si>
  <si>
    <t>Managing Dept</t>
  </si>
  <si>
    <t>CHARLES ALLIS</t>
  </si>
  <si>
    <t>YES</t>
  </si>
  <si>
    <t>NO</t>
  </si>
  <si>
    <t/>
  </si>
  <si>
    <t>SD03</t>
  </si>
  <si>
    <t>Milwaukee</t>
  </si>
  <si>
    <t>1801 N Prospect Ave</t>
  </si>
  <si>
    <t>The scope of work includes construction of 100% design.</t>
  </si>
  <si>
    <t>1-FACILITIES MANAGEMENT (AE-EE-FM)</t>
  </si>
  <si>
    <t>1-Facilities Management (AE-EE-FM)</t>
  </si>
  <si>
    <t>None.</t>
  </si>
  <si>
    <t>414-427-4710</t>
  </si>
  <si>
    <t>michael.bickerstaff@milwaukeecountywi.gov</t>
  </si>
  <si>
    <t>SD09</t>
  </si>
  <si>
    <t>Franklin</t>
  </si>
  <si>
    <t>8885 S 68th St</t>
  </si>
  <si>
    <t>AMIR ADAM</t>
  </si>
  <si>
    <t>ANDREW CARRION</t>
  </si>
  <si>
    <t>2-INFORMATION MANAGEMENT SERVICES</t>
  </si>
  <si>
    <t>2-Information Management Services</t>
  </si>
  <si>
    <t>WJ011801</t>
  </si>
  <si>
    <t>CRC LOTTER BUILDING ROOF REPLACEMENT</t>
  </si>
  <si>
    <t>WJ011901</t>
  </si>
  <si>
    <t>CRC SURGES BUILDING ROOF REPLACEMENT</t>
  </si>
  <si>
    <t>WJ012001</t>
  </si>
  <si>
    <t>COURTS</t>
  </si>
  <si>
    <t>SD13</t>
  </si>
  <si>
    <t>DAS-FMD</t>
  </si>
  <si>
    <t>SD06</t>
  </si>
  <si>
    <t>Wauwatosa</t>
  </si>
  <si>
    <t>CLERK</t>
  </si>
  <si>
    <t>None</t>
  </si>
  <si>
    <t>901 N 9th Street</t>
  </si>
  <si>
    <t>WG003701</t>
  </si>
  <si>
    <t>FACILITIES WEST (LAPHAM) ROOF REPLACEMENT</t>
  </si>
  <si>
    <t>SD16</t>
  </si>
  <si>
    <t>PETER NILLES</t>
  </si>
  <si>
    <t>821 West State Street</t>
  </si>
  <si>
    <t>IMSD</t>
  </si>
  <si>
    <t>MATT JOHNSON</t>
  </si>
  <si>
    <t>Countywide</t>
  </si>
  <si>
    <t>SDCW</t>
  </si>
  <si>
    <t>Enter Phone #</t>
  </si>
  <si>
    <t>Please enter email</t>
  </si>
  <si>
    <t>DAS-ENV</t>
  </si>
  <si>
    <t>414-278-2988</t>
  </si>
  <si>
    <t>timothy.detzer@milwaukeecountywi.gov</t>
  </si>
  <si>
    <t>WV004401</t>
  </si>
  <si>
    <t>SD12</t>
  </si>
  <si>
    <t>2200 W Pierce Street</t>
  </si>
  <si>
    <t>SD08</t>
  </si>
  <si>
    <t>South Milwaukee</t>
  </si>
  <si>
    <t>ANDY TRAN</t>
  </si>
  <si>
    <t>DHHS</t>
  </si>
  <si>
    <t>WD020201</t>
  </si>
  <si>
    <t>10602 Underwood Pkwy</t>
  </si>
  <si>
    <t>3-DEPT OF TRANSPORTATION</t>
  </si>
  <si>
    <t>3-Dept of Transportation</t>
  </si>
  <si>
    <t>TRANSIT</t>
  </si>
  <si>
    <t>414-937-3207</t>
  </si>
  <si>
    <t>bbertsch@mcts.org</t>
  </si>
  <si>
    <t>SD10</t>
  </si>
  <si>
    <t>2932 N 35th Street</t>
  </si>
  <si>
    <t>CLIFTON JANSSEN, P.E.</t>
  </si>
  <si>
    <t>WT015801</t>
  </si>
  <si>
    <t>REPLACEMENT OF UNDERGROUND FUEL TANKS KK</t>
  </si>
  <si>
    <t>1710 S. Kinnickinnic Avenue</t>
  </si>
  <si>
    <t>The scope of work includes construction to implement the design.</t>
  </si>
  <si>
    <t>NA</t>
  </si>
  <si>
    <t>WT016701</t>
  </si>
  <si>
    <t>CONCRETE YARD AND PARKING LOT REPLACEMENT - HILLSIDE SITE - FLEET MAINT BLDG</t>
  </si>
  <si>
    <t>1525 W Vine Street</t>
  </si>
  <si>
    <t>The scope of work includes planning and design for replacement of the concrete pavement (and related utilities and equipment) for the entire transit garage site. Anticpated design work to include removal of all concrete pavement and replacement; Drainage/storm sewers, watermain, and other utility replacements under new pavement; and replacement of broken concrete curb and gutter as well as damaged chainlink fence; parking lot LED lighting; and protective bollards.</t>
  </si>
  <si>
    <t xml:space="preserve">The scope of work includes the construction phase for replacement of the concrete pavement for the entire transit garage site.  </t>
  </si>
  <si>
    <t>WT016901</t>
  </si>
  <si>
    <t>ROOF REPLACEMENT - FDL SITE - MAINT BUILDING</t>
  </si>
  <si>
    <t>The scope of work includes design and planning of roof replacement on the FDL Maintenance Building (the garage).</t>
  </si>
  <si>
    <t>WT017001</t>
  </si>
  <si>
    <t>ROOF REPLACEMENT - KK SITE - MAINT AND OPERATIONS BUILDINGS</t>
  </si>
  <si>
    <t>The scope of work includes design and planning to completely tear-off and roof replacement on the KK Operating Building (the station) and the Maintenance Building (the garage).</t>
  </si>
  <si>
    <t>WT017201</t>
  </si>
  <si>
    <t>REPLACEMENT OF UNDERGROUND FUEL TANKS FDL</t>
  </si>
  <si>
    <t>AIRPORT</t>
  </si>
  <si>
    <t>SD04</t>
  </si>
  <si>
    <t>5300 S Howell Ave</t>
  </si>
  <si>
    <t>FLEET MANAGEMENT</t>
  </si>
  <si>
    <t>WF055601</t>
  </si>
  <si>
    <t>FLEET GARAGE EXTENSION</t>
  </si>
  <si>
    <t>JOHN BLONIEN</t>
  </si>
  <si>
    <t>414-257-6575</t>
  </si>
  <si>
    <t>john.blonien@milwaukeecountywi.gov</t>
  </si>
  <si>
    <t>The scope of work includes design and planning, specs, and construction estimate of the north addition to the existing Fleet Garage.  Approximately 32,000 S.F. addition with an 800 S.F. mezzanine for storage.</t>
  </si>
  <si>
    <t>WF055701</t>
  </si>
  <si>
    <t>WF055801</t>
  </si>
  <si>
    <t>FLEET MANAGEMENT ELECTRICAL UPGRADE</t>
  </si>
  <si>
    <t xml:space="preserve">The scope of work includes design to power electrical vehicles and plus additional capacity to power 50 squad cars and 50 plows. The current power capacity is about 0.75 MW. The future demand should be 2MW. </t>
  </si>
  <si>
    <t>TRANSPORTATION SERVICES</t>
  </si>
  <si>
    <t>414-257-5934</t>
  </si>
  <si>
    <t>andrea.weddle-henning@milwaukeecountywi.gov</t>
  </si>
  <si>
    <t>SD17</t>
  </si>
  <si>
    <t>Oak Creek</t>
  </si>
  <si>
    <t>Greenfield</t>
  </si>
  <si>
    <t>West Allis</t>
  </si>
  <si>
    <t>SD11</t>
  </si>
  <si>
    <t>SD18</t>
  </si>
  <si>
    <t>SD02</t>
  </si>
  <si>
    <t>Brown Deer</t>
  </si>
  <si>
    <t>414-257-5394</t>
  </si>
  <si>
    <t>Cudahy</t>
  </si>
  <si>
    <t>EMERGENCY MANAGEMENT</t>
  </si>
  <si>
    <t>4-SAME AS REQUESTING DEPT/AGENCY (EXCLUDES DOT, FCLTY MNGMNT, AND IMSD)</t>
  </si>
  <si>
    <t>4-Same as Requesting Dept/Agency (Excludes DOT, Fclty Mngmnt, and IMSD)</t>
  </si>
  <si>
    <t>WQ021201</t>
  </si>
  <si>
    <t>911 CAD REPLACEMENT – OEM</t>
  </si>
  <si>
    <t>WQ020701</t>
  </si>
  <si>
    <t xml:space="preserve">The Academy 911 Dispatch Center is the ONLY fully operational backup 911 center in Milwaukee County. The current equipment has been given an end of life and end of support. This backup dispatch center was opened up for the duration of COVID19 for continuity of operations, demonstrating its value to the residents of Milwaukee County. As dispatch consilidation (WI State Act 26) materializes, this backup location will become even more valuable as a Countywide resource. 
This equipment is in need of urgent replacement due to the end of life and end of support. If this equipment is not replaced, the 911 Dispatch center will not be able to effectively answer 911 calls or perform dispatch operations as mandated by County ordinance, if there is an issue at the primary OEM 911 facility.  
Milwaukee County Ord. 91.09, provision of 9-1-1 emergency telecommunications service in the county as provided by s. 146.70, Wis. Stats. and chapter PSC 173 of the state Administrative Code. Section 146.70 </t>
  </si>
  <si>
    <t>WQ020801</t>
  </si>
  <si>
    <t>MCPA</t>
  </si>
  <si>
    <t>414-755-3942</t>
  </si>
  <si>
    <t>kharris@marcuscenter.org</t>
  </si>
  <si>
    <t>929 N Water St</t>
  </si>
  <si>
    <t>The scope of work includes the removal and replacement of approximately 1/3 of 128,000 lineal feet of caulking, clean approximately 1/3 of 217,000 square feet of stone, and repair damaged stone as needed.</t>
  </si>
  <si>
    <t>SHERIFF</t>
  </si>
  <si>
    <t>WR020501</t>
  </si>
  <si>
    <t>LAKEFRONT CAMERAS AND VIDEO ANALYTICS</t>
  </si>
  <si>
    <t>X5131/X2038</t>
  </si>
  <si>
    <t>750 N Lincoln Memorial Drive</t>
  </si>
  <si>
    <t>ANDY CARRION</t>
  </si>
  <si>
    <t>WR020601</t>
  </si>
  <si>
    <t>TRAINING ACADEMY - SECURITY IMPROVEMENTS</t>
  </si>
  <si>
    <t>414-525-5709</t>
  </si>
  <si>
    <t>Sarah.Wronski@milwaukeecountywi.gov</t>
  </si>
  <si>
    <t>WR020701</t>
  </si>
  <si>
    <t>525-5715</t>
  </si>
  <si>
    <t>The scope of work includes construction of design.</t>
  </si>
  <si>
    <t>Joshua.Briggs@milwaukeecountywi.gov</t>
  </si>
  <si>
    <t>TRAINING ACADEMY AND PARKING LOT REPLACEMENT</t>
  </si>
  <si>
    <t>WR020901</t>
  </si>
  <si>
    <t>CAMERA TOWERS AND TRAILER SYSTEMS</t>
  </si>
  <si>
    <t>278-4744</t>
  </si>
  <si>
    <t>Pat Carravetta@milwaukeecountywi.gov</t>
  </si>
  <si>
    <t>WR021001</t>
  </si>
  <si>
    <t>TRAINING TRACK (EVOC) – SHERIFF TRAINING ACADEMY</t>
  </si>
  <si>
    <t>525-5709/X4744</t>
  </si>
  <si>
    <t xml:space="preserve">The scope of work includes design for a circular driving track, conceptually totaling in length 1,500 feet, overall width of 12 feet at non-designated locations, two straight portions of 500 feet with 40 foot-widths, 4 count corners or turns that are 50 feet long with a 25-foot width. Also included is design for grading, drainage, lighting, green infrastruction, arm gate, and restoration. </t>
  </si>
  <si>
    <t>The scope of work includes construction of the design.</t>
  </si>
  <si>
    <t>ELIEZER RAMIREZ</t>
  </si>
  <si>
    <t>PAT CARRAVETTA</t>
  </si>
  <si>
    <t>PARKS</t>
  </si>
  <si>
    <t>SARAH TOOMSEN</t>
  </si>
  <si>
    <t>414-257-7389</t>
  </si>
  <si>
    <t>sarah.toomsen@milwaukeecountywi.gov</t>
  </si>
  <si>
    <t>WP054001</t>
  </si>
  <si>
    <t>WP057001</t>
  </si>
  <si>
    <t>MCKINLEY PARKING LOTS - PHASE 3</t>
  </si>
  <si>
    <t>1700 N LINCOLN MEMORIAL DR</t>
  </si>
  <si>
    <t>WP062601</t>
  </si>
  <si>
    <t>COOL WATERS OVERFLOW PARKING LOT &amp; SERVICE YARD</t>
  </si>
  <si>
    <t>2028 S 124TH ST</t>
  </si>
  <si>
    <t>WP070602</t>
  </si>
  <si>
    <t>WP074001</t>
  </si>
  <si>
    <t>KOSCIUSZKO COMMUNITY CENTER REHABILITATION</t>
  </si>
  <si>
    <t>SD14</t>
  </si>
  <si>
    <t>2201 S.7th Street</t>
  </si>
  <si>
    <t>SD07</t>
  </si>
  <si>
    <t>WP074601</t>
  </si>
  <si>
    <t>8701 W Chambers St</t>
  </si>
  <si>
    <t>WP075401</t>
  </si>
  <si>
    <t>JACOBUS PLAYGROUND RECONSTRUCTION</t>
  </si>
  <si>
    <t>6501 W HILLSIDE LN</t>
  </si>
  <si>
    <t>Full replacement of class-1 playground to ADA and current safety standards. Work to include all demo, installation, equipment, and supporting amenities for playground.</t>
  </si>
  <si>
    <t>WP075701</t>
  </si>
  <si>
    <t>AC HANSON PLAYGROUND RECONSTRUCTION</t>
  </si>
  <si>
    <t>Full replacement of class-3 playground to ADA and current safety standards. Work to include all demo, installation, equipment, and supporting amenities for playground.</t>
  </si>
  <si>
    <t>WP075801</t>
  </si>
  <si>
    <t>SPORT FIELD RECONDITIONING HARDEN-ZABLOCKI</t>
  </si>
  <si>
    <t>The scope of work is to design a modernized Joe Harden Field, in Zablocki Park. This includes importing new soil, laser grade and compact screened topsoil to interior infield to achieve design grade, irrigation, fencing, backstop, LED lighting, artifical turf infield or entire field alternates.</t>
  </si>
  <si>
    <t>WP075901</t>
  </si>
  <si>
    <t>GRANT PARK ROADWAY RECONSTRUCTION HAWTHORNE TO PICNIC AREA 5</t>
  </si>
  <si>
    <t>SD15</t>
  </si>
  <si>
    <t xml:space="preserve">The scope of the project includes planning/design and installation of 18,000SF of Poured in Place (PIP) rubberized safety surfacing. The scope will include excavating existing areas of rubberized surfacing, mulch or other playground surfaces. New surfacing will be installed over new compacted stone base material for the entire surface of the play area.  </t>
  </si>
  <si>
    <t>WP078701</t>
  </si>
  <si>
    <t>PARKS SOUTH REGION ROOF REPLACEMENTS</t>
  </si>
  <si>
    <t xml:space="preserve">The scope of work includes design and planning of several Parks' roofs. Design for removal and complete roof replacement at McCarty Pavilion/Pool, Grant Service (Partial), Grant Beach House, Green Park Pavilion, Oakwood Clubhouse, and Zablocki Pavilion. </t>
  </si>
  <si>
    <t>WP079301</t>
  </si>
  <si>
    <t>LAFOLLETTE PARK COURT AND SITE IMPROVEMENTS</t>
  </si>
  <si>
    <t>WP079601</t>
  </si>
  <si>
    <t>1750 N LINCOLN MEMORIAL DR</t>
  </si>
  <si>
    <t>WP079801</t>
  </si>
  <si>
    <t>3000 N Sherman Blvd</t>
  </si>
  <si>
    <t>WP075601</t>
  </si>
  <si>
    <t>ZABLOCKI PLAYGROUND RECONSTRUCTION</t>
  </si>
  <si>
    <t>Full replacement of class-2 playground to ADA and current safety standards. Work to include all demo, installation, equipment, and supporting amenities for playground.</t>
  </si>
  <si>
    <t>WP080201</t>
  </si>
  <si>
    <t>COPERNICUS PLAYGROUND REPLACEMENT</t>
  </si>
  <si>
    <t>WP052301</t>
  </si>
  <si>
    <t>LAKE PARK STEEL ARCH BRIDGE</t>
  </si>
  <si>
    <t>3233 E. Kenwood</t>
  </si>
  <si>
    <t>WP075101</t>
  </si>
  <si>
    <t>3501 W BRADLEY RD</t>
  </si>
  <si>
    <t>WP054501</t>
  </si>
  <si>
    <t>WHITNALL GOLF COURSE IRRIGATION</t>
  </si>
  <si>
    <t>WMC</t>
  </si>
  <si>
    <t>414-273-5533</t>
  </si>
  <si>
    <t>dbuttery@warmemorialcenter.org</t>
  </si>
  <si>
    <t>750 N Lincoln Memorial Dr</t>
  </si>
  <si>
    <t>The scope of work includes construction of the completed design.</t>
  </si>
  <si>
    <t>ZOO</t>
  </si>
  <si>
    <t>414-256-5404</t>
  </si>
  <si>
    <t>vera.westphal@milwaukeecountywi.gov</t>
  </si>
  <si>
    <t>10001 W Bluemound Rd</t>
  </si>
  <si>
    <t>Grand Total</t>
  </si>
  <si>
    <t>AIRPORT Total</t>
  </si>
  <si>
    <t>CHARLES ALLIS Total</t>
  </si>
  <si>
    <t>COURTS Total</t>
  </si>
  <si>
    <t>DAS-ENV Total</t>
  </si>
  <si>
    <t>DAS-FMD Total</t>
  </si>
  <si>
    <t>DHHS Total</t>
  </si>
  <si>
    <t>EMERGENCY MANAGEMENT Total</t>
  </si>
  <si>
    <t>FLEET MANAGEMENT Total</t>
  </si>
  <si>
    <t>IMSD Total</t>
  </si>
  <si>
    <t>MCPA Total</t>
  </si>
  <si>
    <t>PARKS Total</t>
  </si>
  <si>
    <t>SHERIFF Total</t>
  </si>
  <si>
    <t>TRANSIT Total</t>
  </si>
  <si>
    <t>TRANSPORTATION SERVICES Total</t>
  </si>
  <si>
    <t>WMC Total</t>
  </si>
  <si>
    <t>ZOO Total</t>
  </si>
  <si>
    <t>Values</t>
  </si>
  <si>
    <t>County - BOND</t>
  </si>
  <si>
    <t>County - CASH</t>
  </si>
  <si>
    <t>Project Need/Justification</t>
  </si>
  <si>
    <t>Total PROJ EXP</t>
  </si>
  <si>
    <t>Supv District</t>
  </si>
  <si>
    <t>Non-County REV</t>
  </si>
  <si>
    <t># of Projects</t>
  </si>
  <si>
    <t>YRS 2-5 Total PROJ EXP</t>
  </si>
  <si>
    <t>YRD 2-5 REV - County (All Cnty Sources)</t>
  </si>
  <si>
    <t>YRS 2-5 REV - Non-County</t>
  </si>
  <si>
    <t>Directions:</t>
  </si>
  <si>
    <t>*Use the SUPV DISTRICT to select projects by District</t>
  </si>
  <si>
    <t>*Click the filter icon on either table clear your selection(s) -----&gt;</t>
  </si>
  <si>
    <t>Capital REQ YEAR:</t>
  </si>
  <si>
    <t>REQ Deadline to SBP:</t>
  </si>
  <si>
    <t xml:space="preserve">July 15th </t>
  </si>
  <si>
    <t>&lt;-----------------</t>
  </si>
  <si>
    <t>Feeder Formulas:</t>
  </si>
  <si>
    <t>*Items below are used to populate the SUMMARY REPORT tab.  Do not change.</t>
  </si>
  <si>
    <t>*Items below MUST BE MANUALLY UPDATED:</t>
  </si>
  <si>
    <t>Source.Name</t>
  </si>
  <si>
    <t>Requesting Org Code</t>
  </si>
  <si>
    <t>Requesting Org Code and Title</t>
  </si>
  <si>
    <t>CAP ORG</t>
  </si>
  <si>
    <t>YR 1 Phase (DESC)</t>
  </si>
  <si>
    <t>YR 1 Phase (Number Only)</t>
  </si>
  <si>
    <t>YR 2-5 Phase (DESC)</t>
  </si>
  <si>
    <t>YR 2-5 Phase (Number Only)</t>
  </si>
  <si>
    <t>bond count</t>
  </si>
  <si>
    <t>cash count</t>
  </si>
  <si>
    <t>cash+bond count</t>
  </si>
  <si>
    <t>Bond + Cash financing (county)-$</t>
  </si>
  <si>
    <t>Bond or Cash financing (county)-Text</t>
  </si>
  <si>
    <t>YR 2 REV - County (Bond + Cash)</t>
  </si>
  <si>
    <t>YR 3 REV - County (Bond + Cash)</t>
  </si>
  <si>
    <t>YR 4 REV - County (Bond + Cash)</t>
  </si>
  <si>
    <t>YR 5 REV - County (Bond + Cash)</t>
  </si>
  <si>
    <t>Funding Source 1 Tab BALANCES for SHERPA Import</t>
  </si>
  <si>
    <t>BUDGET MODULE ACCT IMPORT Tab Balances for SHERPA Import</t>
  </si>
  <si>
    <t>BUDGET MODULE ACCT IMPORT Tab -- CIC pivot tables balance (REV)?</t>
  </si>
  <si>
    <t>Ongoing Operational Costs for new technology projects (see IMSD cost estimating tab for detail)</t>
  </si>
  <si>
    <t>YR 1 Scope Check Under 1000 Characters?</t>
  </si>
  <si>
    <t>YR 2-5 Scope Check Under 1000 Characters?</t>
  </si>
  <si>
    <t>(17)-Does the Sub-Project ADD to the County's Infrastructure Footprint (excludes replacement infrastructure)?:</t>
  </si>
  <si>
    <t>(19)-Alternative Option(s) explored and/or developed?</t>
  </si>
  <si>
    <t>(21)-Will the sub-project affect your dept/div annual operating costs?</t>
  </si>
  <si>
    <t>(2)-Asset Ctgry:</t>
  </si>
  <si>
    <t>(13)-What is the Project Background/Complexity/Risk; Asset Charter Available:---CHARTER AVAIL?</t>
  </si>
  <si>
    <t>(13)-What is the Project Background/Complexity/Risk; Asset Charter Available:---SCHEDULE ISSUES?</t>
  </si>
  <si>
    <t>(12)-Project address a Life/Safety Issue OR IT Security Risk? (Select "X" in the ONE that is most appropriate):----TECH</t>
  </si>
  <si>
    <t>(12)-Project address a Life/Safety Issue OR IT Security Risk? (Select "X" in the ONE that is most appropriate):----EXISTING LIFE-SAFETY</t>
  </si>
  <si>
    <t>(12)-Project address a Life/Safety Issue OR IT Security Risk? (Select "X" in the ONE that is most appropriate):----POTENTIAL LIFE-SAFETY</t>
  </si>
  <si>
    <t>(13)-What is the Project Background/Complexity/Risk; Asset Charter Available:---PARTNERSHIP(S)</t>
  </si>
  <si>
    <t>(15)-Bldg Mission Category -- Is the project related to a building or facility?</t>
  </si>
  <si>
    <t>(16)-Does the sub-project address items set by State/Federal Mandate(s) or legally binding agreement(s)?  ---STATE-FED MANDATE</t>
  </si>
  <si>
    <t>(16)-Does the sub-project address items set by State/Federal Mandate(s) or legally binding agreement(s)?  ---CONTRACTS - LEGALLY BINDING</t>
  </si>
  <si>
    <t>(18)-Does the Sub-Project address CITED and existing ADA violations and/or any local building code violations?:</t>
  </si>
  <si>
    <t>(14)-Racial Equity</t>
  </si>
  <si>
    <t>Continuing-Ongoing:</t>
  </si>
  <si>
    <t>(20)-Is the sub-project part of a Continuing Replacement Program (i.e. annually recurring major asset replacements)?</t>
  </si>
  <si>
    <t>1-CE REQ Form Date Complete</t>
  </si>
  <si>
    <t>(22)-Does this project address major deferred maintenance?</t>
  </si>
  <si>
    <t>Column1</t>
  </si>
  <si>
    <t>(5)-Asset Zipcode:----Primary</t>
  </si>
  <si>
    <t>(5)-Asset Zipcode:----Overlap 1</t>
  </si>
  <si>
    <t>(5)-Asset Zipcode:----Overlap 2</t>
  </si>
  <si>
    <t>(5)-Asset Zipcode:----Overlap 3</t>
  </si>
  <si>
    <t>(6)-Supv District:----Overlap 1</t>
  </si>
  <si>
    <t>(6)-Supv District:----Overlap 2</t>
  </si>
  <si>
    <t>(6)-Supv District:----Overlap 3</t>
  </si>
  <si>
    <t>(3)-Asset Municipality:----Overlap 1</t>
  </si>
  <si>
    <t>(3)-Asset Municipality:----Overlap 2</t>
  </si>
  <si>
    <t>(3)-Asset Municipality:----Overlap 3</t>
  </si>
  <si>
    <t>(4)-Asset Street Address:----Overlap 1</t>
  </si>
  <si>
    <t>(4)-Asset Street Address:----Overlap 2</t>
  </si>
  <si>
    <t>(4)-Asset Street Address:----Overlap 3</t>
  </si>
  <si>
    <t>Open</t>
  </si>
  <si>
    <t>Open_1</t>
  </si>
  <si>
    <t>Open_2</t>
  </si>
  <si>
    <t>Open_3</t>
  </si>
  <si>
    <t>Open_4</t>
  </si>
  <si>
    <t>Open_5</t>
  </si>
  <si>
    <t>Complete Site Acquisition</t>
  </si>
  <si>
    <t>PS-Complete Preliminary Plan (YR -QTR)</t>
  </si>
  <si>
    <t>PS-Complete Final Plans &amp; Specs (YR-QTR)</t>
  </si>
  <si>
    <t>PS-Begin Implementation/Purchase Asset (YR-QTR)</t>
  </si>
  <si>
    <t>PS-Substantially Completed (YR-QTR)</t>
  </si>
  <si>
    <t>PS-Scheduled Closeout (YR-QTR)</t>
  </si>
  <si>
    <t>Useful Life (Yrs)</t>
  </si>
  <si>
    <t>IMSD-Phase 2 Can be Split?</t>
  </si>
  <si>
    <t>Level of Project Risk/Unknowns/Complexity</t>
  </si>
  <si>
    <t>Specialized Consultant(s) Retained:</t>
  </si>
  <si>
    <t>Design Level Completed for Phase 2 CE</t>
  </si>
  <si>
    <t>Design Only REQ?</t>
  </si>
  <si>
    <t>Date of CE</t>
  </si>
  <si>
    <t>1915_CULT_VILLA TERRACE/CHARLES ALLIS</t>
  </si>
  <si>
    <t>1 - Basic Planning &amp; Design</t>
  </si>
  <si>
    <t>1</t>
  </si>
  <si>
    <t>CASH</t>
  </si>
  <si>
    <t>YES_BUDGET MODULE ACCT IMPORT tab for SHERPA import is balanced</t>
  </si>
  <si>
    <t>Facility_Rehab or Major Maint</t>
  </si>
  <si>
    <t xml:space="preserve">00__Technology Security Risk(s) Addressed: </t>
  </si>
  <si>
    <t xml:space="preserve">00__Safety-Risk Issue(s) Addressed:  </t>
  </si>
  <si>
    <t>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t>
  </si>
  <si>
    <t xml:space="preserve">00__Citations Addressed by Project?: NO__Description of Citation(s) addressed: </t>
  </si>
  <si>
    <t>00__NO</t>
  </si>
  <si>
    <t>NA-0</t>
  </si>
  <si>
    <t>2024-2</t>
  </si>
  <si>
    <t>2025-1</t>
  </si>
  <si>
    <t>2025-2</t>
  </si>
  <si>
    <t>2025-4</t>
  </si>
  <si>
    <t>40</t>
  </si>
  <si>
    <t>MEDIUM</t>
  </si>
  <si>
    <t>Yes</t>
  </si>
  <si>
    <t>Conceptual</t>
  </si>
  <si>
    <t>2025-3</t>
  </si>
  <si>
    <t>20</t>
  </si>
  <si>
    <t>HIGH</t>
  </si>
  <si>
    <t>2024-4</t>
  </si>
  <si>
    <t>30</t>
  </si>
  <si>
    <t xml:space="preserve">00__NO__Annual financial impact includes: </t>
  </si>
  <si>
    <t>NO__</t>
  </si>
  <si>
    <t xml:space="preserve">NO__Adopted Board File: __Agreement(s) Uploaded: __Partners and nature of Agreement(s): __Next Board cycle if agreement(s) not yet adopted: </t>
  </si>
  <si>
    <t>05__Provides 24-hour housing for people (correctional facilities)*Provides a work place for County employees(&gt; 100 people), Provides critical Airport services*Provides medical services*Provides critical Office of Emergency Management services</t>
  </si>
  <si>
    <t>2026-2</t>
  </si>
  <si>
    <t>2026-3</t>
  </si>
  <si>
    <t>2026-1</t>
  </si>
  <si>
    <t>Technology &amp; Electronic Equipment</t>
  </si>
  <si>
    <t xml:space="preserve">00__NO____Deferred Maint issues addressed by project: </t>
  </si>
  <si>
    <t>2024-3</t>
  </si>
  <si>
    <t>7</t>
  </si>
  <si>
    <t>LOW</t>
  </si>
  <si>
    <t>1 - Basic Planning &amp; Design; 2 - Construction &amp; Implementation</t>
  </si>
  <si>
    <t>BOND</t>
  </si>
  <si>
    <t>2027-1</t>
  </si>
  <si>
    <t>YES__A&amp;E Charter; SD_WJ011201_CRC West Employee Parking Lot Resurface Project Charter</t>
  </si>
  <si>
    <t>YES__</t>
  </si>
  <si>
    <t>2026-4</t>
  </si>
  <si>
    <t>2851_COURTS</t>
  </si>
  <si>
    <t>5725_DAS-FMD</t>
  </si>
  <si>
    <t>3270_CLERK</t>
  </si>
  <si>
    <t>Facility_New Construction, Alteration, or Expansion</t>
  </si>
  <si>
    <t>25</t>
  </si>
  <si>
    <t xml:space="preserve">00____Annual financial impact includes: </t>
  </si>
  <si>
    <t>__</t>
  </si>
  <si>
    <t>00</t>
  </si>
  <si>
    <t>No</t>
  </si>
  <si>
    <t>Proj Charter indicated by Dept (as YES), but NOT uploaded. Check with Dept that Charter type has been indicated AND that the Charter file has been uploaded to the Capital SharePoint site.</t>
  </si>
  <si>
    <t>2027-3</t>
  </si>
  <si>
    <t>2028-2</t>
  </si>
  <si>
    <t>75</t>
  </si>
  <si>
    <t>10__Safety-Risk Issue(s) Addressed:  Lack of separation in the hallways between courts personnel (including judges and juries), attorneys, defendants, witnesses, family members, and the general public could result in dangerous situations. Condition assessment findings have identified approximately $59 million in facility requirements, many of which are categorized as "Beyond Useful Life" and some of which are categorized as "Life Safety". The accompanying Phase 3 report (SC_WC027601_Life Safety Risk (1)), pages 25 through 44, include more information on the operational and condition assessment findings. The accompanying VFA report (SC_WC027601_Life Safety Risk (2).pdf), pages 1 through 3, provides details on the condition assessment requirements.</t>
  </si>
  <si>
    <t>03__YES__Pages 18, 215, 220, 234, 240, 249 of the 2023-27 5-Yr Capital Plan.</t>
  </si>
  <si>
    <t>2031-4</t>
  </si>
  <si>
    <t>1162_IMSD</t>
  </si>
  <si>
    <t>YES__Please provide a brief listing of options/alternatives researched and why the option your are requesting for this Cost Est is the best alternative:  Not replacing these projects would result in security vulnerabilities as technology becomes unsupported or increased break / fix costs as technology ages and breaks.</t>
  </si>
  <si>
    <t>03__YES__Project includes assets previously in CIP-5 year plan as End User Device Lifecycle (WI020201), Network Device Lifecycle - Placehldr (TBD), Wireless Infrastructure County Blds - Plan Placeholder (TBD).  CIP plan located at: https://milwaukeecountywi.sharepoint.com/:x:/r/sites/CapitalProjectsArchive/Shared%20Documents/3_REQs_Cost%20Estimates-Dept%20Reference/2023%20-%20For%20Reference%20ONLY/DAS/IMSD/CIP%205-YR_IMSD.xlsx?d=w067f8b86b01841b0bd26e7b41e3ae045&amp;csf=1&amp;web=1&amp;e=ufQxvZ</t>
  </si>
  <si>
    <t>3</t>
  </si>
  <si>
    <t>2027-4</t>
  </si>
  <si>
    <t>50</t>
  </si>
  <si>
    <t>*</t>
  </si>
  <si>
    <t>5741_DAS-ENV</t>
  </si>
  <si>
    <t>00__NO__Annual financial impact includes: This is a replacement facility.  Operating costs will be close to the same.</t>
  </si>
  <si>
    <t>Facility_Replacement</t>
  </si>
  <si>
    <t>YES__Project Charter Uploaded as "Charter WV004401 Mitchell Park Lift Station.pdf"</t>
  </si>
  <si>
    <t>01__Provides a community service as a seasonal facility (major park shelters, outdoor aquatic facilities, concession stands)*Provides a minor maintenance function (facility and vehicle maintenance shops)* Provides a minor site mission function (animal exhibit-holding facilities)</t>
  </si>
  <si>
    <t>524 S. Layton Blvd</t>
  </si>
  <si>
    <t>2023-2</t>
  </si>
  <si>
    <t>2023-4</t>
  </si>
  <si>
    <t>15</t>
  </si>
  <si>
    <t>1, 2</t>
  </si>
  <si>
    <t>8110_DHHS</t>
  </si>
  <si>
    <t>Other Capital</t>
  </si>
  <si>
    <t>Traffic, Roadways, &amp; Bridges (Non-Airport)</t>
  </si>
  <si>
    <t>NA-NA</t>
  </si>
  <si>
    <t>5605_TRANSIT</t>
  </si>
  <si>
    <t xml:space="preserve">00__NO__Annual financial impact includes: While this project will not change our operating costs, it will ensure full capacity to make repairs and an improvement that will mitigate risk of a failed piece of equipment that could result in injury or damage claims. </t>
  </si>
  <si>
    <t xml:space="preserve">05__Safety-Risk Issue(s) Addressed:  All lifts that were installed in the 1980's are nearing 40 years in service. While these lifts are regularly inspected for safety, it is important to replace them before failure to limit any potential safety hazard to staff and to ensure lifts do not have to be put out of service, which would limit capacity to perform vital maintenance repairs. </t>
  </si>
  <si>
    <t xml:space="preserve">05__Primary Asset Zip Code: 53210__Total Pop Srvd: 485296__Minority Pop Srvd: 275162__Addresses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vehicles are safely maintained and ready for service means passengers have reliable access to all the things Milwaukee County residents need to achieve a healthy, safe and enjoyable life.
The lifts are a very important tool in bus maintenance repair and updating these vital pieces of equipment means we can keep providing much needed transit services without negative impacts.  </t>
  </si>
  <si>
    <t xml:space="preserve">NO__Please provide an explanation of why alternative options were not researched:  Having offsite fuel storage is not feasible given the high amount of usage. Alternative fuel sources have been studied, but it will be a signifigant amount of time before MCTS could fully convernt to electric or otherwise. In the meantime we depend on haveing onsite tanks to fuel the buses. </t>
  </si>
  <si>
    <t xml:space="preserve">YES__Because this project involves digging and concete, it would be advisable to avoid construction in winter months. </t>
  </si>
  <si>
    <t xml:space="preserve">05__Safety-Risk Issue(s) Addressed:  If the tanks were to fail or cause a leak it could lead to serious contamination with hazardous fuel, causing issues for staff and nearby residents and businesses. </t>
  </si>
  <si>
    <t>03__YES__Category 2 = Addresses Assets anticipated to fail within the next 12 - 24 months__Deferred Maint issues addressed by project: Underground fuel tanks are passed the end of useful life and will potentially have issues passing regular inspections. Current tanks are single walled fiberglass - double walled is now required. It is highly recommended to replace the tanks, which are the original tanks from when the facility was built in the 1980's</t>
  </si>
  <si>
    <t>00__NO__Annual financial impact includes: N/A</t>
  </si>
  <si>
    <t xml:space="preserve">05__Safety-Risk Issue(s) Addressed:  Broken glass at shelters does present a safety issue to passengers. By targeting which shelters are most likely to be damaged based on trends, we can help limit those hazards to the public at these highly utilize community assests. </t>
  </si>
  <si>
    <t>10</t>
  </si>
  <si>
    <t>Vehicles &amp; Equipment</t>
  </si>
  <si>
    <t xml:space="preserve">NO__Please provide an explanation of why alternative options were not researched:  The alternative to these options would be to either do nothing or to remove the stops and shelters where these enhancements are needed. That is not an option if we want to maintain quality service to our customers. </t>
  </si>
  <si>
    <t xml:space="preserve">05__Safety-Risk Issue(s) Addressed:  By adding bus pads and keeping the bus and boarding area level and stable at the stop, it does provide a better expereince for passengers boarding and alighting, which allows for safer boarding, especially for persons with disabilities. The bollards are also a tool to increase safe at bus shelters by creating a barrier to protect the shelters and their occupants from auto accidents and other roadway hazards. </t>
  </si>
  <si>
    <t>03__YES_To ensure all bus stops that require a bus pad are addressed, MCTS would continue to make these requests over the next 3-5 years.</t>
  </si>
  <si>
    <t xml:space="preserve">NO__Please provide an explanation of why alternative options were not researched:  An alternative option does not exist. Making repairs no longer is suitable for the amount of damage. Full replacement is needed. </t>
  </si>
  <si>
    <t>05__Safety-Risk Issue(s) Addressed:  This property is where all heavy maintenance and repairs of MCTS buses are done. Without suitable concrete to drive on, it is not safe to drive the 13 ton vehicles around the property. Cracks and other issues can result in damage to the vehicles and present a tripping and safety hazard to the staff that use the facility and parking lots. Due to the increasing number of break ins in the area as well as findings from a recent threat and vulnerability assessment, it is also recommended that at this time the fencing around the property be replaced as part of this project to improve the overall safety of the facility and to minimize threats to the assets and staff that are housed in that property.</t>
  </si>
  <si>
    <t>2027-2</t>
  </si>
  <si>
    <t xml:space="preserve">05__Primary Asset Zip Code: 53204__Total Pop Srvd: 453545__Minority Pop Srvd: 231307__Addresses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vehicles are safely maintained and ready for service means passengers have reliable access to all the things Milwaukee County residents need to achieve a healthy, safe and enjoyable life.
The lifts are a very important tool in bus maintenance repair and updating these vital pieces of equipment means we can keep providing much needed transit services without negative impacts.  </t>
  </si>
  <si>
    <t xml:space="preserve">NO__Please provide an explanation of why alternative options were not researched:  There is no other option for a roof at this time and continued repairs are no longer feasible. </t>
  </si>
  <si>
    <t xml:space="preserve">05__Safety-Risk Issue(s) Addressed:  With continued water damage, the roof is deteriorating which could cause collapse or allow water to enter the building and negatively impact electrical and other equipment. </t>
  </si>
  <si>
    <t xml:space="preserve">YES__It is recommended that these projects avoid the winter months, especially as these are occupied sites. </t>
  </si>
  <si>
    <t xml:space="preserve">05__Safety-Risk Issue(s) Addressed:  With continued water damage, the roofs are deteriorating which could cause collapse or allow water to enter the building and negatively impact electrical and other equipment. </t>
  </si>
  <si>
    <t>NO__Please provide an explanation of why alternative options were not researched:  Having offsite fuel storage is not feasible given the high amount of usage. Alternative fuel sources have been studied, but it will be a signifigant amount of time before MCTS could fully convernt to electric or otherwise. In the meantime we depend on having onsite tanks to fuel the buses.</t>
  </si>
  <si>
    <t xml:space="preserve">05__Primary Asset Zip Code: 53210__Total Pop Srvd: 485296__Minority Pop Srvd: 275162__Addresses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vehicles are safely maintained and ready for service means passengers have reliable access to all the things Milwaukee County residents need to achieve a healthy, safe and enjoyable life.
The fuel tanks are where the diesel for the majority of the vehicles at this location is stored. Any failure of this component and MCTS would struggle to maintain service levels because fuel would be unavalible. A failure of the tanks would also result in potential contamination which could stretch beyond the property. </t>
  </si>
  <si>
    <t>03__YES__Category 2 = Addresses Assets anticipated to fail within the next 12 - 24 months__Deferred Maint issues addressed by project: Underground fuel tanks are passed the end of useful life and will potentially have issues passing regular inspections. Current tanks are single walled fiberglass - double walled is now required. It is highly recommended to replace the tanks, which are the original tanks from when the facility was built in the 1980's.</t>
  </si>
  <si>
    <t>5039_AIRPORT</t>
  </si>
  <si>
    <t>03__Primary Asset Zip Code: 53207__Total Pop Srvd: 937014__Minority Pop Srvd: 411162__Addresses Racial Equity by: This project, as a part of the airport's infrastructure, works to enhance the County's fiscal health and sustainability.</t>
  </si>
  <si>
    <t>5300_FLEET MANAGEMENT</t>
  </si>
  <si>
    <t>YES__AE Charter; SD_Project Charter Fleet Garage Extension WF055601.docx</t>
  </si>
  <si>
    <t>YES__AE Project Charter - Document uploaded</t>
  </si>
  <si>
    <t xml:space="preserve">NO__Please provide an explanation of why alternative options were not researched:  Electrical service needs to be expanded at this facility to allow for charging on site. There are no other available solutions to provide power to this facility. </t>
  </si>
  <si>
    <t xml:space="preserve">NO__Please provide an explanation of why alternative options were not researched:  Alternative options to vehicle and equipment replacement include equipment rebuilds, engine replacement, transmission replacement, vehicle restoration, etc. Vehicles and equipment that are good candidates for rebuild or restoration work are addressed on a case by case basis utilizing Fleet operating funds. All assets listed in this capital request have been evalutaed and it has been determined that full replacement is the most cost effective approach for Milwaukee County. </t>
  </si>
  <si>
    <t xml:space="preserve">02__YES__Annual financial impact includes: Replacement of vehicles and equipment listed that are beyond their useful life will result in reductions of repair and maintenance costs to user departments, as major repairs will not need to be performed in house to keep them operational. Many items listed are replacement vehicles for assets that have been totaled with no replacement, which requires users to run many of their assets around the clock to cover their maintenance or patrol obligations. This drastically reduces the life cycle of those remaining vehicles. </t>
  </si>
  <si>
    <t xml:space="preserve">03__Primary Asset Zip Code: Countywide__Total Pop Srvd: 951226__Minority Pop Srvd: 388497__Addresses Racial Equity by: This project replaces vehicles and equipment utilized by user departments to carry out their missions. Replacing these critical assets will allow departments to continue operations without service disruptions related to equipment failure or availability. All assets serve County wide needs and are not necessarily focused to specific zip codes. </t>
  </si>
  <si>
    <t>5093_TRANSPORTATION SERVICES</t>
  </si>
  <si>
    <t>YES__Construction season is from April to November.  No construction in winter months.</t>
  </si>
  <si>
    <t>1 - Basic Planning &amp; Design; 2 - Construction &amp; Implementation; 3 - Right-of-Way Acquisition</t>
  </si>
  <si>
    <t>1; 2; 3</t>
  </si>
  <si>
    <t>YES__Board File: N/A__SD Uploaded: YES__Detail:  There is an executed State/Municipal Agreement (SMA) between Milwaukee County and the State of Wisconsin for State funding.  The State funding expires on June 30, 2027. It is important to approve the capital funding to successfully complete all phases of the project to meet the WisDOT State funding deadline. If the capital funding is not approved as requested, there is a chance that the State funding deadline would not be met which could potentially jeopardize the State funding obligation in the SMA.</t>
  </si>
  <si>
    <t>4802_EMERGENCY MANAGEMENT</t>
  </si>
  <si>
    <t>1 - Basic Planning &amp; Design; 3 - Right-of-Way Acquisition</t>
  </si>
  <si>
    <t>1, 3</t>
  </si>
  <si>
    <t>414-405-0050</t>
  </si>
  <si>
    <t>kinnyetta.patterson@milwaukeecountywi.gov</t>
  </si>
  <si>
    <t xml:space="preserve">YES__Please provide a brief listing of options/alternatives researched and why the option your are requesting for this Cost Est is the best alternative:  Multiple vendors available. This project will likely go out to RFP to ensure OEM 911 receives the most competitive bid possible. Vendor quotes will be used for reference. </t>
  </si>
  <si>
    <t xml:space="preserve">02__YES__Annual financial impact includes: -Increase Costs (Subscription fees)
Depending on the vendor selected, there may be an additional yearly subscription cost. This will be negotiated within the RFP, and added to subsequent year budget. </t>
  </si>
  <si>
    <t xml:space="preserve">YES__Adopted Board File: __Agreement(s) Uploaded: __Partners and nature of Agreement(s): Milwaukee County Ord. 91.09, provision of 9-1-1 emergency telecommunications service in the county as provided by s. 146.70, Wis. Stats. and chapter PSC 173 of the state Administrative Code. Section 146.70 __Next Board cycle if agreement(s) not yet adopted: </t>
  </si>
  <si>
    <t xml:space="preserve">03__Primary Asset Zip Code: Countywide__Total Pop Srvd: 939450__Minority Pop Srvd: 364117__Addresses Racial Equity by: 911 calls are are received from the entire County, including the most under served areas of Milwaukee County. This equipment refresh ensures OEM is able to fullfill its obligation of building equity, reliability, and serving Milwaukee County with the highest level of equality possible. 
Milwaukee County Ord. 91.09, provision of 9-1-1 emergency telecommunications service in the county as provided by s. 146.70, Wis. Stats. and chapter PSC 173 of the state Administrative Code. Section 146.70 </t>
  </si>
  <si>
    <t xml:space="preserve">NO__Please provide an explanation of why alternative options were not researched:  911 equipment will need to be replaced due to age and end of life. Manufacturer will not service this equipment in the very near future. </t>
  </si>
  <si>
    <t xml:space="preserve">02__YES__Annual financial impact includes: -Increase annual costs
The equipment that OEM is standardizing within County dispatch requires a subscription for maintenance and upkeep. OEM radio is aware of this, and including this equipment in the 2024 operational budget for continued support. </t>
  </si>
  <si>
    <t xml:space="preserve">10__Safety-Risk Issue(s) Addressed:  911 operations are a critical service, protecting life sasfety within Milwaukee County. This equipment will be covered under the existing MDR/RSUS cybersecurity contracts. 
Milwaukee County Ord. 91.09, provision of 9-1-1 emergency telecommunications service in the county as provided by s. 146.70, Wis. Stats. and chapter PSC 173 of the state Administrative Code. Section 146.70 </t>
  </si>
  <si>
    <t>5</t>
  </si>
  <si>
    <t xml:space="preserve">YES__Please provide a brief listing of options/alternatives researched and why the option your are requesting for this Cost Est is the best alternative:  This project will likely go out to RFP for competitive bids from different vendors. </t>
  </si>
  <si>
    <t xml:space="preserve">02__YES__Annual financial impact includes: Ongoing yearly fees from vendors will be accounted for in future year budgets, and possible offset with future revenues. </t>
  </si>
  <si>
    <t>03__Primary Asset Zip Code: Countywide__Total Pop Srvd: 939117__Minority Pop Srvd: 364117__Addresses Racial Equity by: Municipal Fire provides mutual aid services countywide, on a daily basis, including the most underserved areas of Milwaukee.
Milwaukee County Ord. 91.09, provision of 9-1-1 emergency telecommunications service in the county as provided by s. 146.70, Wis. Stats. and chapter PSC 173 of the state Administrative Code. Section 146.70</t>
  </si>
  <si>
    <t>1916_CULT_MARCUS CTR FOR PERFORM ARTS</t>
  </si>
  <si>
    <t>NO__Please provide an explanation of why alternative options were not researched:  With the age of the building, it is imperative for the building fascia to be refurbish</t>
  </si>
  <si>
    <t xml:space="preserve">YES__Board File: 22-850__SD Uploaded: YES__Detail:  Please see approved County Board amendment 22-850 attachment for details on changes to Lease Amendment (2nd) that include the Cladding project. </t>
  </si>
  <si>
    <t>10/1/22</t>
  </si>
  <si>
    <t>4002_SHERIFF</t>
  </si>
  <si>
    <t>NO__Please provide an explanation of why alternative options were not researched:  No current camera system.</t>
  </si>
  <si>
    <t>2447 N Lincoln Memorial Drive</t>
  </si>
  <si>
    <t>02__YES__Annual financial impact includes: An annual contract for the camera security system would cost approximately $3,500 for storage of video.</t>
  </si>
  <si>
    <t>05__Technology Security Risk(s) Addressed: The Training Academy houses extremely sensitive law enforcement equipment as well as mandated state certification records.  Loss or destruction would be extremely costly to the MCSO.  The Training Academy houses the target ranges, ammunition, SWAT Equipment, uniforms, classrooms and equipment, a computer lab, and other valuable assets.  Safeguarding these assets is crucial.  This project would prevent unknown persons from entering the building and would provide camera monitoring of the building to allow investigation of any criminal activity while the building is open and closed.  A security system could also be designed to monitor the thermostat, lights, fire systems, etc.  All these would be a cost savings.</t>
  </si>
  <si>
    <t>NO, Reduce YR 1 Scope to fit into Sherpa Admin Upload</t>
  </si>
  <si>
    <t>02__YES__Annual financial impact includes: Annual operating cost increase of approximately $1,500.</t>
  </si>
  <si>
    <t>Hard-Surface (Non-Roadway)</t>
  </si>
  <si>
    <t>2022-1</t>
  </si>
  <si>
    <t>NO__Please provide an explanation of why alternative options were not researched:  No other solutions were explored because replacement would be the best solution.</t>
  </si>
  <si>
    <t>02__YES__Annual financial impact includes: Lease options are available:
•	24 Months 		$12,255.65
•	36 Months		$8,400.63
•	48 Months		$6,475.89
•	60 Months		$5,322.15</t>
  </si>
  <si>
    <t>10__Safety-Risk Issue(s) Addressed:  These camera towers, which are built with a trailer base for portable deployment, are necessary to aid in investigations and traffic mitigation throughout Milwaukee County. The Milwaukee County Sheriff’s Office has had success in solving multiple crimes aided by video footage, such as sexual assaults, thefts, and violent crimes and homicides.</t>
  </si>
  <si>
    <t>YES__Please provide a brief listing of options/alternatives researched and why the option your are requesting for this Cost Est is the best alternative:  There are two (2) driving tracks within Milwaukee County to complete the required training at.  One is at the Milwaukee Mile, owned and operated by the Wisconsin State Fair.  The conditions to utilize the Milwaukee Mile track are too burdensome for The Milwaukee County Sheriff’s Office (MCSO) to accommodate.  The second track is at Milwaukee Area Technical College.  This track has limited time available for rental and many Milwaukee County Law Enforcement agencies are vying for the available time to complete the required training.</t>
  </si>
  <si>
    <t>02__YES__Annual financial impact includes: Regular road maintenance will be required from operating costs.  Rental revenue will be added to offset operating costs.</t>
  </si>
  <si>
    <t>YES__Construction can occur only during certain weeks/months of the year.</t>
  </si>
  <si>
    <t>9010_PARKS</t>
  </si>
  <si>
    <t>05__Safety-Risk Issue(s) Addressed:  This park roadway is repeatedly reported by constituents through the online issue reporter for poor drainage and degrading roadway conditions, resulting in vehicle damage and concern for bikes and pedestrians.</t>
  </si>
  <si>
    <t>YES__Please provide a brief listing of options/alternatives researched and why the option your are requesting for this Cost Est is the best alternative:  The 2015 long-range plan for the McKinley site evaluated multiple potential options for the site, including different phasing strategies. The proposed plan is the third phase of a funding strategy that has been followed in previous capital budgets.</t>
  </si>
  <si>
    <t>YES__Asphaltic pavement and vegetation establishment will require seasonally appropriate conditions.</t>
  </si>
  <si>
    <t>05__Safety-Risk Issue(s) Addressed:  The pavement condition is causing hazards for vehicles, boat trailers, and pedestrians traversing the site. Completion of the entire site will allow full accessibility and safety for all users of the McKinley site.</t>
  </si>
  <si>
    <t>03__YES__Category 2 = Addresses Assets anticipated to fail within the next 12 - 24 months__Deferred Maint issues addressed by project: The parking lot project at McKinley is primarily to addressed degrading pavement and drainage conditions that impact one of the key lakefront access points. Due to the size, cost, and complexity of this project it has been addressed in phases, and this proposed phase is just one piece of deferred maintenance at the overall marina site.</t>
  </si>
  <si>
    <t>NO__Please provide an explanation of why alternative options were not researched:  As an existing asset that serves an active water park, picnic sites, and Parks Service Yard, replacement is the only viable option.</t>
  </si>
  <si>
    <t>YES__AE Charter; See AE charter TEAMS site:  https://milwaukeecountywi.sharepoint.com/:f:/r/sites/CapitalPlanning-Parks/Shared%20Documents/Parks/WP062601-Cool%20Waters%20Overflow%20Parking%20Lot%20%26%20Service%20Yard?csf=1&amp;web=1&amp;e=oexxhB</t>
  </si>
  <si>
    <t>YES__Asphalt pavement will require appropriate seasonal conditions as will vegetation establishment.</t>
  </si>
  <si>
    <t>02__Primary Asset Zip Code: 53227__Total Pop Srvd: 269700__Minority Pop Srvd: 86573__Addresses Racial Equity by: This parking lot is important because it serves the Cool Waters Water Park, various picnic areas in Greenfield Park, a Parks Operations Service Yard, and is an access point to the Oak Leaf Trail. By offering a variety of recreational options this area of the park system is promoting outdoor healthy recreation options. The County aligns overall health as a path to achieving racial equity.</t>
  </si>
  <si>
    <t>03__YES__Category 2 = Addresses Assets anticipated to fail within the next 12 - 24 months__Deferred Maint issues addressed by project: This maintenance need has been serious for several years and pavement conditions are hazardous to vehicles, bikes, and pedestrians. The pavement also complicates operational efficiencies.</t>
  </si>
  <si>
    <t xml:space="preserve">YES__Please provide a brief listing of options/alternatives researched and why the option your are requesting for this Cost Est is the best alternative:  A feasibility study was completed for the south section of the breakwater to determine the most cost-effective alternative to protect the shoreline from erosion and potential environmental concerns. The study recommended constructing a revetment along the shore of Bay View Park. </t>
  </si>
  <si>
    <t>02__YES__Annual financial impact includes: This project is expected to reduce the occurrence of work orders to Parks Trades to respond to building system and material failures.</t>
  </si>
  <si>
    <t>YES__AE Charter; Uploaded as SD_WP074001 https://milwaukeecountywi.sharepoint.com/:f:/r/sites/CapitalPlanning-Parks/Shared%20Documents/Parks/WP074001-Kosciuszko%20Community%20Center?csf=1&amp;web=1&amp;e=muUzjG</t>
  </si>
  <si>
    <t>03__YES__Category 2 = Addresses Assets anticipated to fail within the next 12 - 24 months__Deferred Maint issues addressed by project: The overall facility been the subject of a recent structural and facility evaluation that recommended action in the short-term.</t>
  </si>
  <si>
    <t>02__YES__Annual financial impact includes: The Oak Leaf Trail costs approximately $2,500/mi to maintain annually.</t>
  </si>
  <si>
    <t xml:space="preserve">NO__Please provide an explanation of why alternative options were not researched:  Alternative options for the parking lot area will be completed during the design phase of the project, and are expected to include pavement reduction and storm water best management practices. </t>
  </si>
  <si>
    <t xml:space="preserve">00__NO__Annual financial impact includes: Reconstruction is expected to lessen long-term maintenance and the occurrence of work orders related to the pavement condition. </t>
  </si>
  <si>
    <t>YES__A&amp;E Project Charter https://milwaukeecountywi.sharepoint.com/:f:/r/sites/CapitalPlanning-Parks/Shared%20Documents/Parks/WP074601-Cooper%20Park%20Parking%20Lot%20Design%20and%20Replacement?csf=1&amp;web=1&amp;e=Vrh34V</t>
  </si>
  <si>
    <t xml:space="preserve">YES__Construction activities will need to take place when seasonally favorable conditions are present (likely late spring to early fall). </t>
  </si>
  <si>
    <t>05__YES__Category 1 = Immediately Addresses Failing Assets__Deferred Maint issues addressed by project: The pavement was last rated in 2018 as an 11/100, the worst asphalt pad in the system. This is a failing asset.</t>
  </si>
  <si>
    <t>NO__Please provide an explanation of why alternative options were not researched:  Jacobus playground is a popular and valued neighborhood park amenity, therefore replacement is the only viable option.</t>
  </si>
  <si>
    <t>02__YES__Annual financial impact includes: Replacement of the playground and its surfacing will allow Parks Operations and Trades staff to focus staff hours and operating budget resources elsewhere in the Parks system rather than on surfacing patching and equipment repairs.</t>
  </si>
  <si>
    <t>YES__Poured-in-place rubber surfacing and concrete elements will require seasonally appropriate conditions, as will vegetation establishment.</t>
  </si>
  <si>
    <t>NO__Please provide an explanation of why alternative options were not researched:  AC Hanson playground is a popular and valued neighborhood park amenity, therefore replacement is the only viable option.</t>
  </si>
  <si>
    <t>NO__Please provide an explanation of why alternative options were not researched:  The alternative solution would be the status quo of no investment, resulting in an inability over time to program this ballfield.</t>
  </si>
  <si>
    <t>YES__Teams SharePoint site: https://milwaukeecountywi.sharepoint.com/:f:/r/sites/CapitalPlanning-Parks/Shared%20Documents/Parks/WP0758-Sport%20Field%20Reconditioning%20Zablocki-Harden?csf=1&amp;web=1&amp;e=hSbSDX</t>
  </si>
  <si>
    <t>YES__Construction and vegetation establishment will require seasonally appropriate conditions.</t>
  </si>
  <si>
    <t>03__Primary Asset Zip Code: 53221__Total Pop Srvd: 118100__Minority Pop Srvd: 58460__Addresses Racial Equity by: A healthy population relies on outdoor recreational assets, which also improve overall quality of life in Milwaukee County. By becoming the healthiest county in the State, Milwaukee county can further it's goal of achieving racial equity.</t>
  </si>
  <si>
    <t>NO__Please provide an explanation of why alternative options were not researched:  As an existing asset, reconstruction of this popular resource is the only viable option though different construction methods will be evaluated.</t>
  </si>
  <si>
    <t>YES__See Teams site for charter: https://milwaukeecountywi.sharepoint.com/:f:/r/sites/CapitalPlanning-Parks/Shared%20Documents/Parks/WP075901-%20Grant%20Park%20Roadway%20Reconstruction%20Hawthorn%20to%20Picnic%20Area%205?csf=1&amp;web=1&amp;e=T4Yerc</t>
  </si>
  <si>
    <t>YES__Construction will require seasonally appropriate conditions, as will vegetation establishment.</t>
  </si>
  <si>
    <t>05__Safety-Risk Issue(s) Addressed:  Park users are no longer driving in appropriate travel lanes in order to avoid damaged sections of road, and causing a hazard to drivers, bikes, and pedestrians traveling both north and south through Grant Park.</t>
  </si>
  <si>
    <t>03__YES__Category 2 = Addresses Assets anticipated to fail within the next 12 - 24 months__Deferred Maint issues addressed by project: This roadway segment has a failed condition rating and has not been funded during previous rounds of the capital budget process. Regular maintenance is nearly impossible due to the pavement conditions that continue to deteriorate.</t>
  </si>
  <si>
    <t>NO__Please provide an explanation of why alternative options were not researched:  Sand as safety surfacing requires constant inspection and maintenance. Fibar (engineered wood fiber) as an alternative to sand requires ongoing (but less than sand) inspection and maintenance. PIP provides all of the safety benefits with less maintenance and also provides a fully ADA accessible surfacing material.  All require regular inspection and repair/replenishment.</t>
  </si>
  <si>
    <t xml:space="preserve">05__Safety-Risk Issue(s) Addressed:  Deteriorating playground conditions pose a potential safety risk to users in the form of tripping hazards, ADA limitations, and subpar impact attenuation. Parks tracks the age of surfacing materials, site conditions, and considers equity priority order of all playground sites when establishing the hazard mitigation goals of the department. </t>
  </si>
  <si>
    <t>03__YES__Category 2 = Addresses Assets anticipated to fail within the next 12 - 24 months__Deferred Maint issues addressed by project: Degraded playground surfacing results in trip hazards, reduced impact attenuation from falls, and demands staff time to correct and mitigate the issue to ensure public safety.</t>
  </si>
  <si>
    <t>YES__Design can take place at any time but construction will require seasonally appropriate conditions.</t>
  </si>
  <si>
    <t>YES__Design can take place at any time, but construction will require seasonally appropriate conditions for paving and vegetation establishment. The construction schedule will also need to consider marina slipholder access and lakefront events.</t>
  </si>
  <si>
    <t>03__Primary Asset Zip Code: 53202__Total Pop Srvd: 489500__Minority Pop Srvd: 195800__Addresses Racial Equity by: The lakefront of Milwaukee provides a wide variety of recreational opportunities, and is protected for public benefit under the Public Trust Doctrine. By providing opportunities for an active lifestyle and unique cultural events, Milwaukee County is advancing the goal of achieving racial equity by becoming the healthiest county in the State.</t>
  </si>
  <si>
    <t>NO__Please provide an explanation of why alternative options were not researched:  As an existing asset that serves a critical cross section of the Milwaukee community, replacement is the only viable option.</t>
  </si>
  <si>
    <t>02__YES__Annual financial impact includes: Roof replacement will reduce the need for service requests related to leaks, which are recurring and take both staff and financial resources.</t>
  </si>
  <si>
    <t>05__Primary Asset Zip Code: 53210__Total Pop Srvd: 78000__Minority Pop Srvd: 67392__Addresses Racial Equity by: The Boys and Girls Club of Greater Milwaukee serves one of the most critical populations in Milwaukee County - youth. By providing a safe and naturing space for children in an area of high equity need, Milwaukee County is advancing the mission of achieving racial equity by directing resources to those communities that will proportionately be most impacted by investments.</t>
  </si>
  <si>
    <t>03__YES__Category 2 = Addresses Assets anticipated to fail within the next 12 - 24 months__Deferred Maint issues addressed by project: The roofing system at Sherman is beyond it's useful life and the ability to make spot repairs is diminishing.</t>
  </si>
  <si>
    <t>NO__Please provide an explanation of why alternative options were not researched:  Zablocki playground is a popular and valued neighborhood park amenity, therefore replacement is the only viable option.</t>
  </si>
  <si>
    <t>NO__Please provide an explanation of why alternative options were not researched:  Copernicus playground is a popular and valued neighborhood park amenity, therefore replacement is the only viable option.</t>
  </si>
  <si>
    <t>03__YES__Category 2 = Addresses Assets anticipated to fail within the next 12 - 24 months__Deferred Maint issues addressed by project: Replacement of the playground and its surfacing will allow Parks Operations and Trades staff to focus staff hours and operating budget resources elsewhere in the Parks system rather than on surfacing patching and equipment repairs.</t>
  </si>
  <si>
    <t>00__NO__Annual financial impact includes: While operating cost reductions cannot be forecasted, this work would mitigate the need for work orders to address immediate bridge issues as they arise. This project will also allow Parks to spend and forecast bridge needs in line with short- and long-term funding plans.</t>
  </si>
  <si>
    <t>YES__Project must occur during standard construction season (spring-fall) to ensure construction practices and vegetation establishment are successful.</t>
  </si>
  <si>
    <t>02__Primary Asset Zip Code: 53132__Total Pop Srvd: 72500__Minority Pop Srvd: 18922__Addresses Racial Equity by: By improving the recreational opportunities available to County residents, Parks continues to promote healthy active lifestyles. This initiative aligns with the County mission to achieve racial equity by becoming the healthiest county in the state.</t>
  </si>
  <si>
    <t xml:space="preserve">03__YES__Category 2 = Addresses Assets anticipated to fail within the next 12 - 24 months__Deferred Maint issues addressed by project: Irrigation system continually breaks down causing staff to spend time and funds repairing it. </t>
  </si>
  <si>
    <t>1914_CULT_WAR MEMORIAL</t>
  </si>
  <si>
    <t>9551_ZOO</t>
  </si>
  <si>
    <t>*Use the REQUESTING ORG TITLE to select projects by Department</t>
  </si>
  <si>
    <t>*Use the MUNI to select projects by County Municipality</t>
  </si>
  <si>
    <t>(1)-Date (M/D/YR) of entries:</t>
  </si>
  <si>
    <t>(23)-Is the Sub-Project included in the Dept's Strategic/Master Plan OR most recent 5-YR CIP (2024-2028)?</t>
  </si>
  <si>
    <t>Climate Impact Score</t>
  </si>
  <si>
    <t>Climate Reduction Description:</t>
  </si>
  <si>
    <t>Climate Impact</t>
  </si>
  <si>
    <t>(24)-Climate Impact</t>
  </si>
  <si>
    <t>No Climate Reduction Impact reported by Requesting Department</t>
  </si>
  <si>
    <t>00_No Climate Reduction Impact reported by Requesting Department</t>
  </si>
  <si>
    <t>1915</t>
  </si>
  <si>
    <t>2 - Construction &amp; Implementation</t>
  </si>
  <si>
    <t>2</t>
  </si>
  <si>
    <t xml:space="preserve">02__Primary Asset Zip Code: 53202__Total Pop Srvd: 23650__Minority Pop Srvd: 709.5__Addresses Racial Equity by: CAVT is building up its resources for BIPOC community members at this time and has ambitious goals for 2023 and 2024. CAVT Museums are creating summer camps and programming that will be guaranteed 1/3 of students who receive free and reduced lunches. Additional programs include supporting women, femme, and nonbinary artists at the museum. The museum is a part of Blue Star Museums, Museums for All, and currently works with MPS to involve students and families and exhibitions. </t>
  </si>
  <si>
    <t>2220 N Terrace Ave</t>
  </si>
  <si>
    <t>2028-4</t>
  </si>
  <si>
    <t>5/30/24</t>
  </si>
  <si>
    <t>4311</t>
  </si>
  <si>
    <t>02__YES__Annual financial impact includes: Currently the CRC Budget's about $100K per year, this can be reduced once a new roof is installed.</t>
  </si>
  <si>
    <t>YES__A&amp;E Project Charter; SD_WJ011801 Lotter Building Roof Replacement Project Charter</t>
  </si>
  <si>
    <t>YES__Unable to work through inclement weather. No snow.</t>
  </si>
  <si>
    <t>01</t>
  </si>
  <si>
    <t>2028-1</t>
  </si>
  <si>
    <t>The CRC Surges Building Roof replacement will cause less disruption to the daily life in the event of an disruptive weather event, less strain on the overall structure of the building, ensures that the assets of the building are protected from flooding, and reduces energy bills. There are ECO friendly roofing solutions such as 1) Built up roofing (BUR) these roofing systems are fire retardant, high degree of impact resistance, and low maintenance. 2) Metal roofing these roofs can be used to mimic a variety of traditional roofing material, some systems can last up to 70 years. 3) Solar shingles help save money on electricity, provide a sleek look, and are lightweight. Either of these would be a great strategy for durability and climate resiliency.</t>
  </si>
  <si>
    <t>01_The CRC Surges Building Roof replacement will cause less disruption to the daily life in the event of an disruptive weather event, less strain on the overall structure of the building, ensures that the assets of the building are protected from flooding, and reduces energy bills. There are ECO friendly roofing solutions such as 1) Built up roofing (BUR) these roofing systems are fire retardant, high degree of impact resistance, and low maintenance. 2) Metal roofing these roofs can be used to mimic a variety of traditional roofing material, some systems can last up to 70 years. 3) Solar shingles help save money on electricity, provide a sleek look, and are lightweight. Either of these would be a great strategy for durability and climate resiliency.</t>
  </si>
  <si>
    <t>CRC WEST PARKING LOT RESURFACE</t>
  </si>
  <si>
    <t>YES__Need warmer months to lay asphalt.  Can’t be done during winter months or when snow is possible.</t>
  </si>
  <si>
    <t>WJ012101</t>
  </si>
  <si>
    <t xml:space="preserve">CRC 600 &amp; 400 BED DORMITORY ROOF </t>
  </si>
  <si>
    <t>02__YES__Annual financial impact includes: Currently the CRC Budget's about $100,000.00 for roofs per year, this can be reduced once new roofs are installed.  Outlined in the plan report SD_WJ012101_CRC 600 &amp; 400 Bed Dormitory Roof.pdf.</t>
  </si>
  <si>
    <t xml:space="preserve">YES__A&amp;E Project Charter; SD_WJ012101_CRC 600 &amp; 400 Bed Dormitory Roof Replacement Project Charter  
</t>
  </si>
  <si>
    <t>03__YES__Category 2 = Addresses Assets anticipated to fail within the next 12 - 24 months__Deferred Maint issues addressed by project: Repairs have been done each year but the roofs are aging to the point that replacements are needed.</t>
  </si>
  <si>
    <t>8885 S 68th Street</t>
  </si>
  <si>
    <t>ADAM</t>
  </si>
  <si>
    <t>2851</t>
  </si>
  <si>
    <t>WG004001</t>
  </si>
  <si>
    <t>VEL PHILLIPS - SECURE COURTROOM (CHILDRENS COURT)</t>
  </si>
  <si>
    <t>414-278-5115</t>
  </si>
  <si>
    <t>stephanie.garbo2@wicourts.gov</t>
  </si>
  <si>
    <t xml:space="preserve">YES__Please provide a brief listing of options/alternatives researched and why the option your are requesting for this Cost Est is the best alternative:  Restructuring an existing courtroom was considered. However, that would reduce the number of courtrooms available during the construction creating a problem for calendars and timely case processing. It would also require additional spaces to be repurposed expanding the project budget and timeline. </t>
  </si>
  <si>
    <t>YES__AE Project Charter. The Charter is uploaded into the Capital SharePoint folder.
SD_WG004001_Life Safety Risk</t>
  </si>
  <si>
    <t>10__Safety-Risk Issue(s) Addressed:  The lack of secure courtroom poses a significant safety/security risk for the staff, parties, and public who attend the respective hearings. There has been a substantial increase in the number of incidents due to the inadequate courtroom space. The hearings at Childrens Court can be very contentious and emotional and not having adequate space for the parties and MCSO to deescalate situations is problematic. See attached Incident Report (SD_WG004001_Life Safety Risk (pg 1)) for example.</t>
  </si>
  <si>
    <t>10201 W Watertown Plank Rd.</t>
  </si>
  <si>
    <t>The scope of work includes design and preconstruction activities for a Secure Courtroom at Vel Phillips. Considerations of design includes existing space available, building and court codes.  Design will include new building space, parking lot modifications, bathrooms, etc.</t>
  </si>
  <si>
    <t xml:space="preserve">The scope of work includes construction of the design. </t>
  </si>
  <si>
    <t>NILLES</t>
  </si>
  <si>
    <t>3270</t>
  </si>
  <si>
    <t>414-278-4061</t>
  </si>
  <si>
    <t>michelle.hawley@milwaukeecountywi.gov</t>
  </si>
  <si>
    <t xml:space="preserve">03__Primary Asset Zip Code: 53233__Total Pop Srvd: 918661__Minority Pop Srvd: 465761__Addresses Racial Equity by: The Milwaukee County Election Commission’s (MCEC) mission is to help administer federal, state, and local elections in a
manner that fosters public trust in the accuracy, efficiency, and fairness of elections and develops public confidence in the
democratic process. The MCEC staff also works to promote and empower Milwaukee County citizens to vote, and to encourage the
enfranchisement of every eligible individual to be able to register and vote through educational outreach campaigns to
ensure the success of elections in Milwaukee County. It's voter education and outreach campaigns have primarily focused on traditionally disenfranchised and low turnout minority communities, which are largely African American and Latino. </t>
  </si>
  <si>
    <t>901 N. 9th Street, Room G-7</t>
  </si>
  <si>
    <t>The scope of work includes construction based on completed design.</t>
  </si>
  <si>
    <t>WHEELER</t>
  </si>
  <si>
    <t>5725</t>
  </si>
  <si>
    <t>WC028201</t>
  </si>
  <si>
    <t>CJF SPRINKLER SYSTEM</t>
  </si>
  <si>
    <t>414.278.4971</t>
  </si>
  <si>
    <t>steven.delgado@milwaukeecountywi.gov</t>
  </si>
  <si>
    <t>A solution to resolve the continued tampering of sprinkler heads in the Criminal Justice Facility (CJF) is needed. The Department of Administrative Services-Facilities Management Division (DAS-FMD) recommends a pre-action fire sprinkler system. A pre-action fire sprinkler system is designed to prevent accidental or intentional water damage. This pre-action system requires two triggers to start the water flow: the detection of heat or smoke, and the activation of sprinkler heads. By requiring two sources to activate the water flow, this will alleviate many of the major flooding issues caused by tampering with sprinkler heads the CJF experiences daily. These daily sprinkler releases, put staff and clients at risk due to the amount of water released. This water also damages the building structure and surrounding components.</t>
  </si>
  <si>
    <t>NO__Please provide an explanation of why alternative options were not researched:  Unknown what options are available outside of a tamper-resistant system.</t>
  </si>
  <si>
    <t>02__YES__Annual financial impact includes: This project will help reduce the number of emergency call-ins of the facilities plumbing staff as well as save on the cost of replacing individual sprinkler heads every time tampering occurs.</t>
  </si>
  <si>
    <t>10__Safety-Risk Issue(s) Addressed:  Water on floor is a slipping hazard for all staff and clients. 
Alleviate jail staff from having to relocate cell occupants during flooding and cleanup which is a safety/security issue. 
Water damage to structure and property – known and unknown
Alleviate the labor cost of numerous after-hours plumbing emergency call ins.</t>
  </si>
  <si>
    <t>03__Primary Asset Zip Code: 53233__Total Pop Srvd: __Minority Pop Srvd: __Addresses Racial Equity by: This project would have a direct impact on services provided at the CJF. The project would help to create a safe and reliable environment for staff and clients.</t>
  </si>
  <si>
    <t>949 N 9th Street</t>
  </si>
  <si>
    <t>TROY WOHLT</t>
  </si>
  <si>
    <t>414-278-4953</t>
  </si>
  <si>
    <t>peter.nilles@milwaukeecountywi.gov</t>
  </si>
  <si>
    <t xml:space="preserve">YES__Adopted Board File: __Agreement(s) Uploaded: __Partners and nature of Agreement(s): This facility is predicated on a state-local partnership as Milwaukee County delivers state services at the local level.  As a result, a strong state-local partnership is critical to securing a solution. Milwaukee County is also pursuing federal funding in the form of an earmark request.__Next Board cycle if agreement(s) not yet adopted: </t>
  </si>
  <si>
    <t>04__Primary Asset Zip Code: 53223__Total Pop Srvd: 1000000__Minority Pop Srvd: 300000__Addresses Racial Equity by: 1. New buildings can enable safe and healthy environments for all occupants. This is particularly important for low-income communities that may be disproportionately impacted by poor environmental hazards.
2. Building construction projects can create jobs and economic opportunities for workers and contractors from diverse backgrounds and minorities. This can help promote economic equity and reduce disparities in employment and income.
3. Improving the physical condition of areas with new buildings that serve low-income communities can help revitalize these areas and create more vibrant and attractive neighborhoods.
4. Constructing buildings with energy-efficient systems and technologies can help reduce energy costs, reducing costs and tax burdens, thereby positively impacting low-income communities.</t>
  </si>
  <si>
    <t>03</t>
  </si>
  <si>
    <t>WC028501</t>
  </si>
  <si>
    <t>COURTHOUSE POWER UPGRADE</t>
  </si>
  <si>
    <t>YES__Electricity will need to be shut off for panel replacement and feeder upgrade. This will have to happen on weekend hours.
This must be planned for outages with tenants in the building that might be impacted.
IMSD will have to be involved with the outages.</t>
  </si>
  <si>
    <t>WC028601</t>
  </si>
  <si>
    <t>CJF - SPU REPLACEMENT (AND RELATED WORK)</t>
  </si>
  <si>
    <t>The current SPU (Stair Pressurization Unit #2) in Criminal Justice Facility has a breach in the supply duct work that is located below grade in an unexcavated part of the building. This breach causes soil, backfill and debris to be blown out into the FIRE STAIRWELL #2 causing slip, trip and fall hazards during pressurization of the stairwell which occurs during a fire/smoke alarm situations in the Criminal Justice Facility. The breach is also causing undo stress and pre-mature failing of the current unit.</t>
  </si>
  <si>
    <t>NO__Please provide an explanation of why alternative options were not researched:  There are no viable, cost effective options available.</t>
  </si>
  <si>
    <t>02__YES__Annual financial impact includes: Will reduce labor of cleaning up the stairwell debris during operation of SPU#2 as well as lowering maintenance costs.</t>
  </si>
  <si>
    <t>10__Safety-Risk Issue(s) Addressed:  This breach causes soil, backfill and debris to be blown out into the FIRE STAIRWELL #2 causing slip, trip and fall hazards during pressurization of the stairwell which occurs during a fire/smoke alarm situation in the Criminal Justice Facility. it is also causing undo stress and pre-mature failing of the current unit. This is a Life Safety issue.</t>
  </si>
  <si>
    <t>03__Primary Asset Zip Code: 53233__Total Pop Srvd: __Minority Pop Srvd: __Addresses Racial Equity by: This project has a direct impact on jail operations and is an essential fire egress/evacuation route during emergent situations. This building serves jail staff, nursing staff and contractors which in turn serves our public.</t>
  </si>
  <si>
    <t>949 N. 9th Street</t>
  </si>
  <si>
    <t>WC028701</t>
  </si>
  <si>
    <t>CJF - SANITARY DRAINAGE</t>
  </si>
  <si>
    <t xml:space="preserve">The Department of Administrative Services - Facilities Management Division plumbing staff is tasked with maintaining the Criminal Justice Facility (CJF) plumbing systems. This includes the CJF’s sanitary drainage system. Within the sanitary system, “HOOKS” have been installed to catch flushed debris that does not belong in the sanitary drainage system. The CJF contains 4 pods on each of the 4 floors. There are 12 hooks in each pod, with approximately 200 total hooks in the CJF sanitary drain system. These hooks are installed to catch unwanted nuisance debris in the sanitary drain system, protecting the city’s sewers from CJF’s debris plugging their sewers up. Every week 25% of the hooks are cleared of nuisance debris. Over the course of 1 month, every hook is pulled and cleaned of nuisance debris. This nuisance debris includes articles of clothing, towels, bedding, apples, oranges, milk cartons, sandwich bags, wrappers of food of items sold by commissary, etc. Anything in the cells that can be flushed, has been flushed. Despite monthly maintenance, staff incurs a significant amount of afterhours emergency calls due to hooks being filled with nuisance debris, creating sewage flooding the affected cells. When one group of cells is flooding, the cells from floors above that are connected to the same sanitary drainage stack contribute to the flooding. Plumbing staff and cell occupants are continuously being exposed to sanitary sewage and the harmful germs, bacteria, pathogens, and parasites, while dealing with flooding issues.
This project will install a new sanitary drainage system and is anticipated to significantly reduce the need for hooks (and related maintenance), lessen exposure to harmful sanitary sewage, and cutdown on afterhours plumbing staff overtime.  </t>
  </si>
  <si>
    <t xml:space="preserve">NO__Please provide an explanation of why alternative options were not researched:  This option is the most cost effective way to help ensure the health and safety of staff, clients, general public and sanitary sewer lines. </t>
  </si>
  <si>
    <t>02__YES__Annual financial impact includes:  We would save on our weekly preventative maintenance of pulling hooks which is:
16 hours (per week) x 52 (weeks per year) x $45.54 (plumbers hourly wage) = $37,889.28
So, the total annual savings in dollars is $65,577.60 + $37,889.28= $103,466.88 conservatively</t>
  </si>
  <si>
    <t>YES__Schedule must be coordinated with MCSO.</t>
  </si>
  <si>
    <t>10__Safety-Risk Issue(s) Addressed:  Alleviate plumbers being exposed to sewage daily – Health &amp; Safety Issue
Alleviate cell occupants from being exposed to sewage daily – Health &amp; Safety Issue
Alleviate Sheriff’s Department having to relocate cell occupants during flooding and cleanup – security issue.
Alleviate Cleanup and sanitizing cells and other areas affect by flooding. 
Water damage to structure and property – known and unknown</t>
  </si>
  <si>
    <t>02</t>
  </si>
  <si>
    <t>WG004201</t>
  </si>
  <si>
    <t>NO__Please provide an explanation of why alternative options were not researched:  Alternative option is to continue to run parts of the building "full on" which is not cost effective, safe or comforting to staff, clients and visitors.</t>
  </si>
  <si>
    <t>YES__Work needs to be done between heating/cooling seasons.</t>
  </si>
  <si>
    <t>10__Safety-Risk Issue(s) Addressed:  We would still have to operate the building mostly at "full on" with little to no control. Increased maintenance work orders with limited solutions due to failing controls. Increased operating and maintenance costs. Possibility of complete system failure in the near future. This project would ensure proper building temperatures and proper air exchanges per hour.</t>
  </si>
  <si>
    <t>02__Primary Asset Zip Code: 53226__Total Pop Srvd: __Minority Pop Srvd: __Addresses Racial Equity by: This project would have a direct impact on services provided at the Vel Phillips Youth Family Justice Center. The project would help to create a safe and reliable heating/cooling system utilized by tenets and their customers that use services provided by: Courts, Family Services etc.</t>
  </si>
  <si>
    <t>10201 W. Watertown Plank Road</t>
  </si>
  <si>
    <t xml:space="preserve">Less travel by facilities staff for monitoring and servicing. This reduced travel saves vehicle use thus, reducing the carbon footprint of the gasoline powered service vehicles. By having a balanced and efficient HVAC system, we would burn less fuel (natural gas)  while maintaining even heating and cooling throughout the building. </t>
  </si>
  <si>
    <t xml:space="preserve">02_Less travel by facilities staff for monitoring and servicing. This reduced travel saves vehicle use thus, reducing the carbon footprint of the gasoline powered service vehicles. By having a balanced and efficient HVAC system, we would burn less fuel (natural gas)  while maintaining even heating and cooling throughout the building. </t>
  </si>
  <si>
    <t>WS015501</t>
  </si>
  <si>
    <t>WASHINGTON SENIOR CENTER HVAC CONTROLS</t>
  </si>
  <si>
    <t>02__YES__Annual financial impact includes: Setting a schedule, we could lower the percentage of heating and cooling output based on hours of operation and occupancy thus reducing energy costs to the department. This would save on driving to the location reducing the carbon footprint, vehicle maintenance and employee time for travel.</t>
  </si>
  <si>
    <t>YES__Work needs to be done between heating/cooling seasons</t>
  </si>
  <si>
    <t>10__Safety-Risk Issue(s) Addressed:   Operating the building in "manual" mode with no schedule or any control, creates the risk of burning up the main air compressor which controls everything HVAC related within the building.</t>
  </si>
  <si>
    <t>04__Primary Asset Zip Code: 53208__Total Pop Srvd: __Minority Pop Srvd: __Addresses Racial Equity by: This project would have a direct impact on services provided at the Washington Park Senior Center which serves mainly the older adult population. The project would help to create a safe and reliable heating/cooling system utilized by tenets and their customers that use services provided by: Department of Aging and their related agencies.</t>
  </si>
  <si>
    <t>03__YES__Category 2 = Addresses Assets anticipated to fail within the next 12 - 24 months__Deferred Maint issues addressed by project: The old pneumatic system has piping in the concrete that has formed leaks making it impossible to control, so everything is running in manual operation. The piping leaks are causing our air compressor to run 24/7 with no down time. This leads to constant maintenance possible failure of entire system added repair costs.</t>
  </si>
  <si>
    <t xml:space="preserve">4420 W. Vliet Street </t>
  </si>
  <si>
    <t>This would save on driving to the location reducing the carbon footprint. We would be able to set the control system to a schedule. Currently it is 100% on all the time. Setting a schedule, we could lower the percentage of heating and cooling output based on hours of operation and occupancy, saving energy and money.</t>
  </si>
  <si>
    <t>02_This would save on driving to the location reducing the carbon footprint. We would be able to set the control system to a schedule. Currently it is 100% on all the time. Setting a schedule, we could lower the percentage of heating and cooling output based on hours of operation and occupancy, saving energy and money.</t>
  </si>
  <si>
    <t>BRILL</t>
  </si>
  <si>
    <t>YES__Late spring to early autumn when the weather temperatures are warmest.</t>
  </si>
  <si>
    <t>03__Primary Asset Zip Code: 53214__Total Pop Srvd: __Minority Pop Srvd: __Addresses Racial Equity by: 1. Building maintenance improvements, such as a new 20-30 year lifecycle energy efficient roof, can ensure that buildings provide safe and healthy environments for all occupants. 
2. Although not guaranteed, building maintenance and improvement projects can create jobs and economic opportunities for workers and contractors from diverse backgrounds and minorities. This can help promote economic equity and reduce disparities in employment and income.
3. Improving the physical condition of buildings that serve low-income communities can help to reducing ongoing maintenance costs, reducing tax burden and revitalizing these areas, creating a more vibrant and attractive neighborhood.</t>
  </si>
  <si>
    <t>03__YES__Please see page 237 of the most recent 5 -YR CIP (2024-2028)</t>
  </si>
  <si>
    <t>10930 W. Lapham</t>
  </si>
  <si>
    <t>The scope of work includes design for tear-off and complete roof replacement for Facities West (Laphem) building.</t>
  </si>
  <si>
    <t>ADAM, BRILL</t>
  </si>
  <si>
    <t>WG004301</t>
  </si>
  <si>
    <t>NEW FIRE HYDRANT - VEL PHILLIPS</t>
  </si>
  <si>
    <t>NO__Please provide an explanation of why alternative options were not researched:  This would be the alternative to not having additional firefighting resources available in the immediate area of the building.</t>
  </si>
  <si>
    <t>10__Safety-Risk Issue(s) Addressed:  The additional fire hydrant will lend support to critical life safety fire extinguishing needs.</t>
  </si>
  <si>
    <t>The scope of work includes designing and planning an additional fire hydrant at Vel Phillips. This includes a flow / water system analysis, coordination with local municipality, design of hydrants, valves, valve box, and other associated components.</t>
  </si>
  <si>
    <t>5/31/24</t>
  </si>
  <si>
    <t>5741</t>
  </si>
  <si>
    <t>MITCHELL PARK LIFT STATION UPGRADE</t>
  </si>
  <si>
    <t>The Mitchell Park sanitary lift station located at Mitchell Park was installed in the 1950s, was upgraded in 1996, and has reached the end of its serviceable life.  The typical useful life is 30 years. The Department of Parks, Recreation and Culture has identified the lift station as needing replacement due to an aging electrical feed and discharge pipng, which is the original piping.  Staff has also experience issues with the pumps and check valves.  The lift station should be replaced prior to failure to avoid a discontinuation of sanitary services and the closure of facilities and potential loss of revenue.  The replacement of the lift station includes the replacement of the force main.</t>
  </si>
  <si>
    <t>YES__Please provide a brief listing of options/alternatives researched and why the option your are requesting for this Cost Est is the best alternative:  Gravity sewer is not an option due to topography.  Not replacing it is an option, but if the lift station failed it would require emergency repairs and/or facility closure.</t>
  </si>
  <si>
    <t>YES__The replacement of the lift station must occur when the ground is not frozen.  The project would close sanitary facilities and water usage at the Mitchell Park Pavilion.</t>
  </si>
  <si>
    <t>04__Primary Asset Zip Code: 53215__Total Pop Srvd: __Minority Pop Srvd: __Addresses Racial Equity by: Replacing the lift station will ensure that the facility stays open and available for everyone.  Health Compass Milwaukee lists the 53215 zip code population as being 71% Latino/75% minority.</t>
  </si>
  <si>
    <t>The scope of work includes design of a new sanitary lift station and forcemain and the abandonment of the old system for the Mitchell Park Pavilion. The design will include the creation of construction plans, specifications and a construction estimate. The design would include necessary electrical, alarms, control panels, manholes, and landscaping.</t>
  </si>
  <si>
    <t>CONSULTANT, DETZER, BRILL</t>
  </si>
  <si>
    <t>5/23/24</t>
  </si>
  <si>
    <t>WIL-O-WAY UNDERWOOD - NEW SPLASH PAD</t>
  </si>
  <si>
    <t xml:space="preserve">YES__Please provide a brief listing of options/alternatives researched and why the option your are requesting for this Cost Est is the best alternative:  The cost to upgrade the current equipment is substanial enough to consider replacement of a new system. We are hoping to add a splash pad vs update wading pool for equity reasons in that individuals with mobility impairments can better enjoy the water feature with their peers. </t>
  </si>
  <si>
    <t xml:space="preserve">00__NO__Annual financial impact includes: Should utimately be cheaper, easier to run. </t>
  </si>
  <si>
    <t>YES__Exterior Splash Pad can only be installed above certain temperatures</t>
  </si>
  <si>
    <t xml:space="preserve">02__Primary Asset Zip Code: 53226__Total Pop Srvd: __Minority Pop Srvd: __Addresses Racial Equity by: The Wil-O-Way Underwood Facility hosts disability related Recreational Programs &amp; Youth Summer Camp opportunities which serves hundred of individuals with disabilities. On top of that this facility hosts a day program that has 55 adults with disabilities daily that would benefit from this feature. We would also make the Splash Pads available to our Private Party Rental, which had just under 10,000 people last year. </t>
  </si>
  <si>
    <t>03__YES__Page 168</t>
  </si>
  <si>
    <t>1162</t>
  </si>
  <si>
    <t>03__Primary Asset Zip Code: Countywide__Total Pop Srvd: 4313__Minority Pop Srvd: 1785__Addresses Racial Equity by: Infrastructure and technology servers the entire Milwaukee employee base and any community members that benefit from it (e.g., network devices in parks).  HR statistics for 2024 racial equity numbers indicated County employee population was 41% diverse.</t>
  </si>
  <si>
    <t>WI021301</t>
  </si>
  <si>
    <t>CITYWORKS APPLICATION – (SAAS) MIGRATION</t>
  </si>
  <si>
    <t>414-278-3927</t>
  </si>
  <si>
    <t>kevin.bruhn@milwaukeecountywi.gov</t>
  </si>
  <si>
    <t>YES__Please provide a brief listing of options/alternatives researched and why the option your are requesting for this Cost Est is the best alternative:  IMSD has considered continuing the on-premise operation of Cityworks but identified the best course of action is to move to the cloud / SaaS provider as indicated above.</t>
  </si>
  <si>
    <t>02__YES__Annual financial impact includes: This project will increase software license costs (charged to Central Spend - Agency 115) by approximately $85,000.</t>
  </si>
  <si>
    <t>05__Technology Security Risk(s) Addressed: This project will reduce the resources need to maintain the software by making all server and application maintenance preformed by the software provider.  Upgrades have become laborious and prone to complications due to the complexity of the installation and the custom development.  This will reduce the time needed to upgrade the platform and will reduce the time period between upgrades.  This will also increase the ability to implement and roll out new Cityworks solutions as they are available and keep the software platform current to ensure IT security.</t>
  </si>
  <si>
    <t>Complete migration of the on-premise Cityworks application to a cloud / software as a service (SaaS) provider, which also includes data migration and updates / adjustments to interfaces, as applicable.</t>
  </si>
  <si>
    <t>KEVIN BRUHN</t>
  </si>
  <si>
    <t>WI021401</t>
  </si>
  <si>
    <t>2 - Construction &amp; Implementation; 4 - Equipment</t>
  </si>
  <si>
    <t>2, 4</t>
  </si>
  <si>
    <t>FIBER INTERNET – SENIOR CENTERS</t>
  </si>
  <si>
    <t>ross.winklbauer@milwaukeecountywi.gov</t>
  </si>
  <si>
    <t>NO__Please provide an explanation of why alternative options were not researched:  This project is to provide fiber internet access to the senior centers, which does not currently exist.  The current internet service provider's offerings, Spectrum, is insufficient for the senior centers' needs.</t>
  </si>
  <si>
    <t>02__YES__Annual financial impact includes: The requested project will result in approximately $9,000 per year in Midwest Fiber costs (assuming $150/month per site).</t>
  </si>
  <si>
    <t>YES__See draft project charter.
https://milwaukeecountywi.sharepoint.com/:w:/r/sites/external/capitalrequests/DAS/IMSD/SD_PF_WI021401_Fiber%20Internet%20%E2%80%93%20Senior%20Centers%20-%20Draft%20Project%20Charter%20Senior%20Center.docx?d=w0b04676aa9f1493fa53522697509619a&amp;csf=1&amp;web=1&amp;e=XRbk5S</t>
  </si>
  <si>
    <t>05__Safety-Risk Issue(s) Addressed:  Expanding internet connectivity capabilities for senior centers bridges the digital divide with many at-risk residents and enables them to have more access to health information, telemedicine, and other digital services vital to improving health outcomes.</t>
  </si>
  <si>
    <t>04__Primary Asset Zip Code: 53212__Total Pop Srvd: 3050__Minority Pop Srvd: 1097__Addresses Racial Equity by: See Senior Center usage demographics
https://milwaukeecountywi.sharepoint.com/:x:/r/sites/external/capitalrequests/DAS/IMSD/SD_WI021401_Demographic%20Stats%20Raw.xlsx?d=w55693baee8614abfa56b1da7f5e57866&amp;csf=1&amp;web=1&amp;e=vOucMS
Providing internet to the Senior Centers will yield the following additional benefits:
 - Extending Internet Access to Surrounding Parks: By providing internet to the senior centers, we extend internet access to the parks they are in, benefiting the broader community and enhancing outdoor recreational experiences.
 - Emergency Preparedness: In case of a future emergency like a pandemic, the community will have access to the internet for critical information dissemination and completing forms as needed, ensuring residents can stay informed and connected during times of crisis.
 - Promoting Racial Equity: Investing in internet infrastructure in senior centers located in diverse communities contributes to promoting racial equity and ensuring all members of our community have access to essential resources and services.
 - Service to Vulnerable Community Members: Providing internet access to senior centers serves our most vulnerable community members, including elderly individuals who may face barriers to accessing technology and digital resources on their own. 
 - Space Utilization: Upgraded senior centers with internet connectivity can serve as versatile community spaces that can be rented out for events, meetings, and county gatherings, further enhancing their utility and value to the community.</t>
  </si>
  <si>
    <t>3045 N. Dr. Martin Luther King, Jr. Dr.</t>
  </si>
  <si>
    <t>6100 S. Lake Dr.</t>
  </si>
  <si>
    <t>4500 W. Custer Ave.</t>
  </si>
  <si>
    <t>4420 W. Vliet St.</t>
  </si>
  <si>
    <t>Deploy fiber internet connections and associated networking hardware and capabilities (e.g., wired network connections, wireless access points, etc.) at the following senior centers:
 - Clinton &amp; Bernice Rose Senior Center
 - Kelly Senior Center
 - McGovern Park Senior Center
 - Washington Park Senior Center
 - Wilson Park Senior Center</t>
  </si>
  <si>
    <t>dan.mathews@milwaukeecountywi.gov</t>
  </si>
  <si>
    <t>matt.johnson@milwaukeecountywi.gov</t>
  </si>
  <si>
    <t>Milwaukee County's technology equipment (e.g., laptops, desktops, printers, tablets, network devices, AV equipment, etc.) has end of life / end of support dates from vendors.  In order to maintain good operations, vendor support, and a secure environment, these pieces of equipment need regular lifecycle / replacement.
DAS-IMSD is responsible for managing the County's IT infrastructure for various departments, computers, printers, switches, routers, access points, and other hardware components. DAS-IMSD faces major challenges in managing the lifecycle of the County's aging IT components.
Funding IT lifecycle management resolves several problems, including:
1. Addressing increasing maintenance costs: Without proper lifecycle management, DAS-IMSD may continue to maintain old hardware components that have exceeded their useful life. This leads to increased maintenance costs and reduced efficiency.
2. Addressing security risks: Outdated hardware components may lack critical security features or may not receive security updates, leaving them vulnerable to cyber attacks. This can lead to data breaches and other security incidents.
3. Addressing environmental impacts: Improper disposal of hardware components can have a significant environmental impact. Without a proper lifecycle management program, the County may dispose of hardware components in ways that are harmful to the environment.
To address these challenges, DAS-IMSD is requesting funding for an annual comprehensive lifecycle management program to ensure hardware is acquired, maintained, and disposed of in a structured manner, taking into account factors such as performance, security, and environmental impact.</t>
  </si>
  <si>
    <t>00__NO__Annual financial impact includes: Technology replacement for existing assets.</t>
  </si>
  <si>
    <t>05__Technology Security Risk(s) Addressed: End user and network devices have limited useful lives, which include how long software updates can be applied to them (e.g., some laptops cannot be upgraded to Windows 11, end of life network devices that cannot be updated to the latest software, etc.).  Failure to upgrade these devices increases the attack surface for the County's technology environment.</t>
  </si>
  <si>
    <t>03__YES_Project includes assets previously in CIP-5 year plan as End User Device Lifecycle (WI020201), Network Device Lifecycle - Placeholder (TBD), Wireless Infrastructure County Blds - Plan Placeholder (TBD)</t>
  </si>
  <si>
    <t>Lifecycle replacement and deployment of end user devices (e.g., laptops, desktops, etc.) and network equipment (e.g., switches, routes, wireless access points, etc.) based on IMSDs asset tracking and end of life status.</t>
  </si>
  <si>
    <t>8110</t>
  </si>
  <si>
    <t>5605</t>
  </si>
  <si>
    <t>4/2/24</t>
  </si>
  <si>
    <t>The concrete at the Fleet Maintenance building is severely damaged. It is the original concrete from when the property was built. At the time of construction, there were issues with the fill beneath the property. Over the years the fill has continued to deteriorate which has caused water issues and small sinkholes. Due to the harsh climate, there has been noticeable heaving and crumbing of the concrete, curbs and asphalt. This property is where all heavy maintenance and repairs of Milwaukee County Transit System (MCTS) buses are done. Without suitable concrete to drive on, it is not safe to drive the 13 ton vehicles around the property. Cracks and other issues can result in damage to the vehicles and present a tripping and safety hazard to the staff that use the facility and parking lots. It is also recommended that at this time the fencing around the property be replaced to improve the overall safety of the facility and to minimize threats to the assets and staff that are housed in that property.   This project will also update the parking lot to LED lighting to further enhance security and to reduce energy costs and consumption.</t>
  </si>
  <si>
    <t xml:space="preserve">02__YES__Annual financial impact includes: With a new lot, there will no longer need to be repairs made. Patching and filling have been needed over the years and within the last 5 years there was a significant repair to fill sinkhole cause by water issues - that repair was approximately $40,000. </t>
  </si>
  <si>
    <t>YES__AE Charter, SD_WT016701_Concrete Yard and Parking Lot Replacement - Hillside Site - Fleet Maint Bldg Project Charter</t>
  </si>
  <si>
    <t>YES__Because this is concrete and asphalt work, the work must be done outside winter months and when asphalt plants are available.</t>
  </si>
  <si>
    <t xml:space="preserve">05__Primary Asset Zip Code: 53205__Total Pop Srvd: 938841__Minority Pop Srvd: 506469__Addresses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vehicles are safely maintained and ready for service means passengers have reliable access to all the things Milwaukee County residents need to achieve a healthy, safe and enjoyable life.
The Fleet Maintenance facility is a critical facility that provides all major repairs to buses. Without safe access and a safe way to maneuver through the property, this could limit efficiency which could impact critical transit service. By installing new fencing, we can ensure that the property is secured and that assets are available for use when needed so that we are ready to serve the community. </t>
  </si>
  <si>
    <t xml:space="preserve">03__YES__Category 2 = Addresses Assets anticipated to fail within the next 12 - 24 months__Deferred Maint issues addressed by project: This is the original concrete that was poured when the property was built. It takes heavy abuse from the large vehicles that drive on it everyday. Just like roads, these lots are not meant to last forever and after continued deterioration, the lot is no longer safe and local ATU 998 has raised concerns about the tripping conditions on the property. </t>
  </si>
  <si>
    <t>WT016802</t>
  </si>
  <si>
    <t>BUS LIFTS (2) KK SITE - MAINT BUILDING - PHASE 2</t>
  </si>
  <si>
    <t xml:space="preserve">NO__Please provide an explanation of why alternative options were not researched:  There is currently not a replacement piece of equipment for the bus lifts. This is part of a year to year program to systematically replace all lifts. </t>
  </si>
  <si>
    <t>YES__AE Charter, SD_WT016802_BUS LIFTS (2) - KK SITE - MAINT BUILDING Project Charter</t>
  </si>
  <si>
    <t xml:space="preserve">03__YES__Category 2 = Addresses Assets anticipated to fail within the next 12 - 24 months__Deferred Maint issues addressed by project: All original lifts which were installed in the 1980's at MCTS are reaching the end of their useful life. To avoid failure, MCTS has been replacing lifts on an ongoing basis. In 2025 MCTS is seeking to replace an additional 2 lifts at the KK garage property to ensure safe and efficient operations to keep up with bus maintenance demands. </t>
  </si>
  <si>
    <t>The roof on the  Fond du Lac (FDL) Maintenance Building (the garage) has reached end of life.  It is prone to leaking and due to the type of roof, it has also contributed to a significant bird problem at this facility. The roof is a ballasted roof covered in stone, which mimics the habitat for seagulls. Over the years, these types of roofs have been phased out at FDL due to that issue and the fact that they are all the original roofs from the 1980's. To avoid further leaks and issues, it is recommended that this roof be replaced to prevent leaks and other damage to the assets, staff and equipment in the building.</t>
  </si>
  <si>
    <t xml:space="preserve">02__YES__Annual financial impact includes: Repairs will no longer be needed at the facility. </t>
  </si>
  <si>
    <t>YES__SD_WT016901_ROOF REPLACEMENT - FDL SITE - MAINT BUILDING Project Charter</t>
  </si>
  <si>
    <t xml:space="preserve">05__Primary Asset Zip Code: 53205__Total Pop Srvd: 485296__Minority Pop Srvd: 275162__Addresses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vehicles are safely maintained and ready for service means passengers have reliable access to all the things Milwaukee County residents need to achieve a healthy, safe and enjoyable life.
Ensuring our facilities are safe and fully operational by limiting leaks or other damage caused by the damaged roods means that we can be ready for service to meet the demands of the community. </t>
  </si>
  <si>
    <t xml:space="preserve">03__YES__Category 2 = Addresses Assets anticipated to fail within the next 12 - 24 months__Deferred Maint issues addressed by project: The roof is believed to be the original roof from the 1980's. Roofs only have a life of so long and this one is past that date. Other roofing projects have been higher priority at that facility and now is the time to address this building before failure. </t>
  </si>
  <si>
    <t>2932 N 35 Street</t>
  </si>
  <si>
    <t xml:space="preserve">Newer roofing materials are better at retaining temperature control, which can help lower HVAC energy costs and consumption. </t>
  </si>
  <si>
    <t xml:space="preserve">03_Newer roofing materials are better at retaining temperature control, which can help lower HVAC energy costs and consumption. </t>
  </si>
  <si>
    <t>e scope of work includes construction of 100% design.</t>
  </si>
  <si>
    <t>YES__SD_WT015801_Replacement of Underground Fuel Tanks KK Project Charter</t>
  </si>
  <si>
    <t xml:space="preserve">05__Primary Asset Zip Code: 53204__Total Pop Srvd: 435545__Minority Pop Srvd: 231307__Addresses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vehicles are safely maintained and ready for service means passengers have reliable access to all the things Milwaukee County residents need to achieve a healthy, safe and enjoyable life.
The fuel tanks are where the diesel for the majority of the vehicles at this location is stored. Any failure of this component and MCTS would struggle to maintain service levels because fuel would be unavalible. A failure of the tanks would also result in potential contamination which could stretch beyond the property. </t>
  </si>
  <si>
    <t xml:space="preserve">The scope of work includes designing excavation and replacements for underground fuel storage tanks (UST) at the Kinnickinnic Service area, including 3-15,000 gallon diesel USTs, 2-1,000 gallon oil UST, 2,000 gallon waste oil tank, and a 550 gallon transmission fluid UST. Also to be replaced are the associated piping, new ATG units, 7 new pumps/dispensers, leak detection system, and concrete.  </t>
  </si>
  <si>
    <t>The scope of work includes construction to implement the design</t>
  </si>
  <si>
    <t>YES__SD_WT017201_REPLACEMENT OF UNDERGROUND FUEL TANKS FDL Project Charter</t>
  </si>
  <si>
    <t>4 - Equipment</t>
  </si>
  <si>
    <t>4</t>
  </si>
  <si>
    <t>ANTHONY GEIGER (BASED ON INFO FROM MCTS)</t>
  </si>
  <si>
    <t>YES__SD_WT017001_KK Station and Garage Roof Replacement Project Charter</t>
  </si>
  <si>
    <t xml:space="preserve">05__Primary Asset Zip Code: 53204__Total Pop Srvd: 453545__Minority Pop Srvd: 275162__Addresses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vehicles are safely maintained and ready for service means passengers have reliable access to all the things Milwaukee County residents need to achieve a healthy, safe and enjoyable life.
Ensuring our facilities are safe and fully operational by limiting leaks or other damage caused by the damaged roods means that we can be ready for service to meet the demands of the community. </t>
  </si>
  <si>
    <t xml:space="preserve">05__YES__Category 1 = Immediately Addresses Failing Assets__Deferred Maint issues addressed by project: We will no longer need to repair the roofs. In one year alone, we repaired the station roof 8 times. </t>
  </si>
  <si>
    <t xml:space="preserve">Better roofing materials can better regulate heat and temperature, saving on our energy costs and reducing emissions from HVAC systems. </t>
  </si>
  <si>
    <t xml:space="preserve">03_Better roofing materials can better regulate heat and temperature, saving on our energy costs and reducing emissions from HVAC systems. </t>
  </si>
  <si>
    <t>WT017401</t>
  </si>
  <si>
    <t>BUS STOP IMPROVEMENTS - BUS PADS-BOLLARDS AT STATIONS - PHASE 2</t>
  </si>
  <si>
    <t xml:space="preserve">02__YES__Annual financial impact includes: There may be some cost to address damage to bollards. Because MCTS does not currently utilize bollards at shelters, this would be phase 2 of a pilot program to determine effectiveness and cost over time. </t>
  </si>
  <si>
    <t xml:space="preserve">YES__Due to the concrete work, it is recommended that the winter months be avoided as pouring conrete in winter months can add difficulty and cost to the project.  </t>
  </si>
  <si>
    <t>The scope of work includes the implementation of ADA boarding pads and shelter bollards.</t>
  </si>
  <si>
    <t>To ensure all bus stops that require a bus pad are addressed, MCTS would continue to make these requests over the next 3-5 years. Please see the 5-Year Capital Improvement Plan placeholder capital project: TBD-597687- Program Placeholder (For Out-Years 2 - 5) - Bus Stop Improvements - Bus Pad Bollards - Multiple Sites.</t>
  </si>
  <si>
    <t>WT017501</t>
  </si>
  <si>
    <t>BUS SHELTERS - MULTIPLE SITES - PHASE 2</t>
  </si>
  <si>
    <t>YES__Please provide a brief listing of options/alternatives researched and why the option your are requesting for this Cost Est is the best alternative:  By updating the model of shelter we are installing, it should help to refresh neighborhoods, improve accessibility and reduce maintenance costs.</t>
  </si>
  <si>
    <t xml:space="preserve">02__YES__Annual financial impact includes: Buy using an updated model of shelter, we hope to reduce overall maitnenance costs. This is still phase 2 of the pilot and we hope to have more solid numbers on how much money is saved overtime. </t>
  </si>
  <si>
    <t xml:space="preserve">03__YES_Based on how the new model performs, MCTS would look to make additional requests in additional years to retrofit more shelter locations across the system. </t>
  </si>
  <si>
    <t>The project scope includes updating and retrofitting activities at MCTS-managed bus shelters.</t>
  </si>
  <si>
    <t>Based on how the new panels perform, MCTS would look to make additional requests in additional years to retrofit more shelters across the system. Please see the 5-Year Capital Improvement Plan placeholder capital project: TBD-849000- Program Placeholder (For Out-Years 2 - 5) - Bus Stop Improvements - Bus Shelter Program.</t>
  </si>
  <si>
    <t xml:space="preserve">02__YES__Annual financial impact includes: Currently there are lifts that are broken (and currently out of service) that would require tens of thousands of dollars in repairs. By replacing we can avoid repairing a piece of equipment that has reached end of life. </t>
  </si>
  <si>
    <t>YES__AE Charter; Document uploaded as SD_WT015601</t>
  </si>
  <si>
    <t xml:space="preserve">03__YES__Category 2 = Addresses Assets anticipated to fail within the next 12 - 24 months__Deferred Maint issues addressed by project: ll original lifts which were installed in the 1980's at MCTS are reaching the end of their useful life. To avoid failure, MCTS has been replacing lifts on an ongoing basis. In 2025 MCTS is seeking to replace an additional 2 lifts at the FDL garage property to ensure safe and efficient operations to keep up with bus maintenance demands. </t>
  </si>
  <si>
    <t>5039</t>
  </si>
  <si>
    <t>5/1/24</t>
  </si>
  <si>
    <t>2029-2</t>
  </si>
  <si>
    <t>ANTHONY RAAB (TKDA CONSULTANT)</t>
  </si>
  <si>
    <t>NO__Please provide an explanation of why alternative options were not researched:  Due to the current pavement condition, full renewal is required.  Further delay in renewal will result in accelerating maintenance costs and maintenance work will not last as long.</t>
  </si>
  <si>
    <t>YES__Construction can only happen in summer.  Work must be delayed until after the spring break peak in travel and be completed prior to thanksgiving holiday travel.</t>
  </si>
  <si>
    <t>ANTHONY RAAB (SEH CONSULTANT)</t>
  </si>
  <si>
    <t>WA043801</t>
  </si>
  <si>
    <t>MKE DATA CENTER VIRTUALIZATION INFRASTRUCTURE REPLACEMENT</t>
  </si>
  <si>
    <t>NO__Please provide an explanation of why alternative options were not researched:  N/A</t>
  </si>
  <si>
    <t>WA043901</t>
  </si>
  <si>
    <t>MKE PAGING SYSTEM REPLACEMENT</t>
  </si>
  <si>
    <t>The equipment will be purchased over three years, 2025, 2026, and 2027.</t>
  </si>
  <si>
    <t>AIRPORT ARFF (KEVIN DOYNE)</t>
  </si>
  <si>
    <t>MKE SNOW REMOVAL EQUIPMENT REPLACEMENT</t>
  </si>
  <si>
    <t>5300</t>
  </si>
  <si>
    <t xml:space="preserve">General vehicle and equipment replacement. Debt for equipment acquisitions will be included in the County's short-term debt issues for vehicles and attachments. The actual costs, including interest paid, will be charged to user departments which is a continuation of the County's practice adopted as part of the 2010 Budget.  This project includes vehicle and equipment replacement for all County departments with the exception of Transit and Airport which are funded differently. All vehicle and equipment replacement requests have been consolidated to one project to provide Fleet Management more control over replacement prioritization to keep departmental operating costs down. Replacement of all items on the attached document are necessary to sustain County wide operations without service level reductions. </t>
  </si>
  <si>
    <t>03__YES_Fifty-nine pieces of replacement Fleet equipment are being requested as part of Fleet Management's County-wide Vehicle and Equipment Replacement program. Items being replaced are exceeding replacement criteria for their applications. Replacement of all items listed has been determined the most cost effective option. Maintaining a regular vehicle and equipment replacement schedule helps mitigate higher maintenance and operating costs and minimizes downtime.</t>
  </si>
  <si>
    <t>03__YES__See page 252 of the most recent 5-YR CIP (2024-2028)</t>
  </si>
  <si>
    <t xml:space="preserve">Since older vehicles and equipment are being replaced as part of this project, the technological advances in the new vehicles and equipment will reduce emissions. The Fleet Director is actively working to reduce emissions; he is trying to purchase fuel efficient and hybrid vehicles for the Fleet. In 2023, he procured numerous hybrid sedans and some hybrid SUVs. </t>
  </si>
  <si>
    <t xml:space="preserve">02_Since older vehicles and equipment are being replaced as part of this project, the technological advances in the new vehicles and equipment will reduce emissions. The Fleet Director is actively working to reduce emissions; he is trying to purchase fuel efficient and hybrid vehicles for the Fleet. In 2023, he procured numerous hybrid sedans and some hybrid SUVs. </t>
  </si>
  <si>
    <t>Purchase of replacement vehicles and equipment as follows:</t>
  </si>
  <si>
    <t>5-10-12</t>
  </si>
  <si>
    <t>414-257-6578</t>
  </si>
  <si>
    <t xml:space="preserve">YES__Please provide a brief listing of options/alternatives researched and why the option your are requesting for this Cost Est is the best alternative:  A temporary shelter was built approximately 10 years ago during the reconstruction of DOT site to protect material and equipment from weather. However, this temporary structure does not provide heat or security. Snow removal equipment must be kept in heated storage over winter months to prevent fuel gelling, salt load solidification in v-box spreaders, and liquid deicer freezing in pumps and lines. </t>
  </si>
  <si>
    <t xml:space="preserve">02__YES__Annual financial impact includes: Storing more assets inside will reduce damage related to freezing conditions and water in fuel contamination on construction equipment (estimated at $15,000-20,000 per year). Life cycle of capital assets may be extended by reducing corrosion and damage related to weather. </t>
  </si>
  <si>
    <t xml:space="preserve">02__Primary Asset Zip Code: 53226__Total Pop Srvd: 951226__Minority Pop Srvd: 388497__Addresses Racial Equity by: Fleet does not provide direct services to the public. However, 10 departments/divisions utilize the parking garage for storage of fleet vehicles, equipment, and criminal investigation property. Housing all assets at a secure, central location increases their operating efficiency, and reduces vehicles and equipment total cost of ownership. Increasing operational efficiencies and reducing costs to operate allow departments to allocate additional resources to more focused community services. </t>
  </si>
  <si>
    <t>10320 Watertown Plank Road</t>
  </si>
  <si>
    <t>BASTIN, BRILL</t>
  </si>
  <si>
    <t>FLEET STORAGE TANK SYSTEM REPLACEMENT</t>
  </si>
  <si>
    <t xml:space="preserve">YES__Please provide a brief listing of options/alternatives researched and why the option your are requesting for this Cost Est is the best alternative:  We considered the option of using other retail fueling stations, but it would be too costly due to the much lower price of fuel that the County receives when purchasing fuel. Additionally, commercial fueling stations in the area do not have sufficient capacity and room to support fueling of out vehicles and equipment. It's very common for us to pump 10-12,000 gallons of fuel per day during a snow event. Fueling at other Fleet fueling stations at the Airport or North Shop are not practical as they would be overwhelmed by fueling demand, and are more than 20 minutes away from the Fleet W. Watertown Plank Road location. </t>
  </si>
  <si>
    <t xml:space="preserve">00__NO__Annual financial impact includes: These three tank replacements would not have an immediate impact on operating costs. Currently, Fleet Management does not incur operating expenses for maintenance of aged, underground storage tanks. All related leak testing and preventative maintenance costs would continue with brand new tanks required for annual permitting by the State of Wisconsin. The request would greatly reduce the risk of a potential underground fuel leak. One of these tanks leaking would cost Milwaukee County a substantial sum for environmental cleanup and remediation if the aging system were to fail. Costs associated with a possible leak/failure would be contingent upon the severity of the leak, soil testing, and remediation. </t>
  </si>
  <si>
    <t xml:space="preserve">02__Primary Asset Zip Code: 53226__Total Pop Srvd: 951226__Minority Pop Srvd: 388497__Addresses Racial Equity by: Fleet does provide direct services to the public. Fleet's mission is to provide a safe and reliable fleet, and reliable/well maintained fueling infrastructure to support all County departments providing those services. Most property maintenance services and public safety functions cannot be provided without this. Failure of this fuel site would result in major inefficiencies and service reductions for user departments dependent on its operation/availability. </t>
  </si>
  <si>
    <t>DETZER, BRILL</t>
  </si>
  <si>
    <t xml:space="preserve">02__Primary Asset Zip Code: 53226__Total Pop Srvd: 951226__Minority Pop Srvd: 388497__Addresses Racial Equity by: Fleet does not provide direct services to the public. However, this project would support many County departments by lowering their operating cost, and would reduce Milwaukee County's carbon footprint. Upgrading electric power at this facility to feed EV's could greatly reduce CO2 emissions generated by Milwaukee County's internal combustion engine fleet. Running internal combustions at a large scale contribute to climate change, and negative health impacts in heavily populated areas. </t>
  </si>
  <si>
    <t>TRAN, BRILL</t>
  </si>
  <si>
    <t>5093</t>
  </si>
  <si>
    <t>03__Primary Asset Zip Code: 53220__Total Pop Srvd: 22800__Minority Pop Srvd: 5100__Addresses Racial Equity by: Note: Since the project is a transportation function, the Annual Average Daily Traffic (AADT) in vehicles per day (vpd) in the project area and the municipality racial minority data was used to determine the total population/customers served by asset.  
                                                                                                                                                                                                                                                               This project helps to achieve the County's racial equity goals by including racial equity as one of the criteria of the selection and decision-making process for all improvement projects together with improving processes and developing measures of performance to routinely plan, design, construct, operate, and maintain safe, multimodal road networks for people of all ages and abilities.</t>
  </si>
  <si>
    <t>S 76th St (CTH U)</t>
  </si>
  <si>
    <t>ANDREA WEDDLE-HENNING, P.E.</t>
  </si>
  <si>
    <t>WH026801</t>
  </si>
  <si>
    <t>S. 76TH ST. (CTH U)-W. LAYTON AVE. TO W. HOWARD AVE. RECONST</t>
  </si>
  <si>
    <t>NO__Please provide an explanation of why alternative options were not researched:  Do Nothing/No improvement by continuing to perform maintenance on the deteriorating roadway is no longer viable alternative and miss an opportunity of available Federal funding for improvements.</t>
  </si>
  <si>
    <t>The scope of work includes the continuation of the design phase for a 1 mile segement of S. 76th St. (CTH U) from W. Layton Ave. to W. Howard Ave. The overall sub-project scope of work includes the reconstruction of S. 76th St. (CTH U) from W. Layton Ave. to W. Howard Ave., including  bicycle and pedestrian accommodations.</t>
  </si>
  <si>
    <t xml:space="preserve">None
</t>
  </si>
  <si>
    <t xml:space="preserve">00__YES__Category 2 = Addresses Assets anticipated to fail within the next 12 - 24 months__Deferred Maint issues addressed by project: </t>
  </si>
  <si>
    <t>WH028601</t>
  </si>
  <si>
    <t>S 13TH ST (CTH V)-OAKWOOD RD TO W PUETZ RD RECONSTRUCTION</t>
  </si>
  <si>
    <t>The sub-project addresses the need to meet the future transportation and safety provisions together with improving the deficiencies of the existing roadway system such as deteriorated pavement, poor shoulders, inadequate drainage system, and insufficient access for both bicyclist and pedestrians.  The State funding from Wisconsin Department of Transportation (WISDOT) under the County Highway Improvement Program Supplemental (CHIS) is a maximum of $2,587,497 for eligible project costs.</t>
  </si>
  <si>
    <t>YES__Please provide a brief listing of options/alternatives researched and why the option your are requesting for this Cost Est is the best alternative:  Do Nothing/No improvement by continuing to perform maintenance on the deteriorating roadway is no longer a viable or cost effective alternative and and miss an opportunity of available State funding for improvements.</t>
  </si>
  <si>
    <t>02__Primary Asset Zip Code: 53154__Total Pop Srvd: 22100__Minority Pop Srvd: 4700__Addresses Racial Equity by: Note: Since the project is a transportation function, the Annual Average Daily Traffic (AADT) in vehicles per day (vpd) in the project area and the municipality racial minority data was used to determine the total population/customers served by asset.  
                                                                                                                                                                                                                                                               This project helps to achieve the County's racial equity goals by including racial equity as one of the criteria of the selection and decision-making process for all improvement projects together with improving processes and developing measures of performance to routinely plan, design, construct, operate, and maintain safe, multimodal road networks for people of all ages and abilities.</t>
  </si>
  <si>
    <t>S 13th St (CTH V)</t>
  </si>
  <si>
    <t>2029-4</t>
  </si>
  <si>
    <t>WH028701</t>
  </si>
  <si>
    <t>W RYAN RD (CTH H)-S 96TH ST TO STH 100 RECONSTRUCTION</t>
  </si>
  <si>
    <t>The sub-project addresses the need to meet the future transportation and safety provisions together with improving the deficiencies of the existing roadway system such as deteriorated pavement, poor shoulders, inadequate drainage system, and insufficient access for both bicyclist and pedestrians.  The State funding from Wisconsin Department of Transportation (WISDOT) under the County Highway Improvement Program Discretionary (CHID) is a maximum of $905,116 for eligible project costs.</t>
  </si>
  <si>
    <t>W Ryan Rd (CTH H)</t>
  </si>
  <si>
    <t>WH026101</t>
  </si>
  <si>
    <t>S 76TH ST. (CTH U)-S CREEK VIEW CT TO W HIGH ST</t>
  </si>
  <si>
    <t>The sub-project addresses the need to meet the future transportation and safety provisions together with improving the deficiencies of the existing roadway system such as deteriorated pavement, poor shoulders, inadequate drainage system, and insufficient access for both bicyclist and pedestrians.  The State funding from Wisconsin Department of Transportation (WISDOT) under the County Highway Improvement Program (CHI) is a maximum of $1,643,688 for eligible project costs.</t>
  </si>
  <si>
    <t>04__Primary Asset Zip Code: 53212__Total Pop Srvd: 7500__Minority Pop Srvd: 1400__Addresses Racial Equity by: Note: Since the project is a transportation function, the Annual Average Daily Traffic (AADT) in vehicles per day (vpd) in the project area and the municipality racial minority data was used to determine the total population/customers served by asset.  
                                                                                                                                                                                                                                                               This project helps to achieve the County's racial equity goals by including racial equity as one of the criteria of the selection and decision-making process for all improvement projects together with improving processes and developing measures of performance to routinely plan, design, construct, operate, and maintain safe, multimodal road networks for people of all ages and abilities.</t>
  </si>
  <si>
    <t>4802</t>
  </si>
  <si>
    <t>911 DISPATCH ACADEMY EQUIPMENT</t>
  </si>
  <si>
    <t>YES__Due to the end of life on the current equipment, this project must be completed to preserve the integrity of the 911 system.</t>
  </si>
  <si>
    <t>821 W State St RM 305</t>
  </si>
  <si>
    <t xml:space="preserve">The scope of work includes ten (10) new CommandCentral AXS dispatch positions to support the 911 backup site at the Training Academy with CCHub, software encryption, 4 speakers, 2 headset jacks, microphone, and footswitch.  Also included are Site Controllers &amp; Firewall, Server, Dual Link Network Equipment, CCGWs, MC Edge for Aux I/Os, console implementation.
</t>
  </si>
  <si>
    <t>STATION ALERTING LOUDSPEAKER SYSTEM – OEM</t>
  </si>
  <si>
    <t xml:space="preserve">Station alerting is a critical component of fire dispatching within 911. Computer Aided Dispatch (CAD) based data will initiate station alerting calls for both dispatch and responding fire agencies. This will increase speed, efficiency, and situational awareness of 911 Fire Dispatch within Milwaukee County by instantly sending alerts from dispatch to first responders, improving response times. This system currently does not exist within Milwaukee County. This project will include both Station Alerting and ProPhoenix CAD for the system to operate as intended. 
This system can be used with the existing CAD system but there would need to be some enhancement to incorporate other agencies that respond to fires. This system will work with any CAD system.
</t>
  </si>
  <si>
    <t xml:space="preserve">05__Safety-Risk Issue(s) Addressed:  This system has the potential to increase speed and efficiency of 911 Fire Dispatch Countywide. Though Dispatch consolidation (WI Act 26), this equipment will be required for Fire Dispatch, and agencies will be provided with an opportunity to integrate their existing station alerting for both continuity of operations, and efficient response to significant life safety events. A Countywide system does not currently exist for this purpose. </t>
  </si>
  <si>
    <t>The scope of work includes the purchase, installation, and configuration of a new fire station alerting system that will interface with CAD and radio systems over an IP based network.  Equipment will be installed in the 911 center, backup center, and a Firestation.</t>
  </si>
  <si>
    <t xml:space="preserve">Milwaukee County (County) 911 Dispatch (MCOEM) utilizes Computer Aided Dispatch (CAD) for logging and dispatching calls for service. There is a strong desire to make a shift to a new vendor due to issues with the services being provided by the current vendor. 
The County is the largest user supported by the current CAD vendor, and often the needs of the County outpace the vendor's ability to adjust its product. Multiple times each year the current vendor pushes out software fixes/updates as an older version of their product was used as the base. This causes a re-occurrence of previously corrected issues. The current vendor is not adequate to support a user of the County's size. An upgraded CAD system would be offered as an all-inclusive approach to the consolidation of 911 services within the County (WI Act 26), County Ord. 91.09, and chapter PSC 173 of the state Administrative Code. Section 146.70.  MCOEM provides cellular 911 call-taking services for West Allis, West Milwaukee, Wauwatosa, South Milwaukee, Greenfield, Cudahy, Greendale, and occasionally from other PSAPs within the County. By screening redundant calls, overall volume is reduced, and staff strain is mitigated. Dispatchers take 911 calls and coordinate services with the Medical Examiner’s Office, the Department of Transportation’s Highway Division, dispatch sheriff deputies, park rangers, and district attorney investigators. In addition, under the medical direction of the Medical College of Wisconsin, the EMS Division provides administrative support and oversight of the County's EMS system. 
The County's 911 Communications is responsible for the prompt response and delivery of emergency services to 911 callers, serving as the Milwaukee County PSAP; dispatching for the Sheriff’s Office and several other county departments, and transferring data received from EMS field providers to receiving hospitals to ensure optimal care immediately upon patient entry to the emergency department. Through the 911 Communications, MCOEM meets the statutory obligations of  County Ordinance Chapter 91: Enhanced 911 Emergency Telephone Number System. Moving forward with replacing the current CAD system will provide an upgraded, updated system that will significantly influence other PSAPs to collaborate and consolidate into a more efficient system within the County. 
</t>
  </si>
  <si>
    <t>YES__Adopted Board File: __Agreement(s) Uploaded: NO__Partners and nature of Agreement(s): If approved, OEM will market this to other municipalities we support who are waiting in the wings.  We do not have agreements today.__Next Board cycle if agreement(s) not yet adopted: 2025-December-Board Cyle</t>
  </si>
  <si>
    <t xml:space="preserve">03__Primary Asset Zip Code: Countywide__Total Pop Srvd: 939450__Minority Pop Srvd: 364117__Addresses Racial Equity by: 911 calls are  received from the entire County, including the most under served areas of Milwaukee County. This equipment refresh ensures OEM is able to fulfill its obligation of building equity, reliability, and serving Milwaukee County with the highest level of equality possible. 
Milwaukee County Ord. 91.09, provision of 9-1-1 emergency telecommunications service in the county as provided by s. 146.70, Wis. Stats. and chapter PSC 173 of the state Administrative Code. Section 146.70 </t>
  </si>
  <si>
    <t>WQ021301</t>
  </si>
  <si>
    <t>RADIO ENCRYPTION - OEM</t>
  </si>
  <si>
    <t>christopher.mcgowan@milwaukeecountywi.gov</t>
  </si>
  <si>
    <t>YES__Please provide a brief listing of options/alternatives researched and why the option your are requesting for this Cost Est is the best alternative:  Encrypting radio channels is the only way to eliminate the public from accessing.  Radios are already equipped with authentication, which allows only authorized users to handle the radio but there is nothing preventing the frequencies from being listen to.</t>
  </si>
  <si>
    <t>00__NO__Annual financial impact includes: Once the software is loaded, there is no additional cost to maintain.  Our staff are able to review and upgrade codes as needed.</t>
  </si>
  <si>
    <t>03__Primary Asset Zip Code: Countywide__Total Pop Srvd: 939117__Minority Pop Srvd: 364117__Addresses Racial Equity by: Municipal Police and Fire provides mutual aid services countywide, on a daily basis, including the most underserved areas of Milwaukee.   This system will disable curious people from reporting to scenes that maybe unsafe.</t>
  </si>
  <si>
    <t>821 West State Street Room 305</t>
  </si>
  <si>
    <t>The scope of work includes adding radio encryption to all county suppport radio channels with media upgrades and AES encryption software, which will be added to the radio system to support encryption of all channels.</t>
  </si>
  <si>
    <t>1916</t>
  </si>
  <si>
    <t>The Marcus Performing Arts Center (MCPA) building fascia is in need of refurbishment (stone cleaning, stone repair, caulk replacement) based on the useful life of the fascia material(s) and components.  Assessment of the fascia condition by consultant CG Schmidt recommends refurbishment due to an aging structure of more than 53 years. This project is expected to extend the useful life of the fascia (and related components) by at least 15 years and address identified issues (such as water infiltration) that if left unaddressed, will lead to water intrusion into the building.
This project and work has been reviewed by the County and has been incorporated into the County - MCPA Second Amendment to Lease Agreement (Agreement) pursuant to adopted County Board File #22-850.  Under the revised Agreement, the MCPA provides project management and the Department of Administrative Services-Facilities Management Division provides review/approval of schematic plans and/or mechanical drawings, verify work completed associated with payment applications, and confirm work has been substantially completed.  Pursuant to the Agreement, the fascia work is phased over 3 years:  1.) 2024 (WU020106); 2.) 2025 (WU020105);  3.) 2026 (WU020106).</t>
  </si>
  <si>
    <t xml:space="preserve">00__NO__Annual financial impact includes: This is a (refurbishing/cleaning) process that will not need to be done annually. </t>
  </si>
  <si>
    <t>YES__It would be advantageous to perform this work over the spring and summer months to ensure all materials are applied at the appropriate air temperature.</t>
  </si>
  <si>
    <t>03__Primary Asset Zip Code: 53202__Total Pop Srvd: 500000__Minority Pop Srvd: 200000__Addresses Racial Equity by: The Marcus Performing Arts Center is a place for community assembly, offering diverse entertainment and event activities throughout the year.</t>
  </si>
  <si>
    <t>03__YES__2024 - 2028 Adopted 5-YR Capital Plan</t>
  </si>
  <si>
    <t xml:space="preserve">CG SCHMIDT							</t>
  </si>
  <si>
    <t>WU020110</t>
  </si>
  <si>
    <t>MARCUS CENTER ROOF REPLACEMENT - FITCH GARDEN AREA</t>
  </si>
  <si>
    <t xml:space="preserve">The entire Performing Arts facility was re-roofed in 1993-95. The existing roof is an asphaltic built-up roofing system with a graveled surface. This roofing system is installed over various thickness of insulation on both metal and concrete decks. Life expectancy of the roofing system is 25 years.
The 2020 Adopted Capital Budget included an appropriation of $1,345,462 (WO011701 - Marcus Center Roof Replacement) for the replacement of the Marcus Center Roof pursuant to the annual Capital Support Agreement (CSA) between Milwaukee County (County) and Marcus Center (adopted resolution #16-214). Staff from the DAS-Architecture and Engineering (AE), after recommendation from the Marcus Center Director of Operations, obtained a conceptual estimate from a vendor performing all repairs related to the Marcus Center roof for several years. The estimate provided by the vendor was conceptual in nature (representing less than a 30% design level). As a result, there were unforeseen conditions and construction market risks that were not included leading to an initial project shortfall of $1.1 million. In addition, the County retained a consultant to design the roof replacement, however, the initial estimates did not take into account the extensive amount of unusual detailing associated with this roof replacement (i.e. lime stone work that requires cutting and retrofitting, special lighting system mounted on roof surface that requires careful detailing, unusual pitch conditions, and lowering of exhaust/intake grills).  As a result, an additional $2,310,883 was included as part of a (December) 2021 appropriation transfer ($1,207,609) and as part of the 2022 Adopted Capital Budget ($1,103,274). 
A section of the original roofing section (Fitch Garden area) has experienced a substantial series of leaks inside of the building coming from this area.  Marcus staff has indicated the leaks are increasing and spreading. Upon consultation with the County's Office of Corporation Council, it has been determined that this section of roofing is considered part of the original roof project pursuant to the terms of the CSA.  As a result, the County is responsible for the replacement of this roofing section and this appropriation will address replacement.
</t>
  </si>
  <si>
    <t xml:space="preserve">YES__Board File: 16-214; 22-850__SD Uploaded: YES__Detail:  Please see approved County Board amendment 16-214 and 22-850 attachments for details on the original and the changes to Lease Amendment (2nd) that include the Cladding project. </t>
  </si>
  <si>
    <t>4002</t>
  </si>
  <si>
    <t>WR021201</t>
  </si>
  <si>
    <t>525-5715/X4744</t>
  </si>
  <si>
    <t>Sarahwronski@milwaukeecountywi.gov</t>
  </si>
  <si>
    <t>Traffic, Roadways, &amp; Bridges (Airport)</t>
  </si>
  <si>
    <t xml:space="preserve">YES__This project would be dependent on weather conditions.  Winter would not be an ideal time to complete the project. Construction would need to be complete when weather elements are conducive to construction outdoors.   </t>
  </si>
  <si>
    <t xml:space="preserve">05__Primary Asset Zip Code: 53132__Total Pop Srvd: 100__Minority Pop Srvd: 100__Addresses Racial Equity by: This project positively supports racial equity by 1B create and nurture an inclusive culture across the county.  The Training Academy is where deputy sheriffs and correctional staff are trained for the positions that they hold.  This is where classes on Cultural Competency, Cultural Awareness and Ethics are taught.  In these courses, recruits learn about the communities they serve and the cultural affiliations within these communities.  Recruits are trained to recognize cultural differences and to be respectful and responsive to the beliefs, practices and cultural needs of different people with diverse backgrounds.  </t>
  </si>
  <si>
    <t>9225 South 68th St</t>
  </si>
  <si>
    <t>Improves climate resiliency (pervious pavement improves stormwater management and reduces flooding risks). No impact on emissions.</t>
  </si>
  <si>
    <t>03_Improves climate resiliency (pervious pavement improves stormwater management and reduces flooding risks). No impact on emissions.</t>
  </si>
  <si>
    <t>JANSSEN, P.E., BRILL</t>
  </si>
  <si>
    <t>CJF IN-PERSON VISITATION</t>
  </si>
  <si>
    <t>226-7602/X4744</t>
  </si>
  <si>
    <t xml:space="preserve">YES__Please provide a brief listing of options/alternatives researched and why the option your are requesting for this Cost Est is the best alternative:  Video visitation is the securest and safest option for visitation. It provides an easier option to record and review conversations. Also, there is almost zero opportunity to share contraband. 
The best alternative would be non-contact in-person visitation in conjunction with video visitation.  </t>
  </si>
  <si>
    <t>949 N 9th St, Milwaukee, WI 53233</t>
  </si>
  <si>
    <t>00_0</t>
  </si>
  <si>
    <t xml:space="preserve">The scope of work includes designing and creating construction documents for the CJF-In-Person Visitation based on the currently funded feasibility study. Design likely to include electrical work, painting, flooring, drop ceiling replacement, communication upgrades, security enhancements, and structural upgrades. </t>
  </si>
  <si>
    <t>5/29/25</t>
  </si>
  <si>
    <t>WR021501</t>
  </si>
  <si>
    <t>JAIL BODY SCANNER</t>
  </si>
  <si>
    <t>226-7048/x4744</t>
  </si>
  <si>
    <t>Joel.Neumann@milwaukeecountywi.gov</t>
  </si>
  <si>
    <t>NO__Please provide an explanation of why alternative options were not researched:  This project would alleviate physical searches that can be intrusive, uncomfortable to all parties and are less efficient.</t>
  </si>
  <si>
    <t>02__YES__Annual financial impact includes: Annual maintenance costs are not known at this time.</t>
  </si>
  <si>
    <t>10__Safety-Risk Issue(s) Addressed:  This project will mitigate the risk of heroin and other opioids getting into the jail which may cause drug trafficking, overdose deaths, violent behavior, medical emergencies and other unintended consequences.  The greatest advantage of body scanning technology is the ability to discover contraband hidden under an individual’s clothes and/or concealed in their body cavities without the need for them to undress in front of employees. In addition, a more effective search is performed than a standard strip search.  Body scans are completed in under eight (8) seconds versus the 5-10 minutes it takes to strip search one individual. Body scans would save time and allow more individuals to be screened while preserving the dignity of the person being scanned and reducing the unease of employees conducting the search.  This is a life safety issue for those in the MCSO's care.</t>
  </si>
  <si>
    <t>05__Primary Asset Zip Code: 53233__Total Pop Srvd: 100__Minority Pop Srvd: 100__Addresses Racial Equity by: This project positively supports racial equity by 2A determine what, where, and how we deliver services to advance health equity. This project will mitigate the risk of heroin and other opioids getting into the jail which may cause drug trafficking, overdose deaths, violent behavior, medical emergencies, and other unintended consequences.  The greatest advantage of body scanning technology is the ability to discover contraband hidden under an individual’s clothes and/or concealed in their body cavities without the need for them to undress in front of employees.</t>
  </si>
  <si>
    <t>949 N 9th St. Milwaukee, WI 53233</t>
  </si>
  <si>
    <t>Brian.Barkow@milwaukeecountywi.gov</t>
  </si>
  <si>
    <t>02__YES__Annual financial impact includes: Increase in annual operating cost of approximately $15,000.</t>
  </si>
  <si>
    <t xml:space="preserve">02__Primary Asset Zip Code: 53211__Total Pop Srvd: 100  at lakefront__Minority Pop Srvd: 100 at lake front__Addresses Racial Equity by: This project positively supports racial equity by 2A determine what, where, and how we deliver services to advance health equity. This camera project would lead to faster response times and higher rates of suspect apprehension with indisputable video evidence for convictions.  The Sheriff’s Office would be able to conduct virtual patrols and to identify situations and individuals involved in disorderly behavior, and quickly deploy officers to those locations when the need occurs.  This project lowers crime rates by acting as a deterrent.  No attacks or robberies at the lakefront means no expensive investigations or court time.  No vandals defacing common property, monuments and buildings means no damage or replacement costs to the City or the County.  This camera system will attract more county residents to the lakefront for leisure activities which would lead to more resources spent at county attractions and events.   </t>
  </si>
  <si>
    <t>9225 South 68th Street Franklin, WI</t>
  </si>
  <si>
    <t>CARRION / GWYN WHEELER</t>
  </si>
  <si>
    <t>05</t>
  </si>
  <si>
    <t>TRAINING ACADEMY - HVAC AND PLUMBING REPLACEMENTS</t>
  </si>
  <si>
    <t>YES__Project charter TA HVAC Plumbing Replacements WOO16801</t>
  </si>
  <si>
    <t>10__Safety-Risk Issue(s) Addressed:  This project supports our mission to ensure public safety by ensuring the Training Academy is safe for public use and maintained on schedule. Allow for appropriate room temperatures.</t>
  </si>
  <si>
    <t>Reduces emissions (new condensing boilers will reduce energy use). No impact on climate resiliency.</t>
  </si>
  <si>
    <t>03_Reduces emissions (new condensing boilers will reduce energy use). No impact on climate resiliency.</t>
  </si>
  <si>
    <t>MEHTA, BRILL, WOHLT</t>
  </si>
  <si>
    <t>This project provides the Milwaukee County Sheriff’s Office (MCSO) with three camera towers (2023 JAG grant paid for one).  These camera towers, which are built with a trailer base for portable deployment, are necessary to aid in investigations and traffic mitigation throughout Milwaukee County.  The camera towers are wirelessly connected to the internet and can be viewed in real-time or recorded for later viewing and use in investigations.  The cameras, being portable, can be deployed to areas that have no permanently fixed camera. They can be placed in areas that have seen increased criminal activity, such as vehicles stolen from parking lots, damage to county property, and areas with increased violent crime. They will also be used in high traffic areas to identify and deter reckless driving.  Proactive hot-spot policing prevents over-policing of areas. The MCSO has had success in solving multiple crimes aided by video footage, such as sexual assaults, thefts, and violent crimes and homicides. The current MCSO portable camera systems are outdated and aged (10+ years old).</t>
  </si>
  <si>
    <t xml:space="preserve">05__Primary Asset Zip Code: Countywide__Total Pop Srvd: 100__Minority Pop Srvd: 100__Addresses Racial Equity by: This project positively supports racial equity by 2A determine what, where, and how we deliver services to advance health equity. This camera project would include deployable camera systems that are a cost effective and valuable tool for public safety and law enforcement. When events warrant the need for 24/7 monitoring, these systems provide an extra set of “eyes” for law enforcement with “real-time” access to live video.  Proactive hot-spot policing prevents over-policing of areas. The Milwaukee County Sheriff’s Office has had success in solving multiple crimes aided by video footage, such as sexual assaults, thefts, and violent crimes and homicides. Camera systems do not have a racial bias when recording.  This camera system will attract more county residents to the county parks/facilities for leisure activities which would lead to more resources spent at county attractions and events.   </t>
  </si>
  <si>
    <t>The scope of work includes the purchase of three new camera trailers that align with current trailer specifications as defined by the Sheriff's Office to meet their business needs.  Trailers are custom built per specifications and arrive fully configured and ready for deployment.</t>
  </si>
  <si>
    <t xml:space="preserve">Law Enforcement Officers including Deputy Sheriffs are required by Wis. Stats. §§1965.85(4) and Wis. Admin. Code §LES 5.01(3) and Ch. LES 6 to complete a minimum of four (4) hours biennially of vehicle pursuit training based on model standards established by the Law Enforcement Standards Board (LESB).  
There are two (2) driving tracks within Milwaukee County to complete the required training.  One is the Milwaukee Mile, owned and operated by the Wisconsin State Fair, and the other is at Milwaukee Area Technical College.  The Milwaukee Mile was used in the past but has become cost prohibitive due to increase in rental rates.  The MATC track has limited time available for rental and many law enforcement agencies are vying for the available time.  
MCSO needs approximately 50 training sessions to comply with the required training.  A driving track will be a circular style track totaling in length of 1,500 feet, overall width of 12 feet at non-designated locations, two straight portions of 500 feet with 40 foot-widths, 4"corners or turns that are 50 feet long with a 25-foot width. 
</t>
  </si>
  <si>
    <t>YES__Supporting document uploaded WR021001 Project charter Training Track (EVOC)</t>
  </si>
  <si>
    <t xml:space="preserve">10__Safety-Risk Issue(s) Addressed:  Rental cost mitigation, scheduling conflict mitigation.  The MATC track has limited time available for rental and many Milwaukee County Law Enforcement agencies are vying for the available time to complete the required training.  The MCSO needs approximately 50 training sessions to comply with the required training.  In addition, the LESB certification of new law enforcement officers requires EVOC training as well. Creating a MCSO driving track would ensure training compliance, eliminate the need for renting other locations and can create a revenue source by renting the driving track to other law enforcement agencies. </t>
  </si>
  <si>
    <t xml:space="preserve">05__Primary Asset Zip Code: 53132__Total Pop Srvd: 100__Minority Pop Srvd: 100__Addresses Racial Equity by: A MCSO driving track aids Milwaukee County Racial Equity goals by:
1.	Ensuring deputies are trained to the standard set, which is in turn applied to their service to all who live and work in Milwaukee County
2.	The asset will be located within Milwaukee County 53132
3.	The MCSO serves all residents of Milwaukee County, almost a million people.  
100% of the minority population is better served because of this asset.  Training deputies in EVOC creates a safety minded skill set.
This project positively supports racial equity by 1B create and nurture an includive culture across the county.  The Training Academy is where deputy sheriffs and correctional staff are trained for the positions that they hold.  This is where classes on Cultural Competency, Cultural Awareness and Ethics are taught.  In these courses, recruits learn about the communities they serve and the cultural affiliations within these communities.  Recruits are trained to recognize cultural differences and to be respectful and responsive to the beliefs, practices and cultural needs of different people with diverse backgrounds.  </t>
  </si>
  <si>
    <t>9225 S 68th Street</t>
  </si>
  <si>
    <t>RAMIREZ, BRILL</t>
  </si>
  <si>
    <t>WR021601</t>
  </si>
  <si>
    <t>CJF - CAMERA REPLACEMENTS</t>
  </si>
  <si>
    <t>X2038/X4744</t>
  </si>
  <si>
    <t>andrew.carrion@milwaukeecountywi.gov</t>
  </si>
  <si>
    <t>YES__Please provide a brief listing of options/alternatives researched and why the option your are requesting for this Cost Est is the best alternative:  The alternative would be to increase personnel within each building or use overtime to patrol the additional areas proposed.  This is not cost effective because the labor resources are not available and exceed the cost of updating the camera system.</t>
  </si>
  <si>
    <t xml:space="preserve">02__YES__Annual financial impact includes: Increase in annual operating costs of approximately $50,000 for support and maintenance of camera system and related monitoring software.  </t>
  </si>
  <si>
    <t>05__Primary Asset Zip Code: 53233__Total Pop Srvd: 100__Minority Pop Srvd: 100__Addresses Racial Equity by: This project positively supports racial equity by 2A determine what, where, and how we deliver services to advance health equity. This camera project would lead to faster response times and higher rates of suspect apprehension with indisputable video evidence for convictions.  A more robust camera system decreases response times to incidents, decreases conflict escalation, decreases use of force and decreases illegal activity.</t>
  </si>
  <si>
    <t>949 N 9th Street, Milwaukee, WI 53233</t>
  </si>
  <si>
    <t xml:space="preserve">The scope of work includes the purchase of 408 cameras and mounts to replace EOL cams that are failing at a high rate, resulting in lost video footage and increases the risk to the county. The county can reuse the existing camera license and storage along with the cat6 network cable.  Tech will remove old camera and dispose of the equipment and install new camera and mount.  The new cameras are higher resolution, better IR capability for nighttime viewing and AI capable to allow for object detection (person, face, vehicle type, plate, person tracking), digital auto tracking, and other capabilities.  </t>
  </si>
  <si>
    <t>9010</t>
  </si>
  <si>
    <t>Each road project is evaluated for footprint reduction. Additionally, new construction requires adherence to the most up-to-date stormwater guidelines, reductions in total suspended solids (TSS) and compliance with the County MS4 permit. Green infrastructure to reduce the amount of rainwater that enters the storm sewer will be investigated and result in increased preparedness for flooding events.</t>
  </si>
  <si>
    <t>01_Each road project is evaluated for footprint reduction. Additionally, new construction requires adherence to the most up-to-date stormwater guidelines, reductions in total suspended solids (TSS) and compliance with the County MS4 permit. Green infrastructure to reduce the amount of rainwater that enters the storm sewer will be investigated and result in increased preparedness for flooding events.</t>
  </si>
  <si>
    <t>The scope of the work includes the construction phase of the project's design.</t>
  </si>
  <si>
    <t>YES__Construction of asphaltic pavement and vegetation establishment will require seasonally appropriate conditions.</t>
  </si>
  <si>
    <t>03__YES__Category 2 = Addresses Assets anticipated to fail within the next 12 - 24 months__Deferred Maint issues addressed by project: This roadway has been crack filled and patched multiple times, and reactionary repairs are becoming less viable as the overall condition of the parkway deteriorates. Full reconstruction is necessary as the pavement has a failed condition rating.</t>
  </si>
  <si>
    <t>The scope of work includes the construction of the design.</t>
  </si>
  <si>
    <t>ELIEZER RAMIREZ, BRILL</t>
  </si>
  <si>
    <t>YES__See DAS FM/Parks Teams site for completed charter.https://milwaukeecountywi.sharepoint.com/:f:/r/sites/Capital Planning-Parks/Shared%20Documents/Parks/WP057001-%20McKinley%20Parking%20Lot%20Phase%203?csf=1&amp;web=1&amp;e=jSpzCK</t>
  </si>
  <si>
    <t xml:space="preserve">All parking lot projects are evaluated for footprint reduction to reduce maintenance, decrease urban heat island effects and discourage stormwater runoff. New construction requires adherence to updated regulations for stormwater management including reduction of total suspended solids and compliance with the County's MS4 permit. All previous phases of this project incorporated green infrastructure to reduce/prevent flooding and contaminated stormwater runoff into lake Michigan. </t>
  </si>
  <si>
    <t xml:space="preserve">01_All parking lot projects are evaluated for footprint reduction to reduce maintenance, decrease urban heat island effects and discourage stormwater runoff. New construction requires adherence to updated regulations for stormwater management including reduction of total suspended solids and compliance with the County's MS4 permit. All previous phases of this project incorporated green infrastructure to reduce/prevent flooding and contaminated stormwater runoff into lake Michigan. </t>
  </si>
  <si>
    <t>CLIFTON JANSSEN, P.E., BRILL</t>
  </si>
  <si>
    <t xml:space="preserve">All hardscape projects in Milwaukee County Parks are evaluated for reduction in footprint. New construction will require adherence to stormwater regulations to reduce total suspended solids (TSS) and conform to the MS4 permit for the county. These changes will prevent stormwater runoff and/or treat it before it reaches the storm sewer system which relieves flooding and improves the quality of the water that returns to local rivers/streams. </t>
  </si>
  <si>
    <t xml:space="preserve">01_All hardscape projects in Milwaukee County Parks are evaluated for reduction in footprint. New construction will require adherence to stormwater regulations to reduce total suspended solids (TSS) and conform to the MS4 permit for the county. These changes will prevent stormwater runoff and/or treat it before it reaches the storm sewer system which relieves flooding and improves the quality of the water that returns to local rivers/streams. </t>
  </si>
  <si>
    <t>YES__A&amp;E Project Charter https://milwaukeecountywi.sharepoint.com/:f:/r/sites/CapitalPlanning-Parks/Shared%20Documents/Parks/WP070602-South%20Shore%20Breakwater-South%20Segment?csf=1&amp;web=1&amp;e=bxDPbx</t>
  </si>
  <si>
    <t xml:space="preserve">YES__Construction activities and collection of data will require seasonally appropriate conditions. </t>
  </si>
  <si>
    <t xml:space="preserve">05__Safety-Risk Issue(s) Addressed:  Conditions at Bay View Park, immediately behind the south segment of the South Shore Breakwater, are deteriorating at a dangerous rate of land loss. Hazards to park users exist all along the top of the bluff, see supporting document photos. Only through stabilization of the bluff toe will the hazard be resolved. </t>
  </si>
  <si>
    <t>03__Primary Asset Zip Code: 53207__Total Pop Srvd: 35120__Minority Pop Srvd: 5641__Addresses Racial Equity by: The South Shore breakwater area is utilized by a diverse population for boating, swimming, and recreation. The immediate population of the surrounding zip code 53207 is 35,120 total with a minority population of 5,641 (US Census Bureau, 2021). The breakwater protects shoreline assets including South Shore Park, Bay View Park, and adjacent properties.</t>
  </si>
  <si>
    <t xml:space="preserve">03__YES__Category 2 = Addresses Assets anticipated to fail within the next 12 - 24 months__Deferred Maint issues addressed by project: The south segment of breakwater is aging and it's condition is deteriorating. Voids are appearing in the breakwater over time, which consequently will cause less protection for the shoreline assets. Shoreline assets such as the bluffs at Bay View Park are weathering and eroding, causing damage to the Park and safety hazards to assets on top of the bluffs. </t>
  </si>
  <si>
    <t>The requested capital project protects the shoreline assets at Bay View Park and adjacent properties from waves and severe storms that have caused continued bluff erosion.</t>
  </si>
  <si>
    <t>01_The requested capital project protects the shoreline assets at Bay View Park and adjacent properties from waves and severe storms that have caused continued bluff erosion.</t>
  </si>
  <si>
    <t>MAX SAICHEK</t>
  </si>
  <si>
    <t>YES__Work that involves any building perforations shall be completed when weather conditions are seasonally appropriate.</t>
  </si>
  <si>
    <t>The requested capital project will include design and installation of new high-efficiency building systems, lighting, sustainable materials, and storm water management.</t>
  </si>
  <si>
    <t>02_The requested capital project will include design and installation of new high-efficiency building systems, lighting, sustainable materials, and storm water management.</t>
  </si>
  <si>
    <t>The scope of work includes the full design for Roof and Skylight phase. Work also includes schematic design of all improvements to the Kozy Community Center recommended from April 2022 study, including: architectural improvements, playground, field, HVAC/ lighting/ fire protection upgrades, site improvements, northwest addition including weight room building addition/renovation, add interior walls, and northeast addition including boxing gym building addition/renovation, add interior walls.
Year 1 scope of design work also includes final design of Phase 1 (replace precast panels with new cladding, replace storefront, reroofing, and new skylights). Phasing and phase cost estimates from April 2024 update to report.</t>
  </si>
  <si>
    <t>Scope of work includes finalizing design for other phases and construction of the design. Phases for the Community Center are included in the 5-Year Capital Improvement Plan as:  TBD - PROGRAM PLACEHOLDER (FOR OUT-YEARS 2 - 5) - KOSCIUSZKO COMMUNITY CENTER REHABILITATION.</t>
  </si>
  <si>
    <t>COOPER PARK – PARKING LOT REDESIGN AND REPLACEMENT</t>
  </si>
  <si>
    <t>The scope of the work includes the construction of the design.</t>
  </si>
  <si>
    <t>BROWN DEER TENNIS &amp; PICKLEBALL</t>
  </si>
  <si>
    <t>YES__https://milwaukeecountywi.sharepoint.com/sites/CapitalPlanning-Parks/Shared%20Documents/Forms/AllItems.aspx?id=%2Fsites%2FCapitalPlanning%2DParks%2FShared%20Documents%2FParks%2FWP075101%2DBrown%20Deer%20Tennis%20%26%20Pickleball&amp;viewid=70f72677%2D3315%2D4ea8%2D84cc%2Dd7a61d3287c7</t>
  </si>
  <si>
    <t>YES__Construction will require seasonally appropriate conditions for pavement and painting.</t>
  </si>
  <si>
    <t>05__YES__Category 1 = Immediately Addresses Failing Assets__Deferred Maint issues addressed by project: The existing tennis courts are currently unplayable and have been closed to the public due to safety concerns.</t>
  </si>
  <si>
    <t>JANSSEN P.E., BRILL</t>
  </si>
  <si>
    <t>02__Primary Asset Zip Code: 53213__Total Pop Srvd: 31300__Minority Pop Srvd: 12050__Addresses Racial Equity by: All residents of Milwaukee County, including the 23% that are children (ACS 2021), deserve the opportunity to play and recreate as a part of their physical and emotional health. By providing free and open playgrounds that foster a safe play environment, the Milwaukee County Parks Department is promoting the opportunity for Milwaukee County to pursue it's goal of becoming the healthiest county in the state, which also aligns with achievements in racial equity for County residents.</t>
  </si>
  <si>
    <t>TOOMSEN, BRILL</t>
  </si>
  <si>
    <t>02__YES__Annual financial impact includes: Replacement of the playground and its surfacing will allow Parks Operations and Trades staff to focus staff hours and operating budget resources elsewhere in the Parks system rather than on surfacing and equipment repairs.</t>
  </si>
  <si>
    <t>03__Primary Asset Zip Code: 53221__Total Pop Srvd: 118100__Minority Pop Srvd: 58459__Addresses Racial Equity by: All residents of Milwaukee County, including the 23% that are children (ACS 2021), deserve the opportunity to play and recreate as a part of their physical and emotional health. By providing free and open playgrounds that foster a safe play environment, the Milwaukee County Parks Department is promoting the opportunity for Milwaukee County to pursue it's goal of becoming the healthiest county in the state, which also aligns with achievements in racial equity for County residents.</t>
  </si>
  <si>
    <t>03__YES__Category 2 = Addresses Assets anticipated to fail within the next 12 - 24 months__Deferred Maint issues addressed by project: The playground has maximized its useful life and requires replacement.</t>
  </si>
  <si>
    <t>3717 W. Howard Ave.</t>
  </si>
  <si>
    <t>02__YES__Annual financial impact includes: Replacement of the amenity will allow Parks Trades and Operations to expend time and resources on other assets in the system rather than the surfacing and equipment repairs that are regularly needed at this site.</t>
  </si>
  <si>
    <t>9100 N Maura Ln</t>
  </si>
  <si>
    <t>02__YES__Annual financial impact includes: Amenity replacement will allow Parks Trades and Operations to expend time and resources on other sites in the system rather than on surfacing and equipment repairs, as are regularly needed at this site.</t>
  </si>
  <si>
    <t>03__Primary Asset Zip Code: 53221__Total Pop Srvd: 39125__Minority Pop Srvd: 17553__Addresses Racial Equity by: All residents of Milwaukee County, including the 23% that are children (ACS 2021), deserve the opportunity to play and recreate as a part of their physical and emotional health. By providing free and open playgrounds that foster a safe play environment, the Milwaukee County Parks Department is promoting the opportunity for Milwaukee County to pursue it's goal of becoming the healthiest county in the state, which also aligns with achievements in racial equity for County residents.</t>
  </si>
  <si>
    <t>5600 S 22ND ST</t>
  </si>
  <si>
    <t>The scope of work includes full replacement of class-2 playground to ADA and current safety standards. Work to include all demo, installation, equipment, and supporting amenities for playground.</t>
  </si>
  <si>
    <t>BRILL, CONCORD</t>
  </si>
  <si>
    <t>YES__Please provide a brief listing of options/alternatives researched and why the option your are requesting for this Cost Est is the best alternative:  Due to the age and condition of the roofing systems, replacement is the most cost-effective option. These building assets are relied upon for public and revenue generating activities and operations in the Parks system.</t>
  </si>
  <si>
    <t>02__YES__Annual financial impact includes: Investing in new roofing systems will eliminate O&amp;M costs and service requests for continuous, temporary and ongoing repairs.</t>
  </si>
  <si>
    <t>YES__A&amp;E Project Charter https://milwaukeecountywi.sharepoint.com/:w:/r/sites/CapitalPlanning-Parks/Shared%20Documents/Parks/WP078701%20PARKS%20SOUTH%20REGION%20ROOF%20REPLACEMENTS/Project%20Charter%20WP078701%20Parks%20South%20Region%20Roof%20Replacements.docx?d=wb51bd39800404314adbcc75d95f781dd&amp;csf=1&amp;web=1&amp;e=oVbxNR</t>
  </si>
  <si>
    <t>YES__Specific weather conditions will be necessary for certain aspects of roofing work.</t>
  </si>
  <si>
    <t>03__Primary Asset Zip Code: Countywide__Total Pop Srvd: 928059__Minority Pop Srvd: 354086__Addresses Racial Equity by: By investing in buildings that serve the public, this project will sustain recreational assets that are relied upon by all Milwaukee County residents. An active and healthy public aligns with the County's goal to achieve racial equity by becoming the healthiest County in the State of Wisconsin.</t>
  </si>
  <si>
    <t>03__YES__Category 2 = Addresses Assets anticipated to fail within the next 12 - 24 months__Deferred Maint issues addressed by project: The buildings and roofing systems identified in this project are each well beyond their useful life, and leaks are causing continuous and ongoing damage to interior spaces.</t>
  </si>
  <si>
    <t>901 S 92nd Street</t>
  </si>
  <si>
    <t>MCKINLEY MARINA PARKING LOT REPLACEMENT – CENTER SECTION</t>
  </si>
  <si>
    <t>NO__Please provide an explanation of why alternative options were not researched:  As an existing asset that is relied upon by marina users, recreational lakefront users, and event participants, replacement is the only option. Due to the age and condition of the parking area, full replacement is also the most cost-effective option.</t>
  </si>
  <si>
    <t>YES__https://milwaukeecountywi.sharepoint.com/:f:/r/sites/CapitalPlanning-Parks/Shared%20Documents/Parks/WP079601_MCKINLEY%20MARINA%20PARKING%20LOT%20REPLACEMENT%20-%20CENTER%20SECTION?csf=1&amp;web=1&amp;e=Ogq2Ai</t>
  </si>
  <si>
    <t>Each pavement project is evaluated for footprint reduction. Additionally, new construction requires adherence to the most up-to-date stormwater guidelines, reductions in total suspended solids (TSS) and compliance with the County MS4 permit. Green infrastructure to reduce the amount of rainwater that enters the storm sewer will be investigated and result in increased preparedness for flooding events.</t>
  </si>
  <si>
    <t>01_Each pavement project is evaluated for footprint reduction. Additionally, new construction requires adherence to the most up-to-date stormwater guidelines, reductions in total suspended solids (TSS) and compliance with the County MS4 permit. Green infrastructure to reduce the amount of rainwater that enters the storm sewer will be investigated and result in increased preparedness for flooding events.</t>
  </si>
  <si>
    <t>SHERMAN PARK – BOYS AND GIRLS CLUB ROOF REPLACEMENT</t>
  </si>
  <si>
    <t>YES__Construction will require seasonally-appropriate conditions.</t>
  </si>
  <si>
    <t xml:space="preserve">YES__Adopted Board File: 1990 contract uploaded__Agreement(s) Uploaded: YES__Partners and nature of Agreement(s): Milwaukee County Parks has a long-term lease with the Boys &amp; Girls Club of Greater Milwaukee for this building. The club provides educational programming for Milwaukee's youth.__Next Board cycle if agreement(s) not yet adopted: </t>
  </si>
  <si>
    <t>YES__Board File: 1990 contract uploaded__SD Uploaded: YES__Detail:  Section 4.03 of the 1990 lease details that Milwaukee County is responsible for the building's roof.</t>
  </si>
  <si>
    <t>00__Citations Addressed by Project?: NO__Description of Citation(s) addressed: s</t>
  </si>
  <si>
    <t>The scope of work includes design and planning of roof replacement. This includes removal of existing system - built-up roofing, metal roofing and installation of new EPDM roofing system, metal roofing and skylights.</t>
  </si>
  <si>
    <t>FREEMAN, BRILL</t>
  </si>
  <si>
    <t>WP082001</t>
  </si>
  <si>
    <t>KOPS PARK PLAYGROUND REPLACEMENT</t>
  </si>
  <si>
    <t>NO__Please provide an explanation of why alternative options were not researched:  The playground at Kops Park is an important asset within this neighborhood park, and greatly appreciated by the community therefore replacement is the only option.</t>
  </si>
  <si>
    <t>02__YES__Annual financial impact includes: Full replacement of the playground will allow Parks Trades and Operations the ability to expend time and resources at other needed playgrounds in the system, rather than on surfacing and equipment repair as is regularly needed at this site.</t>
  </si>
  <si>
    <t>03__Primary Asset Zip Code: 53222__Total Pop Srvd: 24510__Minority Pop Srvd: 11635__Addresses Racial Equity by: All residents of Milwaukee County, including the 23% that are children (ACS 2021), deserve the opportunity to play and recreate as a part of their physical and emotional health. By providing free and open playgrounds that foster a safe play environment, the Milwaukee County Parks Department is promoting the opportunity for Milwaukee County to pursue it's goal of becoming the healthiest county in the state, which also aligns with achievements in racial equity for County residents.</t>
  </si>
  <si>
    <t>03__YES__Category 2 = Addresses Assets anticipated to fail within the next 12 - 24 months__Deferred Maint issues addressed by project: This playground is past the estimated useful life of a playground, which is 23 years.</t>
  </si>
  <si>
    <t>3321 N. 86th St.</t>
  </si>
  <si>
    <t>NA-N/A</t>
  </si>
  <si>
    <t>WP082101</t>
  </si>
  <si>
    <t>KK SPORTS CENTER PLAYGROUND REPLACEMENT</t>
  </si>
  <si>
    <t>NO__Please provide an explanation of why alternative options were not researched:  The playground at KK Sports is an important site amenity that supports the larger sports complex activities at the site, and therefore replacement is the only option.</t>
  </si>
  <si>
    <t>02__YES__Annual financial impact includes: Replacement of this asset will allow Parks Trades and Operations to expend time and resources at other facilities across the Parks system rather than addressing the regular repairs that are needed to surfacing and equipment currently.</t>
  </si>
  <si>
    <t>03__YES__Category 2 = Addresses Assets anticipated to fail within the next 12 - 24 months__Deferred Maint issues addressed by project: This playground is past the typical useful life of 23 years and must be replaced.</t>
  </si>
  <si>
    <t>3070 S. 20th St.</t>
  </si>
  <si>
    <t>YES__Please provide a brief listing of options/alternatives researched and why the option your are requesting for this Cost Est is the best alternative:  Multiple routes and options for the course improvements were considered. Only alternatives would be divesting of entire resource or only replacing in-kind without improving course circulation or safety.</t>
  </si>
  <si>
    <t>02__YES__Annual financial impact includes: Adding golf cart paths and a driving range would significantly increase operating revenue while decreasing major maintenance expenditures. A 2019 comparison between Oakwood Golf Course which has cart paths and Whitnall Golf Course which does not have cart paths showed that despite similar total rounds played (28,985 vs. 28,347) Oakwood was able to produce seventy-one thousand more dollars in revenue due to the ability to offer golf cart rental. In 2019 the golf season was 211 days long. That same year there were over 60 instances where Oakwood was able to accommodate carts and Whitnall was not (29%). The difference is due to the weather and turf conditions, if there is no cart path and the course is wet then carts cannot be rented. If there are cart paths, golf carts can be rented despite adverse weather and poor course conditions. When utilizing only cart revenue data, adding 50 days of golf cart rentals at Whitnall and Dretzka golf courses would yield $110,000 in new revenue each year. This is notwithstanding additional rounds played or food and beverage sales</t>
  </si>
  <si>
    <t xml:space="preserve">Currently the irrigation system at Whitnall breaks down regularly with leaks wasting water and energy. Additionally new irrigation systems can be controlled remotely and even connected to sensors that will register that it has rained and it is not necessary to irrigate. </t>
  </si>
  <si>
    <t xml:space="preserve">01_Currently the irrigation system at Whitnall breaks down regularly with leaks wasting water and energy. Additionally new irrigation systems can be controlled remotely and even connected to sensors that will register that it has rained and it is not necessary to irrigate. </t>
  </si>
  <si>
    <t>03__YES__Category 2 = Addresses Assets anticipated to fail within the next 12 - 24 months__Deferred Maint issues addressed by project: Harden Field at Zablocki Park has not received significant investment in many years, causing a consistent downward condition of the field and limiting usability of the field. Poor field conditions have introduced fall hazards for patrons.</t>
  </si>
  <si>
    <t>RAMIREZ, CONCORD, BRILL</t>
  </si>
  <si>
    <t xml:space="preserve">YES__Please provide a brief listing of options/alternatives researched and why the option your are requesting for this Cost Est is the best alternative:  Repairs to the existing bridge were discussed. However, the inspections indicated that the repair work would be extensive and subject to potential unknown conditions and would have a relatively short life span. The bridge currently is wide enough to carry vehicles, but has been closed to vehicular traffic for years due to reconfiguration of roadways in the park and concern over the structural integrity of the bridge for vehicular use. The project can reduce the bridge in width to accommodate pedestrian traffic only, thereby significantly reducing the project cost while maintaining its functionality. The reconstructed bridge can incorporate the existing steel arches and other historical aspects of the bridge. It is anticipated the stone abutments can be rehabilitated to restore structural integrity and appearance. </t>
  </si>
  <si>
    <t>YES__A&amp;E Project Charter https://milwaukeecountywi.sharepoint.com/:w:/r/sites/CapitalPlanning-Parks/Shared%20Documents/Parks/WP052301-Lake%20Park%20Steel%20Arch%20Bridge/Project%20Charter%20Lake%20Park%20Steel%20Arch%20Bridge%20WP052301.docx?d=wa3180f4acacc45508e6c609cc44851c7&amp;csf=1&amp;web=1&amp;e=dlV1gz</t>
  </si>
  <si>
    <t>03__YES__Category 2 = Addresses Assets anticipated to fail within the next 12 - 24 months__Deferred Maint issues addressed by project: Funding for this bridge project has been requested and recommended for several years. Inspections have resulted in a recommendation for complete rehabilitation or replacement due to the age and condition of the bridge.</t>
  </si>
  <si>
    <t>WOHLT</t>
  </si>
  <si>
    <t>WP082401</t>
  </si>
  <si>
    <t xml:space="preserve">LITTLE MENOMONEE RIVER TRAIL EXT (COUNTY LINE - GOOD HOPE) </t>
  </si>
  <si>
    <t>YES__Please provide a brief listing of options/alternatives researched and why the option your are requesting for this Cost Est is the best alternative:  The 2023 Northwest Trails Connection Plan studied and ranked the highest trail connection needs, and also created a priority order for project implementation.</t>
  </si>
  <si>
    <t>YES__https://milwaukeecountywi.sharepoint.com/:w:/r/sites/CapitalPlanning-Parks/_layouts/15/Doc.aspx?sourcedoc=%7B739E9BFF-AF76-4CEE-9A17-5471756A9AA2%7D&amp;file=Project%20Charter%20WP082401%20Little%20Menomonee%20River%20Trail%20Extension%20(County%20Line%20%E2%80%93%20Good%20Hope).docx&amp;action=default&amp;mobileredirect=true</t>
  </si>
  <si>
    <t>YES__Seasonally-appropriate conditions will be require to conduct full site analysis with design.</t>
  </si>
  <si>
    <t>North Granville, Milwaukee, Wisconsin</t>
  </si>
  <si>
    <t>By providing trail network expansions, residents will have more opportunities for traveling and commuting in ways that reduce overall carbon emissions in Milwaukee County.</t>
  </si>
  <si>
    <t>03_By providing trail network expansions, residents will have more opportunities for traveling and commuting in ways that reduce overall carbon emissions in Milwaukee County.</t>
  </si>
  <si>
    <t>The scope of work includes a design of a paved bike path connection near the Little Menomonee River from Bradley Rd. to near County Line Rd. Work includes site analysis to evaluate the potential challenges with floodplain, wetlands, soil contamination, and major transportation arteries. Evaluate the condition of an existing pedestrian bridge and determine if repairs or replacement is needed. Consider the addition of 2 pedestrian bridges if trail were to cross Little Menomonee River. Site survey to occur once preliminary path alignment has been determined. Develop construction plan set along with documentation needed to proceed to construction the following years.</t>
  </si>
  <si>
    <t>WP082301</t>
  </si>
  <si>
    <t xml:space="preserve">PLAYGROUND RESURFACING – PHASE 4 </t>
  </si>
  <si>
    <t>YES__Poured in Place surfacing requires temperatures above 45 degrees for installation</t>
  </si>
  <si>
    <t>WP056901</t>
  </si>
  <si>
    <t>NEW SERVICE BLDG AND SRVC YARD - WASHINGTON PARK</t>
  </si>
  <si>
    <t>NO__Please provide an explanation of why alternative options were not researched:  As a maintenance and support facility for a regional park and seven additional satellite parks replacement is the only viable option.</t>
  </si>
  <si>
    <t>YES__https://milwaukeecountywi.sharepoint.com/:w:/r/sites/CapitalPlanning-Parks/_layouts/15/Doc.aspx?sourcedoc=%7BF7C4A425-C7D6-4887-8AC7-28E624468D6F%7D&amp;file=WP56901%20Washington%20Park%20Service%20Yard%20-%20Draft%20Charter.docx&amp;action=default&amp;mobileredirect=true</t>
  </si>
  <si>
    <t>YES__Projects can be phased and operations can be shifted to accommodate construction.</t>
  </si>
  <si>
    <t>Modernization of building materials and systems will yield a more sustainable work site. Alternative energy sources for site operation have been included in the design.</t>
  </si>
  <si>
    <t>03_Modernization of building materials and systems will yield a more sustainable work site. Alternative energy sources for site operation have been included in the design.</t>
  </si>
  <si>
    <t>SAICHEK, CONCORD</t>
  </si>
  <si>
    <t>1914</t>
  </si>
  <si>
    <t>WU030101</t>
  </si>
  <si>
    <t>WAR MEMORIAL CENTER - FLOOD MITIGATION</t>
  </si>
  <si>
    <t xml:space="preserve">YES__Please provide a brief listing of options/alternatives researched and why the option your are requesting for this Cost Est is the best alternative:   Current stop-gap precautions put in place by the MKE Art Museum will not prevent flood water from entering the Saarinen building and reaching the electric panel, if water levels exceed past flooding levels.  </t>
  </si>
  <si>
    <t xml:space="preserve">02__YES__Annual financial impact includes: Flooding in the lower level Mason street bridge will produce water damage to materials and equipment stored in the area, requiring cost to replace / repair.  If the flood water levels reach higher levels, and potentially damages the subswitch electrical area of the building, all operations in the War Memorial Center and MKE Art Museum will be halted.  </t>
  </si>
  <si>
    <t xml:space="preserve">10__Safety-Risk Issue(s) Addressed:  Two storm inlets under the Mason Street Bridge occasionally back up and flood portions of the War Memorial and potentially the Art Museum. Record high lake levels increase this flood risk. In January 2020, the storm sewer backed up and flooded storage rooms, switch gear rooms, and more. A current Army Corps of Engineers report anticipates that lake levels remain above average for most of 2020, with the potential for levels above the existing record levels set in 2019. A large flooding event has the potential to flood the Art Museums art vault, which houses irreplaceable works of art valued at approximately $800 Million. A large flooding event could inundate the main power supply and backup generator that provide power to both the War Memorial and Art Museum. Extended power loss could result in significant damage to the Art Museum’s collection. 2018 Sigma Consulting Report: Eliminate flood risk in War Memorial basement and Milwaukee Art Museum as evaluated in the Sigma Group report “War Memorial Center Facility Localized Flooding Evaluation Report” (October 18, 2018). </t>
  </si>
  <si>
    <t>02__Primary Asset Zip Code: 53202__Total Pop Srvd: 444000__Minority Pop Srvd: 157000__Addresses Racial Equity by: The War Memorial Center’s educational programs are designed to help students and the general public understand the significance of military service and the history behind the War Memorial Center. Students and visitors learn how local history is directly connected to our United States, and military history through the courage and sacrifice of service members and their families.  Our exhibits and programs engage members of Milwaukee County, including the Black, Latino and Asian community.  Our African American Veteran and Latino Veteran exhibits are two specific educational elements here at the War Memorial Center that focuses on celebrating stories of honor, integrity and sacrifice intended to inspire and lift up students of all ages and racial background. The population/customers shown above are the combined War Memorial Center and the Milwaukee Art Museum's number for each section.</t>
  </si>
  <si>
    <t>01_0</t>
  </si>
  <si>
    <t>WU030201</t>
  </si>
  <si>
    <t>WMC CONDO AGRMNT-EXT PEDESTAL-CONCRETE REPAIR AND REPLACE</t>
  </si>
  <si>
    <t xml:space="preserve">414.273.5533 </t>
  </si>
  <si>
    <t xml:space="preserve">In accordance with Adopted Milwaukee County (County) Board Resolution File #16-229 (Resolution), the County approved a transfer of ownership of the portions of the Saarinen Building, North Tract and Underbridge to the War Memorial Center (WMC), and a transfer of the portion of the Saarinen Building currently to the Milwaukee Art Museum (MAM), the Kahler Building, including the East Addition, and the property commonly known as O'Donnell Park, located at 910 Michigan Street, Milwaukee, Wisconsin (the O'Donnell Property) to MAM. Pursuant to the foregoing resolution and to effectuate the transfers, the County, WMC, and MAM entered into a condominium agreement in December 2017.  The condominium agreement assigns responsibilities to each party regarding maintenance, repair, and replacement, for various facility elements.  
The concrete exterior of the (Eero Saarinen designed) WMC has deteriorated.  Efforts to patch sections of the cantilevered concrete section of the building occurred prior to 2020.  Unfortunately, this system is compromised and water continues to penetrate the concrete walls on the 3rd and 4th floors of this building.  This has resulted in cracks and sections of concrete falling on the pubic area below the elevated areas.  In early 2024, it's been observed this condition appears to be worsening, leading to greater structural compromise.  This project is for the repair and replacement of this concrete section of the building.                                                                                                                                  
Pursuant to the condominium agreement, the County is responsible to cover the (REPAIR / REPLACEMENT) costs under exhibit F (item #3 - Structural Components of the Pedestal including exterior walls, ledges and columns).
</t>
  </si>
  <si>
    <t>YES__Please provide a brief listing of options/alternatives researched and why the option your are requesting for this Cost Est is the best alternative:  Repair costs now will prevent replacement costs if this project is not completed in a reasonable period of time.  Patchwork maintenance may extend and delay the need for repair, however that was already accomplished just over 5-years ago.</t>
  </si>
  <si>
    <t>02__YES__Annual financial impact includes: Exterior repairs of the War Memorial Center will have no impact on the annual operating costs of the Center.  The only way this would impact is if the area outside of the Center were to remain closed and rentals were not able to occur.  That would impact revenue, not costs.</t>
  </si>
  <si>
    <t>YES__Exterior work on a historic building will require some consideration for weather conditions outside</t>
  </si>
  <si>
    <t>10__Safety-Risk Issue(s) Addressed:  Sections of concrete are falling from the elevated "pedestal" exterior areas of the cantilevered War Memorial Center.  The area below the east end of this section is currently marked off, however there are other areas that will impact pubic walkway areas under the Eero Saarinen building.</t>
  </si>
  <si>
    <t xml:space="preserve">00__Safety-Risk Issue(s) Addressed:  Temporary fixes may address this safety hazard and extend out major costs to repair if addressed in the next year.  </t>
  </si>
  <si>
    <t>YES__Board File: 16-229__SD Uploaded: YES__Detail:  Please see (PDF) page 53, Row 4 (in the table) for file SD_WMC Cond Declaration Executed 12-2017.
Please see first tab Row 7 (in the table) for file SD_WMC Condo Agreement 2017.</t>
  </si>
  <si>
    <t>05__YES__Category 1 = Immediately Addresses Failing Assets__Deferred Maint issues addressed by project: Concrete scaling has been occurring over the past 5-years, mostly due to deferred maintenance.  The source of water intrusion was to be fixed in a 2017 roof repair project which was approved, and completed in 2021.  Due to budget overruns because of the delayed project completion, the repairs were removed from the roof project to save money, that would have address this problem.</t>
  </si>
  <si>
    <t xml:space="preserve">750 N. Lincoln Memorial Drive </t>
  </si>
  <si>
    <t>WU030202</t>
  </si>
  <si>
    <t>WMC CONDO AGRMNT-PASSENGER ELEVATOR (SAARINEN)</t>
  </si>
  <si>
    <t xml:space="preserve">In accordance with Adopted Milwaukee County (County) Board Resolution File #16-229 (Resolution), the County approved a transfer of ownership of the portions of the Saarinen Building, North Tract and Underbridge to the War Memorial Center (WMC), and a transfer of the portion of the Saarinen Building to the Milwaukee Art Museum (MAM), the Kahler Building, including the East Addition, and the property commonly known as O'Donnell Park, located at 910 Michigan Street, Milwaukee, Wisconsin (the O'Donnell Property) to MAM. Pursuant to the foregoing resolution and to effectuate the transfers, the County, WMC, and MAM entered into a condominium agreement in December 2017.  The condominium agreement assigns responsibilities to each party regarding maintenance, repair, and replacement for various facility elements.  
Since 2020, the passenger elevators located in the Saarinen building serving both the WMC and the MAM have experienced mechanical breakdowns 2-3 times a month.  Guests to the building are often stuck in the elevators or unable to use the elevators due to their sudden and unexpected failure.  This renders the WMC's campus inaccessible to any guests with limited mobility issues, which may violate Americans With Disabilities Act (ADA) requirements.  
The passenger elevators were last updated approximately 30 years ago.  Most of the mechanical and electrical systems with these elevators are obsolete. Annually, the WMC contracts with the Otis Elevator Company to provide ongoing preventative maintenance and emergency services. Costs to maintain these elevators (via service agreement), increase 10% to 15% annually due to the age of the elevator mechanicals and review of service calls WMC has to make to address breakdown(s).  A cost estimate was requested from Otis to bring the critical operating systems to a fully functional status with most of the obsolete operating system closer to current operating standards.  WMC staff expect the costs to maintain the building's passenger elevators may drop significantly with the updated systems put in place, since any current after hours or emergency calls cost the WMC double or triple the normal service call outside of a scheduled maintenance service call.                                                                                                                                   
Pursuant to the condominium agreement, the County is responsible to cover the (REPLACEMENT) costs under exhibit F (item #6 - Passenger and freight elevators in Saarinen Building (except for MAM Freight Elevator, as designated on the Plat)).
</t>
  </si>
  <si>
    <t>02__YES__Annual financial impact includes: The War Memorial Center's contract agreement with Otis Elevator will see a significant reduction in our annual cost once these passenger elevators are updated with new mechanicals.  Additionally, our need to pay emergency repair costs for after hours and weekend services to address the failure of these passenger elevators runs triple the cost as a normal, scheduled repair visit.  This project will help eliminate and/or reduce these extra costs.</t>
  </si>
  <si>
    <t>10__Safety-Risk Issue(s) Addressed:  Many Veterans who visit the War Memorial Center often have a condition referred to as Post-Traumatic Stress (PTS).  Getting stuck in an elevator is a significant triggering condition that could result in a severe mental health event, potentially causing an anxiety or heart attack.  The War Memorial Center is not ADA compliant when the passenger elevators are not operating.  All guest to the campus with limited mobility and the inability to use stairs will not be able to gain full access to their War Memorial Center</t>
  </si>
  <si>
    <t>YES__Board File: 16-229__SD Uploaded: YES__Detail:  Please see (PDF) page 53, Row 7 (in the table) for file SD_WMC Cond Declaration Executed 12-2017.
Please see first tab Row 10 (in the table) for file SD_WMC Condo Agreement 2017.</t>
  </si>
  <si>
    <t xml:space="preserve">05__YES__Category 1 = Immediately Addresses Failing Assets__Deferred Maint issues addressed by project: The mechanical components with these passenger elevators are well past their useful life, and obsolete.  Replacement of these systems were deferred in order to manage other priority projects.  </t>
  </si>
  <si>
    <t>WU030103</t>
  </si>
  <si>
    <t>WMC SAARINEN FREIGHT ELEVATOR</t>
  </si>
  <si>
    <t>10__Safety-Risk Issue(s) Addressed:  This elevator is a safety hazard because of the clamshell type of door closing system controls. Just before the door closes, a bell rings and if you’re not out of the way you’ll get struck on the head. The elevator is very unreliable because of its age</t>
  </si>
  <si>
    <t>03__YES__Category 2 = Addresses Assets anticipated to fail within the next 12 - 24 months__Deferred Maint issues addressed by project: According to the 2013 Development agreement between the Art Museum and Milwaukee county this elevator and six others we’re supposed to be modernized as part of the agreement and was part of the original RFP. After the bids were received, it was determined that the project was over budget and the small Freight elevator was eliminated from the project to be completed in a later budget cycle which has not happened yet.</t>
  </si>
  <si>
    <t>9551</t>
  </si>
  <si>
    <t>KEVIN LENIUS</t>
  </si>
  <si>
    <t>CLERK Total</t>
  </si>
  <si>
    <t xml:space="preserve">The scope of work includes procurement and installation of cellular based surveillance cameras to be placed along the lakefront south of the water plant along Lake Michigan Drive to the north of McKinnley Marina.  This would include new camera poles, solar panels, batteries, cellular modems and muli-lens cameras.  The cellular modems would connect back to the county network through an IPSec Tunnel so the cameras can be viewed over the current video management software.  Recordings would be maintained locally inside the housing using high capacity SD Memory cards and video can be live streamed for active surveillance.  </t>
  </si>
  <si>
    <t>Withdrawn by REQ DEPT</t>
  </si>
  <si>
    <t>PF_WJ011801_CRC LOTTER BUILDING ROOF REPLACEMENT.XLSM</t>
  </si>
  <si>
    <t>4311_CRC (FORMERLY HOC)</t>
  </si>
  <si>
    <t>CRC (FORMERLY HOC)</t>
  </si>
  <si>
    <t>MICHAEL BICKERSTAFF</t>
  </si>
  <si>
    <t>PF_WJ011901_CRC SURGES BUILDING ROOF REPLACEMENT.XLSM</t>
  </si>
  <si>
    <t>PF_WJ012001_CRC WEST PARKING LOT RESURFACE.XLSM</t>
  </si>
  <si>
    <t>PF_WJ012101_CRC 600 &amp; 400 BED DORMITORY ROOF.XLSM</t>
  </si>
  <si>
    <t>PF_WG004001-VEL PHILLIPS - SECURE COURTROOM (CHILDRENS COURT).XLSM</t>
  </si>
  <si>
    <t>STEPHANIE GARBO</t>
  </si>
  <si>
    <t>PF_WC028201_CJF SPRINKLER SYSTEM.XLSM</t>
  </si>
  <si>
    <t>STEVEN DELGADO</t>
  </si>
  <si>
    <t>PF_WC028501_COURTHOUSE POWER UPGRADE.XLSM</t>
  </si>
  <si>
    <t>PF_WC028601_CJF - SPU REPLACEMENT (AND RELATED WORK).XLSM</t>
  </si>
  <si>
    <t>PF_WC028701_CJF - SANITARY DRAINAGE.XLSM</t>
  </si>
  <si>
    <t>PF_WS015501_WASHINGTON SENIOR CENTER HVAC CONTROLS.XLSM</t>
  </si>
  <si>
    <t>PF_WG003701_FACILITIES WEST (LAPHAM) ROOF REPLACEMENT.XLSM</t>
  </si>
  <si>
    <t>PF_WG004301_NEW FIRE HYDRANT - VEL PHILLIPS.XLSM</t>
  </si>
  <si>
    <t>PF_WV004401_MITCHELL PARK LIFT STATION UPGRADE.XLSM</t>
  </si>
  <si>
    <t>TIM DETZER</t>
  </si>
  <si>
    <t>PF_WD020201_WIL-O-WAY UNDERWOOD - NEW SPLASH PAD.XLSM</t>
  </si>
  <si>
    <t>PF_WI021301_CITYWORKS APPLICATION – (SAAS) MIGRATION.XLSM</t>
  </si>
  <si>
    <t>PF_WI021401_FIBER INTERNET – SENIOR CENTERS.XLSM</t>
  </si>
  <si>
    <t>ROSS WINKLBAUER</t>
  </si>
  <si>
    <t>DAN MATHEWS</t>
  </si>
  <si>
    <t>BRITTANY BERTSCH</t>
  </si>
  <si>
    <t>PF_WT016701_CONCRETE YARD AND PARKING LOT REPLACEMENT - HILLSIDE SITE - FLEET MAINT BLDG.XLSM</t>
  </si>
  <si>
    <t>PF_WT016802_BUS LIFTS (2) KK SITE - MAINT BUILDING - PHASE 2.XLSM</t>
  </si>
  <si>
    <t>PF_WT016901_ROOF REPLACEMENT - FDL SITE - MAINT BUILDING.XLSM</t>
  </si>
  <si>
    <t>PF_WT015801_REPLACEMENT OF UNDERGROUND FUEL TANKS KK.XLSM</t>
  </si>
  <si>
    <t>PF_WT017201_REPLACEMENT OF UNDERGROUND FUEL TANKS FDL.XLSM</t>
  </si>
  <si>
    <t>PF_WT017001_ROOF REPLACEMENT - KK SITE - MAINT AND OPERATIONS BUILDINGS.XLSM</t>
  </si>
  <si>
    <t>PF_WT017401_BUS STOP IMPROVEMENTS - BUS PADS-BOLLARDS AT STATIONS - PHASE 2.XLSM</t>
  </si>
  <si>
    <t>PF_WT017501_BUS SHELTERS - MULTIPLE SITES - PHASE 2.XLSM</t>
  </si>
  <si>
    <t>PF_WA043801_MKE DATA CENTER VIRTUALIZATION INFRASTRUCTURE REPLACEMENT.XLSM</t>
  </si>
  <si>
    <t>PF_WA043901_MKE PAGING SYSTEM REPLACEMENT.XLSM</t>
  </si>
  <si>
    <t>PF_WF055601_FLEET GARAGE EXTENSION.XLSM</t>
  </si>
  <si>
    <t>PF_WF055701_FLEET STORAGE TANK SYSTEM REPLACEMENT.XLSM</t>
  </si>
  <si>
    <t>PF_WF055801_FLEET MANAGEMENT ELECTRICAL UPGRADE.XLSM</t>
  </si>
  <si>
    <t>PF_WH026801_S. 76TH ST. (CTH U)-W. LAYTON AVE. TO W. HOWARD AVE. RECONST.XLSM</t>
  </si>
  <si>
    <t>PF_WH026101_S 76TH ST. (CTH U)-S CREEK VIEW CT TO W HIGH ST.XLSM</t>
  </si>
  <si>
    <t>PF_WQ020701_911 DISPATCH ACADEMY EQUIPMENT.XLSM</t>
  </si>
  <si>
    <t>KINNYETTA PATTERSON</t>
  </si>
  <si>
    <t>PF_WQ020801_STATION ALERTING LOUDSPEAKER SYSTEM – OEM.XLSM</t>
  </si>
  <si>
    <t>KINNYETTA PATTERSON - OEM 911 COMMUNICATIONS DIRECTOR</t>
  </si>
  <si>
    <t>PF_WQ021201_911 CAD REPLACEMENT – OEM.XLSM</t>
  </si>
  <si>
    <t>PF_WQ021301_RADIO ENCRYPTION - OEM.XLSM</t>
  </si>
  <si>
    <t>CHRIS MCGOWAN</t>
  </si>
  <si>
    <t>KEN HARRIS</t>
  </si>
  <si>
    <t>PF_WU020110_MARCUS CENTER ROOF REPLACEMENT - FITCH GARDEN AREA.XLSM</t>
  </si>
  <si>
    <t>PF_WR021201_TRAINING ACADEMY AND PARKING LOT REPLACEMENT.XLSM</t>
  </si>
  <si>
    <t>CAPTAIN WRONSKI/PAT CARRAVETTA</t>
  </si>
  <si>
    <t>JOSHUA BRIGGS/PAT CARRAVETTA</t>
  </si>
  <si>
    <t>PF_WR021501_SHERIFF - JAIL BODY SCANNER.XLSM</t>
  </si>
  <si>
    <t>JOEL NEUMANN/PAT CARRAVETTA</t>
  </si>
  <si>
    <t>PF_WR020501_LAKEFRONT CAMERAS AND VIDEO ANALYTICS.XLSM</t>
  </si>
  <si>
    <t>BRIAN BARKOW/ANDY CARRION</t>
  </si>
  <si>
    <t>PF_WR020601_TRAINING ACADEMY - SECURITY IMPROVEMENTS.XLSM</t>
  </si>
  <si>
    <t>CAPTAIN SARAH WRONSKI</t>
  </si>
  <si>
    <t>PF_WR020701_TRAINING ACADEMY - HVAC AND PLUMBING REPLACEMENTS.XLSM</t>
  </si>
  <si>
    <t>PF_WR020901_CAMERA TOWERS AND TRAILER SYSTEMS.XLSM</t>
  </si>
  <si>
    <t>CAPTAIN CARLSON/PAT CARRAVETTA</t>
  </si>
  <si>
    <t>PF_WR021001_TRAINING TRACK (EVOC) – SHERIFF TRAINING ACADEMY.XLSM</t>
  </si>
  <si>
    <t>SARAH WRONSKI/PAT CARRAVETTA</t>
  </si>
  <si>
    <t>PF_WR021601_CJF - CAMERA REPLACEMENTS.XLSM</t>
  </si>
  <si>
    <t>ANDY CARRION/PAT CARRAVETTA</t>
  </si>
  <si>
    <t>PF_WP075901_GRANT PARK ROADWAY RECONSTRUCTION HAWTHORNE TO PICNIC AREA 5.XLSM</t>
  </si>
  <si>
    <t>PF_WP057001_MCKINLEY PARKING LOTS - PHASE 3.XLSM</t>
  </si>
  <si>
    <t>PF_WP062601_COOL WATERS OVERFLOW PARKING LOT &amp; SERVICE YARD.XLSM</t>
  </si>
  <si>
    <t>PF_WP074001_KOSCIUSZKO COMMUNITY CENTER REHABILITATION.XLSM</t>
  </si>
  <si>
    <t>PF_WP074601_COOPER PARK – PARKING LOT REDESIGN AND REPLACEMENT.XLSM</t>
  </si>
  <si>
    <t>PF_WP075101_BROWN DEER TENNIS &amp; PICKLEBALL.XLSM</t>
  </si>
  <si>
    <t>PF_WP075401_JACOBUS PLAYGROUND RECONSTRUCTION.XLSM</t>
  </si>
  <si>
    <t>PF_WP075601_ZABLOCKI PLAYGROUND RECONSTRUCTION.XLSM</t>
  </si>
  <si>
    <t>PF_WP075701_AC HANSON PLAYGROUND RECONSTRUCTION.XLSM</t>
  </si>
  <si>
    <t>PF_WP080201_COPERNICUS PLAYGROUND REPLACEMENT.XLSM</t>
  </si>
  <si>
    <t>PF_WP078701_PARKS SOUTH REGION ROOF REPLACEMENTS.XLSM</t>
  </si>
  <si>
    <t>PF_WP079301_LAFOLLETTE PARK COURT AND SITE IMPROVEMENTS.XLSM</t>
  </si>
  <si>
    <t>PF_WP079601_MCKINLEY MARINA PARKING LOT REPLACEMENT – CENTER SECTION.XLSM</t>
  </si>
  <si>
    <t>PF_WP079801_SHERMAN PARK – BOYS AND GIRLS CLUB ROOF REPLACEMENT.XLSM</t>
  </si>
  <si>
    <t>PF_WP082001_KOPS PARK PLAYGROUND REPLACEMENT.XLSM</t>
  </si>
  <si>
    <t>PF_WP082101_KK SPORTS CENTER PLAYGROUND REPLACEMENT.XLSM</t>
  </si>
  <si>
    <t>PF_WP054501_WHITNALL GOLF COURSE IRRIGATION.XLSM</t>
  </si>
  <si>
    <t>PF_WP075801_SPORT FIELD RECONDITIONING HARDEN-ZABLOCKI.XLSM</t>
  </si>
  <si>
    <t>PF_WP052301_LAKE PARK STEEL ARCH BRIDGE.XLSM</t>
  </si>
  <si>
    <t>PF_WP082401_LITTLE MENOMONEE RIVER TRAIL EXT (COUNTY LINE - GOOD HOPE).XLSM</t>
  </si>
  <si>
    <t>PF_WP082301_PLAYGROUND RESURFACING – PHASE 4.XLSM</t>
  </si>
  <si>
    <t>PF_WP056901_NEW SERVICE BLDG AND SRVC YARD - WASHINGTON PARK.XLSM</t>
  </si>
  <si>
    <t>PF_WU030101_WAR MEMORIAL CENTER - FLOOD MITIGATION.XLSM</t>
  </si>
  <si>
    <t>DAN BUTTERY</t>
  </si>
  <si>
    <t>PF_WU030201_WMC CONDO AGRMNT-EXT PEDESTAL-CONCRETE REPAIR AND REPLACE.XLSM</t>
  </si>
  <si>
    <t>PF_WU030202_WMC CONDO AGRMNT-PASSENGER ELEVATOR (SAARINEN).XLSM</t>
  </si>
  <si>
    <t>PF_WU030103_WMC SAARINEN FREIGHT ELEVATOR.XLSM</t>
  </si>
  <si>
    <t>VERA WESTPHAL (BUDGET) MATTHEW HASEMAN (PROJECT)</t>
  </si>
  <si>
    <t>CRC (FORMERLY HOC) Total</t>
  </si>
  <si>
    <t>2-Go the the Capital and IT SharePoint site and open the 3_EXCEL REPORTING TOOL.xlsm fle</t>
  </si>
  <si>
    <t xml:space="preserve"> </t>
  </si>
  <si>
    <t>~ Once completed, hide the PF_QUERY in the 3_EXCEL REPORTING TOOL.xlsm file.</t>
  </si>
  <si>
    <t>Prj Count</t>
  </si>
  <si>
    <t>Bond</t>
  </si>
  <si>
    <t>Cash</t>
  </si>
  <si>
    <t>Non-County</t>
  </si>
  <si>
    <t>Bond + Cash</t>
  </si>
  <si>
    <t>ALL PRJS:</t>
  </si>
  <si>
    <t>SELECTED PRJS:</t>
  </si>
  <si>
    <t>As a % of ALL PRJS:</t>
  </si>
  <si>
    <t>&lt;---Make sure this is selected as NO</t>
  </si>
  <si>
    <t>ADMIN Directions:</t>
  </si>
  <si>
    <t>*Select NO for cell B12 to remove any projects that have been withdrawn and not offically requested by the DEPT as of the July 15 Statutory Deadline</t>
  </si>
  <si>
    <t>*Be sure to REFRESH this pivot table once the DATA DL tab has been updated</t>
  </si>
  <si>
    <t>*Filter OUT the AIRPORT in cell A15</t>
  </si>
  <si>
    <t>*Filter IN only the AIRPORT in cell A15</t>
  </si>
  <si>
    <t>*NOTE:  Do NOT make any other changes to this table as it is used in the Summary Report tab for the dynamic tables in ROWS 5-9 for the AIR projects</t>
  </si>
  <si>
    <t>*NOTE:  Do NOT make any other changes to this table as it is used in the Summary Report tab for the dynamic tables in ROWS 5-9 for the NON_AIR projects</t>
  </si>
  <si>
    <t>1-Unhide and update the DATA DL_AIR and the DATA DL_NOAIR tabs</t>
  </si>
  <si>
    <t>~Clear all data in the tabs as it will get new data pasted in from Step 2 below</t>
  </si>
  <si>
    <t>~Unhide the PF_QUERY tab in that file, Copy the entire tab, then Past the entire tab into the DATA DL_AIR in this file</t>
  </si>
  <si>
    <t>~Filter all NON AIRPORT projects and then delete those rows so that only AIRPORT projects remain</t>
  </si>
  <si>
    <t>~Unhide the PF_QUERY tab in that file, Copy the entire tab, then Past the entire tab into the DATA DL_NOAIR in this file</t>
  </si>
  <si>
    <t>~Filter all AIRPORT projects and then delete those rows so that only NON-AIRPORT projects remain</t>
  </si>
  <si>
    <t>~REFRESH the pivot table in the SUMMARY REPORT tabs (AIR and NONAIR) in this file</t>
  </si>
  <si>
    <t>~Make sure the $s in this pivot tables match the one in the 3_EXCEL REPORTING TOOL pivot table</t>
  </si>
  <si>
    <t>~ Once completed, hide the DATA_DL tabs in this file</t>
  </si>
  <si>
    <t>PLEASE ENTER PRIMARY DEPT STAFF CONTACT RESPONSIBLE FOR REQ</t>
  </si>
  <si>
    <t xml:space="preserve">__Adopted Board File: __Agreement(s) Uploaded: __Partners and nature of Agreement(s): __Next Board cycle if agreement(s) not yet adopted: </t>
  </si>
  <si>
    <t>PF_WU060201_VT DEVELOPMENT AGRMNT - DEFERRED MAINTENANCE.XLSM</t>
  </si>
  <si>
    <t>WU060201</t>
  </si>
  <si>
    <t>VT DEVELOPMENT AGRMNT - DEFERRED MAINTENANCE</t>
  </si>
  <si>
    <t>ERICA GOBLET/VINCE MASTERSON</t>
  </si>
  <si>
    <t>erica.goblet@milwaukeecountywi.gov</t>
  </si>
  <si>
    <t>The 2024 Adopted Budget (Amendment 39) directed Department of Administrative Serviced (DAS) to explore opportunities to terminate the County’s ongoing operational and capital support for the Charles Allis Art Museum building (CA building). In May 2024, the DAS provided an informational report, File No. 24-470, on the CA and the Villa Terrace Decorative Arts Museum (VT building)., with a recommendation to pursue a Request for Information (RFI) to seek solutions for the two museums that reduced or eliminated the County’s operational and capital support of the museums.  An RFI was completed, and the results presented to the Milwaukee County (County) Board of Supervisors (County Board) in September 2024 in action report File No. 24-767, which was adopted by the County Board and authorized DAS to pursue negotiations with the Charles Allis and Villa Terrace Museums, Inc. (CAVT) and Friends of Villa Terrace Decorative Arts Museum, Ltd. (FOVT) with the goal of reducing or eliminating the capital and operational support the County provides to the CA and VT buildings.
Adopted County Board file #24-940 authorized the DAS to enter into agreements with both organizations based on the Term Sheet attached to the File. The Term Sheet provides for the transfer the buildings to the CAVT and the FOVT pursuant to each organization meeting specific requirements. As outlined in the resulting Agreements, the County provides operational and capital dollars to CAVT and FOVT, with required reporting and additional obligations, to allow for the successful transition of the buildings to each organization. 
As it relates to the FOVT (for the VT building), the County provides an annual capital contribution of $400,000 in 2026, $400,000 in 2027, and $400,000 in 2027 (the “County Contribution”) to address deferred maintenance needs at VT building.
This capital project addresses the 2026 County capital contribution of $400,000 for the VT building.</t>
  </si>
  <si>
    <t xml:space="preserve">YES__Board File: 24-940__SD Uploaded: YES__Detail:  County Board approved term sheet and agreement negotiations in file 24-940 for CA and VT building transition to CAVT and FOVT based on initial County contributions towards operating and capital needs to the CAVT and FOVT. </t>
  </si>
  <si>
    <t>The scope of the project includes the annual County contribution pursuant to the Term Sheet approved by the County Board and County Executive in File 24-490 and the resulting Development Agreement between the County and FOVT. For 2026, a $400,000 contribution is budgeted to address deferred maintenance needs at the VT building related to health and safety, ADA accessibility, protection of the art collection, and structural integrity, as determined by the County. FOVT will request reimbursement for approved improvements upon meeting contingencies and conditions outlined in the Development Agreement. To reflect the actual improvements made to the building under the agreement, the Office of Strategy, Budget, and Performance and the Office of the Comptroller are authorized to perform administrative appropriation transfers to establish new sub-projects within WU0602 and reallocate budget authority.</t>
  </si>
  <si>
    <t xml:space="preserve">The scope of work includes the 2027 County contribution of $400,000 (pursuant to the Agreements) to address deferred maintenance needs at the VT building related to issues of health and safety, compliance with the Americans with Disabilities Act (ADA) related to accessibility, the safety of the art collection, and the structural integrity of the building as determined by the County. </t>
  </si>
  <si>
    <t>VINCE MASTERSON/ERICA GOBLET (BASED ON PROPOSED TERM SHEET FUNDING ALLOCATIONS)</t>
  </si>
  <si>
    <t>2029-3</t>
  </si>
  <si>
    <t>3/20/25</t>
  </si>
  <si>
    <t>PF_WU050201_CA DEVELOPMENT AGRMNT - DEFERRED MAINTENANCE.XLSM</t>
  </si>
  <si>
    <t>WU050201</t>
  </si>
  <si>
    <t>CA DEVELOPMENT AGRMNT - DEFERRED MAINTENANCE</t>
  </si>
  <si>
    <t>The 2024 Adopted Budget (Amendment 39) directed Department of Administrative Serviced (DAS) to explore opportunities to terminate the County’s ongoing operational and capital support for the Charles Allis Art Museum building (CA building). In May 2024, the DAS provided an informational report, File No. 24-470, on the CA and the Villa Terrace Decorative Arts Museum (VT building)., with a recommendation to pursue a Request for Information (RFI) to seek solutions for the two museums that reduced or eliminated the County’s operational and capital support of the museums.  An RFI was completed, and the results presented to the Milwaukee County (County) Board of Supervisors (County Board) in September 2024 in action report File No. 24-767, which was adopted by the County Board and authorized DAS to pursue negotiations with the Charles Allis and Villa Terrace Museums, Inc. (CAVT) and Friends of Villa Terrace Decorative Arts Museum, Ltd. (FOVT) with the goal of reducing or eliminating the capital and operational support the County provides to the CA and VT buildings.
 Adopted County Board file #24-940 authorizes the DAS to enter into agreements with both organizations based on the Term Sheet attached to the File. The Term Sheet provide for the transfer of the buildings to the CAVT and the FOVT pursuant to each organization meeting specific requirements. As outlined in the resulting Agreements, the County provides operational and capital dollars to CAVT and FOVT, with required reporting and additional obligations, to allow for the successful transition of the buildings to each organization. 
As it relates to the CAVT (for the CA building), if CAVT exercises the option to take transfer of the CA building by the end of 2025, the County provides an annual capital contribution of $250,000 in 2026 and $250,000 in 2027 (the “County Contribution”) to address deferred maintenance needs at the Charles Allis Art Museum.
This capital project addresses the 2026 County capital contribution of $250,000 for the CA building.</t>
  </si>
  <si>
    <t>The scope of the project includes the annual County contribution pursuant to the Term Sheet approved by the County Board and County Executive in File 24-490 and the resulting Development Agreement between the County and CAVT. For 2026, a contribution of $250,000 is budgeted to address deferred maintenance needs at the CA building, focusing on health and safety, ADA accessibility compliance, protection of the art collection, and structural integrity, as identified by the County. CAVT may request reimbursement for eligible expenditures upon meeting all conditions outlined in the Development Agreement.  To reflect completed improvements under the Agreement, the Office of Strategy, Budget, and Performance and the Office of the Comptroller are authorized to execute administrative appropriation transfers to create sub-projects within WU0502 and reallocate budget authority accordingly.</t>
  </si>
  <si>
    <t xml:space="preserve">The scope of work includes the 2027 County contribution of $250,000 (pursuant to the Agreements) to address deferred maintenance needs at the CA building that relate to issues of health and safety, compliance with the Americans with Disabilities Act (ADA) related to accessibility, the safety of the art collection, and the structural integrity of the building as determined by the County. </t>
  </si>
  <si>
    <t>VINCE MASTERSON (BASED ON PROPOSED TERM SHEET FUNDING ALLOCATIONS)</t>
  </si>
  <si>
    <t>The Surges Building roof (37,461 sq ft) is original to the construction of the building which was built in 1988.  The life expectancy of the roof is approximately 20 years.  The current age of the roof is 37 years and is approximately 17 years beyond its use life. 
The Surges Building provides critical services to the Community Reintegration Center (CRC) such as laundry, a training area, records retention area, and the Family Engagement Center. The facility’s roof has experienced increasing leaks over the past five years, leading to significant damage in multiple areas. While temporary repairs have been made, the roofing structure continues to deteriorate, and a full replacement is necessary to prevent further issues. Without intervention, ongoing leaks will persist, impacting critical spaces such as the records room and laundry services. These problems may increasingly disrupt daily operations, making a timely roof replacement essential to maintaining the facility’s effectiveness.</t>
  </si>
  <si>
    <t>YES__Please provide a brief listing of options/alternatives researched and why the option your are requesting for this Cost Est is the best alternative:  Over the past five years, ongoing repairs have helped maintain the structure, but the time is approaching when a full replacement will provide a lasting solution. With each passing year, the need for this upgrade becomes clearer, ensuring long-term reliability and improvement.</t>
  </si>
  <si>
    <t>YES__A&amp;E Project Charter SD_WJ011901_CRC Surges Building Roof Replacement Charter</t>
  </si>
  <si>
    <t>05__Safety-Risk Issue(s) Addressed:  Mitigating Safety Risks: To ensure a safer work environment, a fall protection system should be installed, as rooftop maintenance workers currently operate without protective safeguards.</t>
  </si>
  <si>
    <t xml:space="preserve">02__Primary Asset Zip Code: 53132__Total Pop Srvd: 30843__Minority Pop Srvd: 26217__Addresses Racial Equity by: The CRC plays a vital role in Milwaukee County's mission to become the healthiest county in Wisconsin. It embodies the commitment to addressing the needs of justice-involved individuals comprehensively, fostering their transformation into productive members of society. Designed as a structured rehabilitative environment, the CRC equips residents with essential tools for successful reintegration into their communities, ensuring they return in a better state than before. This approach not only benefits the individuals but also contributes to safer communities across Milwaukee County. Given that the majority of the population served is minority, any hindrance to the CRC's mission undermines the county's broader goals.
The Surges Building is integral to the CRC's operations, housing critical functions such as the laundry department, records room, and the family engagement center. These services are indispensable for maintaining cleanliness for residents and the CJF, as well as facilitating family reunifications. Without the Surges Building, the CRC would face significant challenges in fulfilling its mission effectively. </t>
  </si>
  <si>
    <t>03__YES__See Page 181 of the CAPITAL IMPROVEMENTS FIVE-YEAR CAPITAL IMPROVEMENT PROGRAM 2024 - 2028</t>
  </si>
  <si>
    <t>03__YES__Category 2 = Addresses Assets anticipated to fail within the next 12 - 24 months__Deferred Maint issues addressed by project: The roof has exceeded its expected lifespan by 17 years. While annual repairs have helped maintain it, the time has come when a full replacement is necessary to ensure long-term durability and reliability.</t>
  </si>
  <si>
    <t>The scope of work includes planning and design of complete roof tear-off and replacement of the Surges Multi-Purpose facility roof areas  (~38,250 sq ft). Design includes roofing for tunnel from Surges Building to Dormitory Building Boiler House to the South. Includes evaluation to determine necessity of replacing roof insulation, overflow scuppers, roof drainage system, or other auxiliary components, design of fall protection anchor points, and possibly asbestos abatement.</t>
  </si>
  <si>
    <t>BRILL, MCKINSTTRY, AMIR</t>
  </si>
  <si>
    <t>2028-3</t>
  </si>
  <si>
    <t>2029-1</t>
  </si>
  <si>
    <t>5/15/25</t>
  </si>
  <si>
    <t>The roofs on the Community Reintegration Center's Lotter Building and Print Shop, totaling approximately 37,250 sq. ft., were installed in 1990 and 2004, exceeding their standard 25-year life expectancy by 10 and 4 years, respectively. They now suffer from multiple leaks across several sections. While temporary repairs have been made over the past five years, the maintenance team strongly recommends replacing the roofs due to their severely deteriorated condition.
Additionally, four condensing units on the roof require replacement. Including these replacements in the roof project is more cost-effective than removing and reinstalling them later.
Currently, there is no fall protection system in place, posing safety risks for maintenance staff and contractors. This issue can be addressed by installing a fall protection system during the roof replacement.
Lastly, the roof should be assessed for its potential to support solar panels as part of a sustainability initiative. If solar installation is pursued in the future, aligning it with the roof replacement would enhance feasibility and efficiency.</t>
  </si>
  <si>
    <t xml:space="preserve">YES__Please provide a brief listing of options/alternatives researched and why the option your are requesting for this Cost Est is the best alternative:  Ongoing roof repairs have become progressively more expensive over the past five years. To prevent further financial strain and reduce the risk of major failures or water intrusion, investing in a complete roof replacement is the most practical solution.
</t>
  </si>
  <si>
    <t>02__YES__Annual financial impact includes: The current CRC budget is approximately $100,000 annually. This amount is expected to decrease following the installation of a new roof.</t>
  </si>
  <si>
    <t>02__Primary Asset Zip Code: 53132__Total Pop Srvd: 30543__Minority Pop Srvd: 26217__Addresses Racial Equity by: The Community Reintegration Center’s purpose of reducing recidivism and preparing residents to return to the community align well with the County’s goals to “Bridge the Gap” and “Invest in Equity”. Additionally, the majority of residents at the CRC are minorities. By allocating capital dollars to this project, the County is:
•	Ensuring CRC programs that serve historically underserved members of this community are able to continue without interruption due to roof leaks or other related incident. 
•	Investing in the potential for a future solar array installation on this roof that would significantly reduce greenhouse gas emissions that cause heatwaves, flooding and poor air quality – all of which impact human health.</t>
  </si>
  <si>
    <t>03__YES__Category 2 = Addresses Assets anticipated to fail within the next 12 - 24 months__Deferred Maint issues addressed by project: The existing roof at the CRC Lotter Building presents a significant deferred maintenance concern. Failure to address this issue in a timely manner may result in serious operational, safety, and financial consequences, including:
Security and Safety Risks: Roof leaks can damage infrastructure, create mold and moisture issues, and compromise electrical systems, posing fire and flooding hazards.
Disruption of Services: Water intrusion could force the temporary shutdown of resident training programs, the Milwaukee County Print Shop, and programming spaces, directly impacting service delivery.
Resident Relocation Costs: A major roof failure may require the County to relocate residents temporarily, resulting in significant unplanned expenses.
Escalating Repair Costs: Ongoing patchwork maintenance is not sustainable and continues to incur additional costs without resolving the underlying issue.
Construction Cost Inflation: Delaying this capital project beyond FY2026 is projected to increase costs by at least 5% due to inflation and rising construction material prices.
Timely action will prevent further deterioration, reduce long-term costs, and protect both residents and the County’s investment in this critical facility.</t>
  </si>
  <si>
    <t xml:space="preserve">This project is a critical infrastructure project that will improve the building’s climate resiliency, reduce operational disruptions, and protect assets during severe weather events. Additionally, it will help lower energy costs and reduce strain on the overall structure.  Environmentally sustainable roofing options under review include:  Built-Up Roofing (BUR): Fire-retardant, impact-resistant, and low-maintenance.  Metal Roofing: Highly durable (up to 70 years), low maintenance, and aesthetically flexible. Solar Shingles: Lightweight, energy-efficient, and visually streamlined. Roof Replacment is essential before installing solar panels. Without a new roof, the addition of a solar array is not feasible. This project will include a design and feasibility phase to assess the roof’s readiness for solar infrastructure and estimate associated costs. 
</t>
  </si>
  <si>
    <t xml:space="preserve">01_This project is a critical infrastructure project that will improve the building’s climate resiliency, reduce operational disruptions, and protect assets during severe weather events. Additionally, it will help lower energy costs and reduce strain on the overall structure.  Environmentally sustainable roofing options under review include:  Built-Up Roofing (BUR): Fire-retardant, impact-resistant, and low-maintenance.  Metal Roofing: Highly durable (up to 70 years), low maintenance, and aesthetically flexible. Solar Shingles: Lightweight, energy-efficient, and visually streamlined. Roof Replacment is essential before installing solar panels. Without a new roof, the addition of a solar array is not feasible. This project will include a design and feasibility phase to assess the roof’s readiness for solar infrastructure and estimate associated costs. 
</t>
  </si>
  <si>
    <t xml:space="preserve">The scope of work includes planning and design of complete roof tear-off and replacement of the Lotter Building and Print Shop facility areas (approximately 37,250 square feet).  Includes evaluation to determine necessity of replacing roof insulation, overflow scuppers, roof drainage system, or other auxiliary components, approximately 30 skylights on the existing roof and retain them to comply with DOC350 requirements. </t>
  </si>
  <si>
    <t>MCKINSTRY / BRILL</t>
  </si>
  <si>
    <t>The employee parking lot (101,000 sq ft) on the west side of the Community Reintegration Center (CRC) was constructed in 1997 and is now 28 years old—exceeding its intended 25-year useful life. The lot is severely deteriorated and requires full replacement.
The facility’s parking lot has reached a critical state. Expanding potholes, widespread cracking, and surface settlement create serious trip hazards for employees, increasing the risk of injury. Drainage failures lead to frequent flooding during storms, while inadequate lighting further compromises visibility and safety.
Beyond structural concerns, the lot contributes to the urban heat island effect by absorbing solar heat and worsening environmental impacts. Additionally, its outdated layout and lack of accessible routes do not comply with ADA standards, posing potential legal and regulatory risk even though no violations have been formally cited.
Despite spending over $100,000 annually on asphalt repairs 25% of which is allocated to this lot, continued patchwork fixes are no longer cost-effective. Seal coating and maintenance efforts have reached their limits. Delaying full resurfacing presents ongoing risks: vehicle damage, employee dissatisfaction, and increasing liability concerns.
Investing in timely replacement is essential. It will improve safety, ensure compliance, and protect long-term financial sustainability.</t>
  </si>
  <si>
    <t>YES__Please provide a brief listing of options/alternatives researched and why the option your are requesting for this Cost Est is the best alternative:  The CRC conducts annual maintenance and reseals the parking lots every three years. However, the only alternative to the proposed action is to retain the current lot and continue with ongoing maintenance, which is not ideal due to the high operational costs and the short-term nature of this solution. Additionally, asphalt repairs only resolve the pothole problem without addressing the broader concerns.</t>
  </si>
  <si>
    <t>02__YES__Annual financial impact includes: The CRC incurs an annual expense of approximately $100,000 on asphalt repairs across all its roads. Implementing this measure is estimated to lower asphalt repair needs by approximatly 10%.</t>
  </si>
  <si>
    <t>05__Safety-Risk Issue(s) Addressed:  Timely replacement is critical to ensure employee safety. Surface settlement has created trip hazards, posing a significant safety risk to employees.</t>
  </si>
  <si>
    <t>02__Primary Asset Zip Code: 53132__Total Pop Srvd: 30843__Minority Pop Srvd: 26217__Addresses Racial Equity by: By achieving racial equity, Milwaukee is the healthiest county in Wisconsin.
By prioritizing racial equity, the county becomes healthier and more vibrant for everyone. Intentional inclusion ensures accessibility by upgrading parking and pathways to meet ADA standards while enhancing safety and usability with improved lighting, signage, and landscaping. Supporting minority-owned businesses through design and construction contracts fosters economic opportunities and strengthens the community. Bridging the gap in health disparities means implementing sustainable stormwater solutions and green infrastructure to create a healthier environment. Urban heat effects can be mitigated through increased tree canopy and eco-friendly landscaping, while collaboration across departments helps infuse racial equity into infrastructure decisions. Investing in equity further advances progress by cutting long-term maintenance costs through sustainable materials, harnessing solar energy to reduce carbon footprint and operational expenses, and promoting community resilience through smart stormwater management and energy-efficient lighting. A stronger, healthier Milwaukee starts with bold action toward equity and inclusion, building a future that works for everyone.</t>
  </si>
  <si>
    <t>03__YES__See Page 182 of the CAPITAL IMPROVEMENTS FIVE-YEAR CAPITAL IMPROVEMENT PROGRAM 2024 - 2028</t>
  </si>
  <si>
    <t xml:space="preserve">03__YES__Category 2 = Addresses Assets anticipated to fail within the next 12 - 24 months__Deferred Maint issues addressed by project: Asphalt is deteriorated and at the end of its useful life.  	Surface settlement is creating trip hazards for employees.  Poor drainage causes flooding during rain events.  Existing lighting is inadequate for employee safety.  Asphalt contributes to heat island effect due to solar gain.  Parking layout and accessible route do not meet current ADA standards.  Over $100k is spent each year on asphalt repairs at the CRC, of that approximately 25% is spent on the lot areas associated with this charter.  Seal coating is already completed on this lot area to prolong life.  The lot has been maintained per standard practices but has reached the point where continued maintenance no longer fixes the issue. </t>
  </si>
  <si>
    <t>Advancing County Sustainability and Climate Resilience
Resurfacing of the West Parking Lot at the CRC would potentially reduce the county's emissions and enhance the climate resiliency through innovative and sustainable solutions. By utilizing Full Depth Reclamation for asphalt renewal, it recycles existing materials to create a stable, eco-friendly foundation for new pavement. Energy efficiency improvements, including LED lighting upgrades, help lower energy consumption, maintenance costs, and greenhouse gas emissions. Stormwater management strategies, such as pervious pavers and bioswales, reduce runoff, improve water quality, and replenish groundwater. Heat and air quality mitigation efforts incorporate low-growing landscaping to curb heat buildup, enhance air quality, and support water management. Additionally, the installation of a solar array provides clean, renewable energy on-site, reducing carbon emissions and advancing long-term sustainability goals. These initiatives collectively reinforce the county’s commitment to environmental responsibility, cost efficiency, and climate resilience.</t>
  </si>
  <si>
    <t>01_Advancing County Sustainability and Climate Resilience
Resurfacing of the West Parking Lot at the CRC would potentially reduce the county's emissions and enhance the climate resiliency through innovative and sustainable solutions. By utilizing Full Depth Reclamation for asphalt renewal, it recycles existing materials to create a stable, eco-friendly foundation for new pavement. Energy efficiency improvements, including LED lighting upgrades, help lower energy consumption, maintenance costs, and greenhouse gas emissions. Stormwater management strategies, such as pervious pavers and bioswales, reduce runoff, improve water quality, and replenish groundwater. Heat and air quality mitigation efforts incorporate low-growing landscaping to curb heat buildup, enhance air quality, and support water management. Additionally, the installation of a solar array provides clean, renewable energy on-site, reducing carbon emissions and advancing long-term sustainability goals. These initiatives collectively reinforce the county’s commitment to environmental responsibility, cost efficiency, and climate resilience.</t>
  </si>
  <si>
    <t xml:space="preserve">The scope of work includes planning and design to replace the parking lot area (~101,000 SF) and the building access route for ADA (~ 4,225 sf), using asphalt on stone base, concrete curb and gutter. Includes lighting, landscaping, and traffic management.  Storm water best management practices, green infrastructure, natural areas restoration and management shall be incorporated where applicable. Includes evaluating solar design to include future proofing this lot for a potential carport/ground-mount solar array or EV charging.
	</t>
  </si>
  <si>
    <t xml:space="preserve">The scope of work includes the construction phase for the reconstruction of the parking lot.
</t>
  </si>
  <si>
    <t>JANSSEN, P.E., BRILL, MCKINSTRY</t>
  </si>
  <si>
    <t>Community Reintegration Center (CRC) Roof Replacement Project: (The 600 &amp; 400 Bed Dormitory Building roofs, covering approximately 113,600 square feet in total, were constructed in 1999 with an expected lifespan of 25 years)
The roofs of the 600 &amp; 400 Bed Dormitory Buildings located at the Community Reintegration Center (CRC) have reached the end of their 25-year lifespan, leading to significant deterioration and ongoing structural issues. Multiple leaks across various sections have resulted in interior damage, and temporary repairs have proven insufficient. The expansion joint covers, crucial for structural integrity, are damaged, rusting, or missing, further exacerbating the deterioration. With continued degradation posing risks to the building's functionality and safety, a full roof replacement is necessary to maintain the long-term integrity of the facility.
Constructed in 1999, the roofs of the 600 &amp; 400 Bed Dormitory Buildings at the CRC have surpassed their expected lifespan and now exhibit widespread failures in vent, base, corner, and curb flashing. These deficiencies have led to persistent leaks, impacting interior walls and ceiling tiles. Despite maintenance efforts, the roofing surface remains in a critically deteriorated condition. Additionally, damaged or missing expansion joint covers have compromised the facility’s ability to accommodate structural movement. Given the proven inadequacy of temporary repairs, a comprehensive roof replacement is required to prevent further damage and ensure the continued operation of the CRC.</t>
  </si>
  <si>
    <t xml:space="preserve">YES__Please provide a brief listing of options/alternatives researched and why the option your are requesting for this Cost Est is the best alternative:  Minor repairs have been done over the last five years, but it is coming time where major repairs / upgrades are becoming necessary.  The leaks and repairs are becoming more frequent as time moves on. Evaluated repair vs. replace. Beyond repair. </t>
  </si>
  <si>
    <t>10__Safety-Risk Issue(s) Addressed:  Failure to proceed with this project presents significant safety, operational, and financial risks that could jeopardize the integrity of the facility. Prolonged leakage increases the likelihood of electrical shorts and fire hazards, posing a potentially fatal risk, while also accelerating structural deterioration that may lead to costly repairs or even collapse in compromised areas. Additionally, moisture buildup fosters mold growth, which can spread through the HVAC system, threatening the health of individuals, particularly those with asthma, allergies, or weakened immune systems. Operationally, vital spaces including the commercial kitchen, training areas, and laundry services face potential disruption, impacting essential services and community programs. The Family Center may also be at risk if the leaks expand. Without immediate intervention, ongoing maintenance costs will rise as frequent temporary fixes become necessary. A detailed 151-page report underscores the urgency of the situation, backed by photographic evidence identifying numerous concerns. The project also includes replacing parapet metal flashing while ensuring proper coordination with existing rooftop equipment. Timely action is critical to maintaining the facility’s longevity and ensuring a safe environment for all stakeholders.</t>
  </si>
  <si>
    <t>02__Primary Asset Zip Code: 53132__Total Pop Srvd: 30843__Minority Pop Srvd: 26217__Addresses Racial Equity by: This project is an investment in the Milwaukee County's commitment to equity, safety, and fiscal responsibility. These roofs, which are in urgent need of repair, are essential to maintaining safe housing and the uninterrupted operation of key services, including the kitchen. The facility itself is designed not merely as a punitive space but as a supportive environment that fosters personal development, community reintegration, and long-term public safety. Given that the majority of the population served is from minority communities, any disruption to these services would directly undermine the County's broader equity, health, and safety goals. By addressing this issue proactively, the County ensures the continuity of vital services, supports resident job training programs, and aligns with TBE and DBE participation goals. This investment not only reduces long-term maintenance costs but also provides economic opportunities for underrepresented contractors, reinforcing the County's dedication to inclusion and equity. Ultimately, the roof replacement project is a strategic step toward preserving service continuity, advancing workforce training, and fostering transformative support for underserved populations.</t>
  </si>
  <si>
    <t>Replacing the CRC 600 &amp; 400 Bed Dormitory roofs is one way to help lower the county’s emissions and strengthen its climate resilience. Modern, eco-friendly roofing systems help minimize disruption during extreme weather events by offering greater durability and structural integrity. These upgrades reduce strain on buildings, safeguard assets from flooding, and contribute to lower energy bills by improving insulation and energy efficiency. Environmentally conscious options such as Built-Up Roofing (BUR), metal roofing, and solar shingles offer distinct advantages. BUR systems are fire-retardant, highly impact-resistant, and require minimal maintenance. Metal roofs are long-lasting—some lasting up to 70 years—and can be designed to replicate traditional materials, offering both strength and aesthetic appeal. Solar shingles not only reduce electricity costs but also provide a modern, lightweight solution. By investing in these roofing technologies, the county can ensure its buildings are better protected against climate-related challenges while contributing to long-term sustainability goals and lowering its overall carbon footprint.</t>
  </si>
  <si>
    <t>01_Replacing the CRC 600 &amp; 400 Bed Dormitory roofs is one way to help lower the county’s emissions and strengthen its climate resilience. Modern, eco-friendly roofing systems help minimize disruption during extreme weather events by offering greater durability and structural integrity. These upgrades reduce strain on buildings, safeguard assets from flooding, and contribute to lower energy bills by improving insulation and energy efficiency. Environmentally conscious options such as Built-Up Roofing (BUR), metal roofing, and solar shingles offer distinct advantages. BUR systems are fire-retardant, highly impact-resistant, and require minimal maintenance. Metal roofs are long-lasting—some lasting up to 70 years—and can be designed to replicate traditional materials, offering both strength and aesthetic appeal. Solar shingles not only reduce electricity costs but also provide a modern, lightweight solution. By investing in these roofing technologies, the county can ensure its buildings are better protected against climate-related challenges while contributing to long-term sustainability goals and lowering its overall carbon footprint.</t>
  </si>
  <si>
    <t xml:space="preserve">The scope of work includes the design and planning of CRC's 600 &amp; 400 Bed Dormintory Roof. Design to be based on a complete roof tear off and replacement of the 114,000 square feet area. This includes evaluation to determine necessity of replacing roof insulation, overflow scuppers, roof drainage system, fall protection anchor points, or other auxiliary components. </t>
  </si>
  <si>
    <t>BRILL, MCKINSTRY, ADAM</t>
  </si>
  <si>
    <t>PF_WJ012201_CRC - SEGREGATION HEALTH AND SAFETY IMPROVEMENTS.XLSM</t>
  </si>
  <si>
    <t>WJ012201</t>
  </si>
  <si>
    <t>CRC - SEGREGATION HEALTH AND SAFETY IMPROVEMENTS</t>
  </si>
  <si>
    <t xml:space="preserve">Jail suicides have become a significant and overlooked national crisis. Between 2000 and 2019, suicides were the leading cause of jail deaths, accounting for 30% of all fatalities in local jails. The suicide rate in jails is more than twice as high as the general population. A major factor contributing to this crisis is the high number of individuals in jails who come from marginalized communities and face issues like substance abuse, mental illness, unemployment, and homelessness. In fact, 63% of incarcerated individuals struggle with drug dependence, and 44% report mental health issues. Furthermore, the conditions inside most jails are ill-equipped to handle people with serious mental health needs. Jails are often characterized by overcrowded, unsanitary, and unsafe environments, which worsen the mental health of detainees. The combination of poor treatment, harsh conditions, and lack of adequate resources exacerbates the risk of suicide. Structural changes are urgently needed to address these underlying issues and reduce the harm caused by inadequate jail systems. The Milwaukee County Community Reintegration Center's Behavioral Intervention Units A and B (BIU A and B) present potential safety risks and inadequate conditions for both residents and staff. These units consist of outdated cells with bars, lacking cameras and intercom systems for constant monitoring. Staff conducts monitoring during scheduled half-hour tours, leaving intervals where individuals, especially those at high risk, may experience insufficient supervision. Given the ratio of residents to staff, this environment presents significant challenges, as incidents such as suicides have been attempted in the CRC.  
Safety and security improvements at the Milwaukee County CRC segregation units BIU A and BIU B. 
Total of 58 cells (29 cells per floor)  All Bar Cell Doors need to be removed and replaced in BIU A and BIU B with solid doors with food chutes for the safety of all staff and residents.  All beds need to be removed and replaced with beds that prevent residents from hiding underneath or making suicide attempts. Anti-ligature beds made from materials like plastic or concrete should be considered.  All cells need to be equipped with intercoms and listening devices to protect residents and staff during medical emergencies or suicide attempts.  Cameras need to be placed in all cells to enable 24/7 monitoring and recording, allowing officers to be proactive rather than reactive. 
</t>
  </si>
  <si>
    <t>YES__Please provide a brief listing of options/alternatives researched and why the option your are requesting for this Cost Est is the best alternative:  Due to the age of the facility the only alternative would be to build a new segregation building which would be cost prohibited.  Modifications to the existing facilities results in cost savings.</t>
  </si>
  <si>
    <t>02__YES__Annual financial impact includes: There is a potential cost due to future lawsuits if this project is not authorized.  The anticipated savings to the operating budget is around $50K.</t>
  </si>
  <si>
    <t>YES__This is an A&amp;E Charter and has been uploaded into the CRC's SharePoint site as SD_WJ012201_CRC - Segregation Health and Safety Improvements Charter</t>
  </si>
  <si>
    <t>10__Safety-Risk Issue(s) Addressed:  Safety and security challenges persist due to the open cell block design, which allows for interactions that are difficult to monitor effectively. This environment raises concerns about the potential for inappropriate behavior or harm, including risks to staff and residents. Additionally, the lack of comprehensive 24/7 monitoring increases the vulnerability of residents, particularly in cases of self-harm, as items like clothing and blankets can be misused. Staff working in these areas face significant challenges due to limited safety measures and resources, making it harder to maintain a secure and supportive environment. Furthermore, an audit conducted at CJF highlighted concerns about the suicide rate and the heightened risks associated with overcrowding. These issues are similarly reflected at the CRC, where overcrowding continues to strain resources and safety protocols.</t>
  </si>
  <si>
    <t xml:space="preserve">02__Primary Asset Zip Code: 53132__Total Pop Srvd: 30543__Minority Pop Srvd: 26217__Addresses Racial Equity by: By implementing the requested safety and security improvements for all residents we are striving toward the goal of making Milwaukee County the healthiest County in the state. These improvements will improve the mental health safety and security environment for our residents and staff from our community in the following areas:
1. Promoting Safety and Fair Treatment:  The enhanced monitoring through cameras and intercom systems will reduce the risk of suicide, violence, and neglect—issues that disproportionately affect residents from marginalized racial backgrounds. By improving safety, the facility ensures that every individual is treated with dignity and fairness, regardless of their race or ethnicity.
2. Addressing Systemic Inequalities:  Historically, racial inequities in the justice system have led to disproportionate representation of minority groups in segregation units. By prioritizing safety and health improvements, the facility demonstrates a commitment to addressing these disparities and fostering an environment that mitigates harm to vulnerable populations.
3. Reducing PREA Violations:  The improvements target the prevention of sexual assaults and other harmful incidents, including PREA violations. Communities of color are often overrepresented in facilities where such incidents occur. Sealed doors and better monitoring can help protect residents and staff, reducing trauma that has a lasting impact on racialized individuals.
4. Improving Staff and Resident Relationships:  Enhanced communication via intercom systems enables staff to be more responsive to residents' needs, building trust and rapport. Improved relationships between staff and residents contribute to an equitable environment where everyone feels valued and heard.
5. Aligning with Equity-Focused Recommendations:  While there may not be specific state mandates, the jail inspector's recommendation aligns with broader racial equity goals by identifying and addressing structural safety issues. Implementing these changes reflects the county’s dedication to equity-driven practices.
6. Creating a Positive Cycle of Accountability:  Safety improvements create a facility that prioritizes accountability—both in terms of resident wellbeing and staff professionalism. This focus aligns with the county's racial equity goals, ensuring fair treatment and reducing negative outcomes tied to systemic biases.
</t>
  </si>
  <si>
    <t xml:space="preserve">03__YES__Category 2 = Addresses Assets anticipated to fail within the next 12 - 24 months__Deferred Maint issues addressed by project: In addition to health and safety improvements, the following items below will be evaluated during design for necessity and feasibility:
-	Updating of plumbing fixtures in these 58 cells (ensuring that anti-ligature fixtures are used).
-	Modifications to the solid metal cell back-walls
-	Review of HVAC needs to these spaces (ensuring adequate supply and return ventilation rates are maintained)
-	Review of layout changes and any additional requirements related to obstruction of view from correctional staff. </t>
  </si>
  <si>
    <t>The scope of work includes studying existing conditions and creating a design for safety and security improvements at the Milwaukee County CRC segregation units BIU A and BIU B. Design includes all assets within cells for safety. Additionally, a full review of HVAC upgrades as required to maintain supply and return air ventilation rates (this will be compromised due to solid doors replacing bar-doors), updating of plumbing fixtures in these 58 cells (ensuring that anti-ligature fixtures are used), modifications to the solid metal cell back-walls (as needed to accommodate, plumbing, HVAC, and security upgrades), and removal of existing walls or other obstructions as necessary to provide visibility/line of site. IMSD portion includes GUI software and programming, intercom system, cameras, and related installation and configuration services for 58 cells.  This will require head end equipment and integration into existing detention system.</t>
  </si>
  <si>
    <t>MCKINSTRY, BRILL</t>
  </si>
  <si>
    <t>5/30/25</t>
  </si>
  <si>
    <t>PF_WJ012301_CRC CAMPUS BUILDINGS RETRO-COMMISSIONING STUDY.XLSM</t>
  </si>
  <si>
    <t>WJ012301</t>
  </si>
  <si>
    <t>CRC CAMPUS BUILDINGS RETRO-COMMISSIONING STUDY</t>
  </si>
  <si>
    <t>To support long-term sustainability goals, reduce operational costs, and enhance occupant comfort, it is essential to improve the energy performance and operational efficiency of existing building systems. While structurally sound, many buildings rely on aging or improperly calibrated mechanical, electrical, and HVAC systems. Retro-commissioning offers a strategic opportunity to evaluate these systems, identify inefficiencies, and implement cost-effective improvements that align with energy conservation goals and climate action commitments. Several buildings including Admin 600 and 400 Dormitories, North Dormitory and Boiler House, Surges Building, and Lotter Building—are currently experiencing operational inefficiencies due to outdated or sub-optimized mechanical, HVAC, and control systems. These issues contribute to increased energy use, higher utility costs, and inconsistent occupant comfort and air quality. A systematic retro-commissioning process is necessary to diagnose performance gaps, restore system functionality, and support the institution’s energy and sustainability goals. This comprehensive approach ensures building systems operate as efficiently as possible. Through retro-commissioning, buildings can optimize performance, reduce energy use, and identify areas for improvement in mechanical, electrical, and HVAC systems especially in buildings equipped with building automation systems (BAS). Key benefits of retro-commissioning include: Energy Savings: Identifies inefficiencies and enables adjustments that lead to significant reductions in energy use and utility costs. Common improvements include optimizing HVAC performance, upgrading lighting controls, and ensuring efficient heating and cooling operation. Climate Action Support: Reducing energy waste directly lowers carbon emissions and helps meet local and regional sustainability goals. Improved Comfort and Air Quality: Ensures systems deliver appropriate comfort and air quality, supporting occupant health and well-being. Extended Equipment Lifespan: Optimizing performance reduces wear, extends equipment life, and lowers maintenance and repair costs. The retro-commissioning process will include evaluating, testing, and fine-tuning mechanical, HVAC, and control systems. Project-specific functional performance tests will be developed for major HVAC equipment (e.g., AHUs, boilers, chillers). Trend data for major systems and representative terminal units (e.g., VAVs, fan coils) will be reviewed. The scope of work also includes: Developing energy conservation and operations &amp; maintenance measures (ECMs and O&amp;Ms), Calculating energy savings and cost estimates, preparing a detailed report summarizing findings, collaborating with Focus on Energy (FOE), maintenance staff, and contractors to implement recommendations, verifying completed measures, and submitting a final report to FOE.</t>
  </si>
  <si>
    <t>YES__Please provide a brief listing of options/alternatives researched and why the option your are requesting for this Cost Est is the best alternative:  The alternative is to continue with business as usual. But if we do, we risk missing important opportunities both to save dollars through lower energy costs and to reduce our city's greenhouse gas emissions. This is a chance to lead with fiscal responsibility and environmental stewardship. Values that directly benefit our residents today and into the future.</t>
  </si>
  <si>
    <t>02__YES__Annual financial impact includes: This project is estimated to create an annual energy savings of $55,000 to $165,000.  Simple payback is estimated to take 0.75 to 1.5 years.</t>
  </si>
  <si>
    <t>YES__A&amp;E Project Charter</t>
  </si>
  <si>
    <t xml:space="preserve">02__Primary Asset Zip Code: 53132__Total Pop Srvd: 30543__Minority Pop Srvd: 26217__Addresses Racial Equity by: Bridge the Gap: Health disparities, break down silos, racial equity lens.   Invest in Equity: Causes of health disparities, fiscal health, dismantle barriers. The Community Reintegration Center’s purpose of reducing recidivism and preparing residents to return to the community align well with the County’s goals to “Bridge the Gap” and “Invest in Equity”. By allocating capital dollars to this project, the County is: 
Ensuring CRC programs that serve historically underserved members of this community are able to continue without interruption due to equipment failures. 
Investing in retro-commissioning would significantly reduce greenhouse gas emissions that cause heatwaves, flooding and poor air quality – all of which impact human health. </t>
  </si>
  <si>
    <t xml:space="preserve">Retro-commissioning helps identify inefficiencies in buildings’ energy usage and is considering one of the most important first steps in addressing low-hanging fruit in optimizing building performance and reducing energy and carbon emissions. The 2050 Climate Action Plan for the County recommends retro-commissioning for the CRC campus. This would address both sustainability and operational needs.  
There is no significant material sourcing or recycling as part of this project. </t>
  </si>
  <si>
    <t xml:space="preserve">02_Retro-commissioning helps identify inefficiencies in buildings’ energy usage and is considering one of the most important first steps in addressing low-hanging fruit in optimizing building performance and reducing energy and carbon emissions. The 2050 Climate Action Plan for the County recommends retro-commissioning for the CRC campus. This would address both sustainability and operational needs.  
There is no significant material sourcing or recycling as part of this project. </t>
  </si>
  <si>
    <t xml:space="preserve">The scope of work is retro-commissioning- optimize building systems and improve energy efficiency, reduce operational costs, and support sustainability and climate action objectives. The work will involve evaluating, testing, and fine-tuning the building’s mechanical, controls, and HVAC systems. will cover the Admin 600 and 400 Dormitory, the North Dormitory Building and Boiler House (“North Building”),Surges Building, and Lotter Building. Year 1 covers auditing, studying site and equipment, and creating design documents. </t>
  </si>
  <si>
    <t>2026-0</t>
  </si>
  <si>
    <t>6/3/25</t>
  </si>
  <si>
    <t>Due to the increased number of serious cases being heard at the Vel Phillips Juvenile Justice Facility there has been an increase in safety risks as there is not a secure courtroom. The courtrooms are small and do not provide a (security) divide for the respective parties. Certain cases are also statutorily open to the public and media and the current courtrooms cannot appropriately accommodate these requirements. There has been an increase in safety and security incidents that have occurred in the courtrooms due to the inadequate space. The cases require more deputies to staff the cases and also be available to respond if/when an incident occurs. Without a secure courtroom, cases are being heard downtown in a secure courtroom which creates additional security and staffing concerns due to transportation. It also consumes more court resources and may slow down case processing to determine courtroom and calendar availability. Or, if the case is heard at Childrens Court additional staff are pulled form other assignments or are on call for any issues. Although not mandated, these areas should comply with Wisconsin Supreme Court Rule (SCR) 68, which outlines requirements for courtrooms (size, security, entrances, access, work stations, etc.). This project will help to bring these areas up to current standards reflected in SCR 68.</t>
  </si>
  <si>
    <t xml:space="preserve">02__Primary Asset Zip Code: 53226__Total Pop Srvd: 3984__Minority Pop Srvd: __Addresses Racial Equity by: In calendar year 2023, there were 3,769 cases heard at Childrens Court. In addition, there were 11 adult jurisdiction cases in 2023 that are not included in the 3,769. In 2024, there were 3,984 cases opened at Children's Court and there were 22 juveniles referred in for original jurisdiction charges. The criminal and juvenile justice systems have significant minority representation. The secure courtroom would allow for the youth to be treated like youth by appearing in the same physical space that has better access to youth focused rehabilitative services. It would eliminate the transportation need downtown which is very stressful and resource consuming. The space would also further encourage cooperating between youth justice proceedings and the adult proceedings. </t>
  </si>
  <si>
    <t>6/2/25</t>
  </si>
  <si>
    <t>PF_WC029301_COURTHOUSE - ELECTION COMMISSION AREA RECONFIGURATION.XLSM</t>
  </si>
  <si>
    <t>WC029301</t>
  </si>
  <si>
    <t>COURTHOUSE - ELECTION COMMISSION AREA RECONFIGURATION</t>
  </si>
  <si>
    <t>MICHELLE HAWLEY, ELECTIONS DIRECTOR</t>
  </si>
  <si>
    <t>Over the past 6 years, staff has explored relocating the Election Commission Office (G10) due to its proximity to the street as well as an unguarded entrance, and lack of a security barrier. The sharp increases of violence against election officials nationwide have prompted security concerns and a need for the Milwaukee County Election Commission (MCEC) to be located in a more secured location. Planning was previously underway, but it was halted due to Covid-19. At that time, the plan was to move the MCEC to the 3rd Floor (Room 300). However, the space was allocated to the Clerk of Court’s Office for Jury Services. Therefore, the MCEC decided to remain in Room G-10 for the foreseeable future. With current availability of Room G-7 of the Courthouse, MCEC worked with staff from the Facilities Management Division (FMD) in exploring the modification of this space as a permanent location for the MCEC. Overall, Room G-7 is a large space and the MCEC already utilizes it to conduct post-election canvass. In meeting with the representatives from FMD, a path forward was outlined that would involve a remodel of G-7 to accommodate existing MCEC staff, and their day to day activities, and secure storage for election related materials.  In addition to partitioning the space and bringing the lighting to current standards, the remodel involves adequate security enhancement to protect election staff and the critical election infrastructure in the Election Commission.</t>
  </si>
  <si>
    <t xml:space="preserve">YES__Please provide a brief listing of options/alternatives researched and why the option your are requesting for this Cost Est is the best alternative:  The Election Commission is open to an alternate location that the one proposed in this project, provided it meets the requirements and paramaters ourlined herein. </t>
  </si>
  <si>
    <t xml:space="preserve">YES__As the Milwaukee County Election Commission will continue its operations in G-10 during the construction period, the work in G-7 can be done during most parts of the year, for months at a time. The exceptions are days when the Election Commission will have to perform post election canvass, although alternative locations could be identified. </t>
  </si>
  <si>
    <t xml:space="preserve">05__Technology Security Risk(s) Addressed: This project does address life/safety issues as well as security risk from an IT standpoint. The Department of Justice consistently issues reports of increased violence against election officials and the Milwaukee County Election Commission is particularly vulnerable to the same, given its current location. Both staff and the critical election-related IT infrastructure are housed in G10, which inadequtely separated from the outside. Additionally, the offices have windows that face the outdoor area (Wells Street). </t>
  </si>
  <si>
    <t xml:space="preserve">05__Safety-Risk Issue(s) Addressed:  Concerning health and safety, the current Election Commission offices in G-10 are adjacent to the Courthouse cafeteria. Staff is consistently exposed to mice and cockroaches, which is a health hazard. </t>
  </si>
  <si>
    <t xml:space="preserve">The scope of work includes design for renovating room G-7 to accommodate existing elections staff and secure storage for election related materials. In addition to partitioning the space and bringing the lighting to current standards, the remodel involves adequate security enhancement to protect staff and the critical election infrastructure in the Election Commission. Once staff is moved the existing space, G10, would be modified as needed. 
</t>
  </si>
  <si>
    <t>5/20/25</t>
  </si>
  <si>
    <t>PF_WG004201_VEL PHILIPS - HVAC.XLSM</t>
  </si>
  <si>
    <t>VEL PHILIPS - HVAC</t>
  </si>
  <si>
    <t>MARK ROGNSVOOG</t>
  </si>
  <si>
    <t>mark.rognsvoog@milwaukeecountywi.gov</t>
  </si>
  <si>
    <t xml:space="preserve">The Vel Phillips facility is a 24/7, 365/day operation wherein proper heating and cooling is critical.  The current HVAC Controls system within the facility is approximately 20-25 year old, and is designed to be updated as new technologies come out. This system is beyond its original useful life due to lack of updates over the years as well as Microsoft server support.  Maintenance staff has indicated that the aged system is causing significant lack of control over the building's HVAC system.  Just over half of the building is running "full-on" (operating at 100% capacity) because the controls fail to communicate with each other. With a new control system, proper control over all areas can be provided with balanced heating and cooling over the entire building with anticipated cost and energy savings via system optimization. Upgrades are needed as the main controllers (engines) operate on the WES 2009 system, which is no longer supported by Microsoft (End of life support 1/10/19).  Microsoft is no longer patching the base operating system on these engines. These engines will no longer receive critical updates and will not be able to utilize latest Metasys (Building Maintenance Software Program) feature enhancements.  Once new engines are manufactured and installed, this would allow for more controlled inventory and lessens the likelihood of hardware/chip End of Life.  New engines utilize open-source operating system which allows for future upgrades.
All handling units and associated equipment serving the AHUs are outdated and past useful life. The units are rotting from the inside out, dampers are bent, and pumps are failing. All system smoke dampers are deformed and non-functionable. FMD continues to spend more time and money to keep the units up and running. New equipment would reduce energy cost, reduce work orders, and would be able to use an energy savings building management program. The smoke dampers would ensure that the smoke is contained if the situation arises. It would still be remote monitored which will help reduce emergencies.  
Currently we have four  boilers at Vel Phillips. These Boilers have not functioned properly since install. Normally a boiler would have preventative maintenance done once a year. FMD removes, takes apart and cleans boiler 2+/year a year or the boilers stop working. The major issue is soot build up and clogging. FMD had the manufacture out to inspect them just to tell us it is installed right with no recalls but can't tell FMD why we must do twice the work to keep them going. $50k / year on preventative maintenance, not including parts.  
Vel Phillips has a temperature issue. Having perimeter heating ensures that the outer areas of a building, closer to windows, remain warm.  When perimeter heating is in place, it prevents cold drafts or temperature fluctuations, and we would have better control over temperature in areas that are typically more challenging to keep warm. This means that even with external weather conditions, the internal space remains comfortable.  In the event of a failure in the AHU, perimeter heating can still provide warmth to the space, ensuring that heating remains functional and maintaining comfort for the occupants.  </t>
  </si>
  <si>
    <t xml:space="preserve">02__YES__Annual financial impact includes: Fiscal heath: upgrading the BAS of the equipment will increase efficiencies of the system and decrease operating costs. </t>
  </si>
  <si>
    <t>05__YES__Category 1 = Immediately Addresses Failing Assets__Deferred Maint issues addressed by project: These Boilers have not functioned properly since install. Normally a boiler would have preventative maintenance done once a year. FMD removes, takes apart and cleans boiler 2+/year a year or the boilers stop working. The major issue is soot build up and clogging. FMD had the manufacture out to inspect them just to tell us it is installed right with no recalls but can't tell FMD why we must do twice the work to keep them going. $50k / year on preventative maintenance, not including parts.</t>
  </si>
  <si>
    <t xml:space="preserve">The scope of work includes an HVAC evaluation, design, and possible emergency repairs.  The evaluation and design includes air handler units (AHU's), boilers, building management system (BMS), fire protection controls.  The goal of the evaluation and design is to assess and document the existing systems as a whole and develop a construction plan based on the findings.  </t>
  </si>
  <si>
    <t>The out years of scope include construction of the systems in phased approaches with BMS replacements following mechanical equipmment replacements. 
Anticipated Phases:
2027: Hydronic Systems (boilers, hot water pumps, Legal Wing heating)
2028 Air Side Systems (AHU's, exhaust fans, ductwork, VAV's, heaters)
2029: Network Systems (Fire Alarm, BMS)</t>
  </si>
  <si>
    <t>MICHAEL SHEEHAN</t>
  </si>
  <si>
    <t>2030-2</t>
  </si>
  <si>
    <t>2030-4</t>
  </si>
  <si>
    <t>PF_WC027604_IJCC - COURTHOUSE COMPLEX DESIGN.XLSM</t>
  </si>
  <si>
    <t>WC027604</t>
  </si>
  <si>
    <t>1 - Basic Planning &amp; Design; 2 - Construction &amp; Implementation; 4 - Equipment</t>
  </si>
  <si>
    <t>1; 2; 4</t>
  </si>
  <si>
    <t>IJCC - COURTHOUSE COMPLEX DESIGN</t>
  </si>
  <si>
    <t>Portions of Milwaukee County’s current Courthouse Complex (consisting of the Historic Courthouse, Public Safety Building and Criminal Justice Facility) do not meet current design standards or modern needs for courtroom facilities (such as no separate paths of travel for the various users of the facility). The Public Safety Building specifically has an extensive list of deferred maintenance needs and a significant amount of underutilized and not usable space. In many ways, the Courthouse Complex does not support the safety of our region, the health of our community, nor the rehabilitation of our neighbors. Current planning efforts for replacement of the Public Safety Building has been underway in a phased approach since 2015 (see previous capital project WC0148). The current project scope envisions demolition of the existing Public Safety Building, construction of the new Criminal Courthouse in the same footprint, related improvements to the Historic Courthouse, and relocation of staff and court functions to temporary swing space during construction.
Replacement of the Public Safety Building and renovations to the Historic Courthouse will support Milwaukee County’s strategic vision and address operational and community needs. Any significant work on facilities will be a multi-year process that Milwaukee County will approach with intentionality and community input to ensure that facilities support the County’s efforts to advance better outcomes for our community. Throughout this process, Milwaukee County’s design team has been working with community stakeholders to catalog service, programming, and facility needs, as well as judicial system leaders committed to re-thinking how the justice system addresses public safety and embodies fairness and accountability to meet the needs of those engaged with the system. Through buildings with programs and services designed with a trauma-informed lens and a restorative, community focus, Milwaukee County can continue to improve outcomes for all those who interact with the justice system, including by reducing future case backlogs, improving efficiency and reducing jail crowding, and providing a safe environment for all.</t>
  </si>
  <si>
    <t>YES__Please provide a brief listing of options/alternatives researched and why the option your are requesting for this Cost Est is the best alternative:  Leaving the facility as it is today will continue to increase operational challenges, deferred maintenance costs and facility-related safety and security issues.</t>
  </si>
  <si>
    <t>02__YES__Annual financial impact includes: Operational costs will be impacted positively, through energy efficiencies, new equipment, and warranties. In 2024, Milwaukee County spent almost $3.9M on utilities for the courthouse complex. By achieving an average energy consumption, it could save over $880K/year.
Specifics are to be determined.</t>
  </si>
  <si>
    <t>05__YES__Category 1 = Immediately Addresses Failing Assets__Deferred Maint issues addressed by project: The Public Safety Building requires an infusion of funds for Milwaukee County simply to maintain it. Milwaukee County budgets $500,000/year on emergency repairs for the Public Safety Building – this can be utilized elsewhere after a new building is constructed. The building has seen extensive deferred maintenance, and does not meet current County standards for facilities condition. During Phase III, the Project Team examined these costs in Milwaukee County’s FCAP Report and 5-Year Capital Improvement Plan. Despite the recommendation to replace the Safety Building, investments to address basic life safety issues are ongoing, such as the County Board-approved 2018 elevator modernization project.  Estimated $75M in deferred maintenance, not including code and safety issues.</t>
  </si>
  <si>
    <t>New facility with have "greener", coordinated HVAC, lighting, etc. systems, less maintenance (indirect emissions), reduce energy costs, energy efficient roofs, windows, doors, insulation. Recently-adopted sustainability standards will be applied.</t>
  </si>
  <si>
    <t>03_New facility with have "greener", coordinated HVAC, lighting, etc. systems, less maintenance (indirect emissions), reduce energy costs, energy efficient roofs, windows, doors, insulation. Recently-adopted sustainability standards will be applied.</t>
  </si>
  <si>
    <t xml:space="preserve">The scope of work in 2026 includes continued planning and design and project coordination, including but not limited to advancing planning and design for new building, renovations to Historic Courthouse, swing space, demolition of the existing Public Safety Building.
The Office of Performance, Strategy, and Budget and the Office of the Comptroller may provide an administrative transfer of surplus budget from WC027604 if additional budget authority is needed in the other WC0276 sub-projects (IJCC Courthouse). </t>
  </si>
  <si>
    <t>The scope of work includes continued planning, design and construction.  Out-year project costs from 2027 – 2032 are estimated at $468.4 million.</t>
  </si>
  <si>
    <t>2033-1</t>
  </si>
  <si>
    <t>2033-3</t>
  </si>
  <si>
    <t xml:space="preserve">The scope of work includes construction to replace the air handling uit in SPU-2 and the associated condensate pump. Existing supply distribuion ductwork will be modified and rerouted above existing offices with new ductwork installed in required locations. Additional supplied mechanical equipment to be installed for sustaining existing SPU needs with stair pressurization being rebalanced. New equipment will be connected to the existing BAS systems and tested. Additional funds included for temporary office relocation of Sheriff's staff during renovation work. </t>
  </si>
  <si>
    <t>ANDY WALSH</t>
  </si>
  <si>
    <t>5/25/25</t>
  </si>
  <si>
    <t>YES__https://milwaukeecountywi.sharepoint.com/:w:/r/sites/CapitalPlanning-FacilitiesManagementDivisionFMD/_layouts/15/Doc.aspx?sourcedoc=%7B32B7D9A4-E120-45BF-A8EA-EAFDE98D77F8%7D&amp;file=Project%20Charter%20WC028201%20CJF%20Sprinklers.docx&amp;wdLOR=cD48E666A-2D9E-4DF5-97EE-28E3A26BBDB4&amp;action=default&amp;mobileredirect=true</t>
  </si>
  <si>
    <t xml:space="preserve">The scope of work includes installation of a double interlock preaction system and air compressor for converting sprinkler heads within cell block units on pod 4D. Implementation involves installing additional fire protection, modifying the system to integrate with existing BAS infrastructure, and electrical equipment modification. Demolition of specific sprinkler system equipment and repair of individual cell wall structure where applicable is also included in the scope of work, as well as testing and implementation. 
</t>
  </si>
  <si>
    <t>414-278-4971</t>
  </si>
  <si>
    <t>03__Primary Asset Zip Code: 53233__Total Pop Srvd: __Minority Pop Srvd: __Addresses Racial Equity by: Milwaukee County serves a wide range of population with different and varying cultures. This project would help to serve the various population with a more consistent functionality, would have a direct impact on services provided at the CJF and would help to create a safe and reliable environment for staff, clients and public both internally and externally.</t>
  </si>
  <si>
    <t xml:space="preserve">The scope of work includes finishing design and constructing an enhanced screening and grinding system on the sanitary drain side to replace hook-style traps that are contributing to waste water overflow situations. Includes design of basin, sanitary piping and electrical for installation of unit.  </t>
  </si>
  <si>
    <t xml:space="preserve">Milwaukee County sponsors recreational activities designed for people with disabilities at two facilities located in County Parks in South Milwaukee and Wauwatosa called the Wil-O-Way Recreation Centers. Recreation programs are offered during the spring, summer and fall seasons. Additionally, Wil-O-Way Grant hosts a 6-week youth summer camp for individuals with disabilities. This camp is a great respite opportunity for families with children with disabilities.
The Wil-O-Way Underwood facility currently has a wading pool with a diatomaceous earth filtration system, which requires a dedicated staff to operate the filtration equipment, test and monitor pool water quality, and supervise the safety of its users. Additionally, diatomaceous earth can be hazardous to human health if inhaled, resulting in lung problems. Therefore, extra safety precautions are needed when maintaining this facility including the storage and handling of the diatomaceous earth and personal protective equipment (PPE). The wading pool area offers very little
shade, which is a concern for users that are less mobile and may be on medications that recommend limited sun exposure. Additionally, individuals with physical disabilities cannot fully participate with their peers in a wading pool due to needing to be set into the water to fully experience the pool, thereby making them nearly immobile. For these reasons, The Office for Persons with Disabilities (OPD) is planning for a more accessible and lower maintenance splash pad.
The proposed splash pad will be fully accessible to persons with disabilities including activation of and immersion into the water features. The OPD has already decided that the splash pad will be “flow through”, with potable water spraying from the fixtures and draining into the storm sewer system, thereby eliminating the need for a pool water filtration system and the maintenance and operation requirements that go along with it. Wil-O-Way Underwood hosts over 50 community events each year. The new accessible and on-demand splash pad would be ready and available for use during these events without the complication of water filtration, water quality testing, and other requirements needed to operate a wading pool.
</t>
  </si>
  <si>
    <t>YES__https://milwaukeecountywi.sharepoint.com/:w:/r/sites/CapitalPlanning-FacilitiesManagementDivisionFMD/_layouts/15/Doc.aspx?sourcedoc=%7B9DB6A130-44FF-4C5D-B0C1-891A6EC31943%7D&amp;file=Project%20Charter%20WOW%20Underwood%20Splash%20Pad%20WD020201.docx&amp;wdLOR=c0194BCC8-BCC6-445D-BFCC-0543AB6E8E40&amp;action=default&amp;mobileredirect=true</t>
  </si>
  <si>
    <t>The scope of work includes construction of an ADA Splashpad at WOW Underwood. This includes removing existing splashpad, utilties, etc. and installing new splashpad, utilties, shade structures, with several water toys and spray. Also includes is immediate surrounding earthwork, pavement, and associated systems such as benches, fencing, etc. 
 IMSD components include (2) cameras for security purposes and a network presence.</t>
  </si>
  <si>
    <t>NEVAN GUMIENY</t>
  </si>
  <si>
    <t>5/28/25</t>
  </si>
  <si>
    <t>02__Primary Asset Zip Code: 53226__Total Pop Srvd: __Minority Pop Srvd: __Addresses Racial Equity by: Milwaukee County serves a wide range of population with different and varying cultures. This project would help to serve the various population with a more consistent functionality and service.</t>
  </si>
  <si>
    <t>By upgrading the building envelope, these facilities will see a reduced need for heating and cooling, therefore increasing the energy efficiency.</t>
  </si>
  <si>
    <t>03_By upgrading the building envelope, these facilities will see a reduced need for heating and cooling, therefore increasing the energy efficiency.</t>
  </si>
  <si>
    <t>The facility was built in three sections. The original building which is the south section was built in 1967. The first addition to the north was added in 1970 and the second addition to the north again, was added in 1973. County acquired building around 2012.
The roof at Facilities West (Lapham) has reached the end of it's useful life.  During weather events in February 2023 (ice and rain), the roof leaked, causing damage to building finishes and furniture, impacting tenant operations for nearly one month (Milwaukee County Department of Transportation).  Based on the age of the roof and risk to tenant operations, it is time to replace the roof with an energy efficient, 20-30 year lifecycle roof system.</t>
  </si>
  <si>
    <t>NO__Please provide an explanation of why alternative options were not researched:  No alternative approaches developed for project as this is a roof replacement to address a damaged roof.  Entire roof replacement is the only cost effective option. 
The only other option would be to continue doing spot maintenance to fix leaks on a roof that has surpassed the end of its useful life.  Currently, facilities maintenance is patching holes and sealing cracks to keep the roof integrity, this is not efficient nor sustainable.</t>
  </si>
  <si>
    <t>02__YES__Annual financial impact includes: Reducing ongoing maintenance costs</t>
  </si>
  <si>
    <t>YES__https://milwaukeecountywi.sharepoint.com/:w:/r/sites/CapitalPlanning-FacilitiesManagementDivisionFMD/_layouts/15/Doc.aspx?sourcedoc=%7B649AD243-F12E-4E74-B0D9-2D24BB21E083%7D&amp;file=Charter%20WG003701%20Facilities%20West%20(Lapham)%20Roof%20Replacement.docx&amp;wdLOR=cEE9474C5-489F-433D-B710-92174DFF1FBF&amp;action=default&amp;mobileredirect=true</t>
  </si>
  <si>
    <t>03__YES__Category 2 = Addresses Assets anticipated to fail within the next 12 - 24 months__Deferred Maint issues addressed by project: Based on roof condition and age (beyond useful life), as well as recent leakage issues, full replacement is recommended. Full replacement is the most cost effective option as continued temporary repairs only last 12-18 months and then fail due to wear/tear and overall roofing age and condition.  New areas with leaks appear annually and require temorary fixes and the repairs do not provide an effective long-term solution.</t>
  </si>
  <si>
    <t>02_By upgrading the building envelope, these facilities will see a reduced need for heating and cooling, therefore increasing the energy efficiency.</t>
  </si>
  <si>
    <t>5/14/25</t>
  </si>
  <si>
    <t>A new fire hydrant installation is recommended to support the new SRCCCY addition. Currently, there is no hydrant adjacent to the planned addition, this project would provide additional firefighting resources during emergencies. 
Vel Phillips is a 24/7 operation that house children in our care, courts, and public offices. The additional fire hydrant will lend support to critical life safety fire extinguishing needs</t>
  </si>
  <si>
    <t>02__Primary Asset Zip Code: 53226__Total Pop Srvd: __Minority Pop Srvd: __Addresses Racial Equity by: Milwaukee County serves a wide range of population with different and varying cultures. This project would help to serve the various population with a more consistent functionality and service.  This project would have a direct impact on services provided at the Vel Phillips Youth Family Justice Center. The project would help to create additional firefighting resources during building fires or other similar emergencies.</t>
  </si>
  <si>
    <t>The existing HVAC control system, specifically the pneumatic portion, is original to the facility and has exceeded its intended lifespan of 25 years. The outdated system operates in "manual" mode at full capacity due to significant control issues stemming from obsolete pneumatic technology and partial digital controls. Over time, the embedded pneumatic piping—located within the concrete structure—has developed leaks, rendering automated control impossible.  As a result, the entire HVAC system operates continuously at 100%, placing undue strain on the building’s newer air compressor, which now runs 24/7. This continuous operation not only drives up energy consumption but also accelerates equipment wear, leading to increased maintenance and repair costs.
This project proposes a full replacement of the outdated control system with a modern, digital solution. Key improvements include:
~ Remote Monitoring &amp; Control: The upgraded system will allow staff to control and monitor HVAC operations remotely by integrating with the central server at the Vel Phillips facility.
~ Operational Efficiency: Remote access reduces the need for on-site visits, lowering vehicle use and associated emissions while allowing staff to focus on higher-priority tasks.
~ Incident Response: The ability to monitor alarms and system conditions remotely enables quicker responses to off-hour emergencies, potentially minimizing property damage.
~ Energy and Cost Savings: Improved efficiency through proper system control is expected to reduce energy usage, lower operational costs, and decrease the volume of work orders related to HVAC issues.
By modernizing the HVAC control infrastructure, this project will not only extend the life and reliability of the system but also deliver long-term operational, environmental, and financial benefits.</t>
  </si>
  <si>
    <t>YES__https://milwaukeecountywi.sharepoint.com/:w:/r/sites/CapitalPlanning-FacilitiesManagementDivisionFMD/_layouts/15/Doc.aspx?sourcedoc=%7BEC801A1A-967E-4395-A226-BB1E1BEDD71A%7D&amp;file=Project%20Charter%20-%20Washington%20HVAC%20Controls%20Upgrade.docx&amp;wdLOR=cAC5989D5-8F77-44DF-9258-11213C34341E&amp;action=default&amp;mobileredirect=true</t>
  </si>
  <si>
    <t xml:space="preserve">This will be the upgrade of the existing pneumatic/explorer control system at Washington Park.  Scope includes instrumentation for the following: (1) SNE, (3)- AHU controls, (1) Chilled water system controls, (2) Boiler controls, (17) uninvent controls, (16) Cabinet heater control, (1) RTU control, (5) Exhaust fan controls, (1) IMSD network connection for remote controls. 
</t>
  </si>
  <si>
    <t>N/A-0</t>
  </si>
  <si>
    <t>PF_WC022701_CH ELEVATOR MODERNIZATION.XLSM</t>
  </si>
  <si>
    <t>WC022701</t>
  </si>
  <si>
    <t>CH ELEVATOR MODERNIZATION</t>
  </si>
  <si>
    <t xml:space="preserve">The elevators were originally constructed as part of the courthouse construction in 1932.  The 9 elevators in the Milwaukee County historic courthouse have been upgraded over time, but are fundamentally original to the building, at the end of their useful life, and need to be fully replaced.  
Elevator safety is a life safety issue, and unfortunately these elevators have been experiencing increased rates of failure and entrapment of occupants.  
Eight of the elevators are passenger elevators serving County employees, elected officials, WI District Court personnel and the public.  One of the elevators is a service elevator used to transport occupants from the CJF to courtrooms and back by the Sheriff's office.  
This project is requesting additional construction funds. The bids were higher than the cost estimate. </t>
  </si>
  <si>
    <t>YES__Please provide a brief listing of options/alternatives researched and why the option your are requesting for this Cost Est is the best alternative:  There are no alternative options</t>
  </si>
  <si>
    <t>02__YES__Annual financial impact includes: Frequent breakdowns lead to prolonged elevator outages, and increased service costs. 
Elevator replacement will significantly reduce the service costs</t>
  </si>
  <si>
    <t>YES__https://milwaukeecountywi.sharepoint.com/:w:/r/sites/CapitalPlanning-FacilitiesManagementDivisionFMD/_layouts/15/Doc.aspx?sourcedoc=%7B53F9675F-2EE7-4150-AE66-9A44B093086B%7D&amp;file=Project%20Charter.WC22701_Elevator%20Modernization.20210419.docx&amp;wdLOR=c9B01C2AF-E82C-4478-9B61-7839BE9BEB6B&amp;action=default&amp;mobileredirect=true</t>
  </si>
  <si>
    <t>10__Safety-Risk Issue(s) Addressed:  Reduce the risk of uneven stop exit tripping hazards and other concerns related to aging elevator infrastructure</t>
  </si>
  <si>
    <t>03__Primary Asset Zip Code: 53233__Total Pop Srvd: __Minority Pop Srvd: __Addresses Racial Equity by: Milwaukee County serves a wide range of population with different and varying cultures. This project would help to serve the various population with a more consistent functionality and service.</t>
  </si>
  <si>
    <t>901 N 9th St</t>
  </si>
  <si>
    <t>The scope of work includes construction for a phased shutdown and replacement of County Courthouse facility elevators #1-4 and #9. Includes IMSD card reader, controls, cameras, etc.</t>
  </si>
  <si>
    <t xml:space="preserve">The scope of work includes construction of elevators 5-8. </t>
  </si>
  <si>
    <t>CONCORD, BRILL</t>
  </si>
  <si>
    <t>6/6/25</t>
  </si>
  <si>
    <t>PF_WC023001_CH COMPLEX FACADE INSPECT &amp; REPAIR-PHASE 4.XLSM</t>
  </si>
  <si>
    <t>WC023001</t>
  </si>
  <si>
    <t>CH COMPLEX FACADE INSPECT &amp; REPAIR-PHASE 4</t>
  </si>
  <si>
    <t xml:space="preserve">In 2016 a consultant was hired for a 100% assessment of the limestone on the courthouse façade due to a spawl that had fallen and could have hit someone. The consultant produced a report, the outcome of which was a temporary and swift repair of danger areas to make them safe in 2017. This led to permeant repair plans, which was divided into 4 phases. Phase 1 was top priority stones. Phase 2 addressed façade repairs on the southwest and northwest corners, north elevation tuck pointing, and sealant on the windows. Bid 2021. Phase 3 is planned to address: 
•  Repair and/or replacement of deteriorated stone at four main building entrances, including three at the east elevation and one at the north elevation. •  Replacement of the built-in copper gutter at the sixth-floor cornice of the south elevation. •  Replacement of deteriorated stones which appear to have been damaged during a previous cleaning effort. •  Repair or replacement of isolated cracked, spalled, or otherwise deteriorated stones. •  Replacement of sealant at upward facing joints 100%. •  Replacement of window perimeter sealant 100%.  
Phase 4 will be remaining work. </t>
  </si>
  <si>
    <t>NO__Please provide an explanation of why alternative options were not researched:  With the age of the building, it is imperative for the building fascia to be refurbish.  Scope of work is basic.  Stone repair or replacement is the only option.</t>
  </si>
  <si>
    <t>YES__https://milwaukeecountywi.sharepoint.com/:w:/r/sites/CapitalPlanning-FacilitiesManagementDivisionFMD/_layouts/15/Doc.aspx?sourcedoc=%7B8D0DA860-EF03-4B35-84BE-56843748B2AC%7D&amp;file=Project%20Charter%20FMD%20CH%20Complex%20Facade%20Inspect%20&amp;%20Repair-Phase%204.docx=&amp;wdLOR=c8F4F6F2E-0ECE-4D79-86A9-25A3E354AC24&amp;action=default&amp;mobileredirect=true</t>
  </si>
  <si>
    <t>YES__Due to construction feasibility project should be in non winter.   Masonry work should not be performed while temperatures are below freezing.</t>
  </si>
  <si>
    <t>05__Safety-Risk Issue(s) Addressed:  Stone fall, water entering façade and weaking support.  Remedies a hazard that is anticipated to develop into heath and safety in the near future (i.e. the next 2-3 years), but does not demand immediate attention.</t>
  </si>
  <si>
    <t>The scope of work includes construction phase 4 of Courthouse façade. This includes the next most critical phase of façade repairs and cleaning, including gutters, roofing, drainage, and sealant replacement.</t>
  </si>
  <si>
    <t>2017-4</t>
  </si>
  <si>
    <t>PF_WS014306_BACK UP POWER GENERATOR - SR CENTERS.XLSM</t>
  </si>
  <si>
    <t>WS014306</t>
  </si>
  <si>
    <t>BACK UP POWER GENERATOR - SR CENTERS</t>
  </si>
  <si>
    <t>The five Senior Centers serve a vital role in Milwaukee County, serving meals and offer social, educational, fitness and recreational opportunities.  They also serve as protective facilities, serving as aging adults cooling centers.  However, these facilities are not equipped with backup power, in the event of localized electrical issues (for example: brownouts) or inclement weather that increases the risk of negatively impacting nearby power sources.  This lack of backup power increases the risk of severed power significantly impacting the aforementioned important senior services.</t>
  </si>
  <si>
    <t>NO__Please provide an explanation of why alternative options were not researched:  The project will provide emergency power in the event of power loss.  No other alteratives were considered.</t>
  </si>
  <si>
    <t>YES__https://milwaukeecountywi.sharepoint.com/:w:/r/sites/CapitalPlanning-FacilitiesManagementDivisionFMD/_layouts/15/Doc.aspx?sourcedoc=%7B418F9CAD-B0C5-40FB-BFBB-2FBEB50D8031%7D&amp;file=Project%20Charter%20WS014301-05%20Sr.%20Centers%20Back%20Up%20Power%20Generator.docx&amp;wdLOR=c16CFB7DA-4358-424F-A1C3-D5A066557363&amp;action=default&amp;mobileredirect=true</t>
  </si>
  <si>
    <t>05__Safety-Risk Issue(s) Addressed:  The five Senior Centers serve a vital role in Milwaukee County, serving meals and offer social, educational, fitness and recreational opportunities.  They also serve as protective facilities, serving as aging adults cooling centers.  However, these facilities are not equipped with backup power, in the event of localized electrical issues (for example: brownouts) or inclement weather that increases the risk of negatively impacting nearby power sources.  This lack of backup power increases the risk of severed power significantly impacting the aforementioned important senior services.</t>
  </si>
  <si>
    <t>03__Primary Asset Zip Code: Countywide__Total Pop Srvd: __Minority Pop Srvd: __Addresses Racial Equity by: Milwaukee County serves a wide range of population with different and varying cultures. This project would help to serve the various population with a more consistent functionality and service.</t>
  </si>
  <si>
    <t>The scope of work includes installing mobile back-up power generators for all five Senior Centers.</t>
  </si>
  <si>
    <t>5/8/25</t>
  </si>
  <si>
    <t>PF_WS014406_SR CENTERS - FIRE PROTECTION SYS.XLSM</t>
  </si>
  <si>
    <t>WS014406</t>
  </si>
  <si>
    <t>SR CENTERS - FIRE PROTECTION SYS</t>
  </si>
  <si>
    <t>Mark.Rognsvoog@milwaukeecountywi.gov</t>
  </si>
  <si>
    <t xml:space="preserve">Background:   Fire alarm systems in each of the buildings are outdated. McGovern has a continuous fault showing up, but cause is unknown. Penal in McGovern is missing. Alarm boxes work but the Fire alarm panels are outdated and may not be communicating with remainder of the system. Alarms and strobes all work. All builds currently do not have fire suppression systems. 
2023:  The scope of work includes design to upgrade to the fire protection systems. Engage architect to assess and design fire alarm systems for each of the 5 facilities listed below. Architect to evaluate if fire suppression is required/beneficial for each facility as part of the project. Confirm what happens (dialing out) when alarms sound. 
McGovern Park Senior Center:  
Fire Alarm System.  The control panel is in Room 8. The system includes manual pull stations, smoke detectors, audible signaling devices, remote annunciator, conduit, wiring, outlet boxes and all other necessary material for a complete operating system. 
This system consists of the Fire Alarm System. The control panel is in Stage Storage Room 125. The system includes a control panel, manual pull stations, smoke detectors, audible signaling devices, visual strobe lights, remote annunciator, conduit, wiring, outlet boxes and all other necessary material for a complete operating system. 
Addition of dry fire suppression in the elevator control room 
Warnimont Park – Kelly Senior Center:  
Kelly Nutrition:  This system consists of the Fire Alarm System. The control panel is in the Vestibule.  The system includes a control panel, manual pull stations, smoke detectors, audible signaling devices, visual strobe lights, remote annunciator, conduit, wiring, outlet boxes and all other necessary material for a complete operating system. $6,544 for equipment. 
Kelly Senior Center:  This system consists of the Fire Alarm System. The control panel is in Utility Room 110.  The system includes a control panel, manual pull stations, smoke detectors, audible signaling devices, visual strobe lights, remote annunciator, conduit, wiring, outlet boxes and all other necessary material for a complete operating system. Equipment $26,000 
Wilson Park Senior Center:  
This system consists of the Fire Alarm System. The control panel is in Gift Shop 108. The system includes a control panel, manual pull stations, smoke detectors, audible signaling devices, visual strobe lights, remote annunciator, conduit, wiring, outlet boxes and all other necessary material for a complete operating system. $69,253 of equipment 
Addition of dry fire suppression in the elevator control room 
Washington Park Senior Center:  
This system consists of the Fire Alarm System. The control panel is in Utility Room 32. The system includes a control panel, manual pull stations, smoke detectors, audible signaling devices, visual strobe lights, remote annunciator, conduit, wiring, outlet boxes and all other necessary material for a complete operating system. $46,000 of equipment 
2025 or 2026 request capital money for: 
The scope of work includes construction and installation to upgrade the obsolete fire protection system for all senior centers. 
</t>
  </si>
  <si>
    <t>YES__Please provide a brief listing of options/alternatives researched and why the option your are requesting for this Cost Est is the best alternative:  No other viable options available.  All builds currently do not have fire suppression systems.</t>
  </si>
  <si>
    <t>YES__https://milwaukeecountywi.sharepoint.com/:w:/r/sites/CapitalPlanning-FacilitiesManagementDivisionFMD/_layouts/15/Doc.aspx?sourcedoc=%7BE3236465-089D-483C-8765-C5BF29D22EB7%7D&amp;file=WS014401-05%20Sr%20Center%20Fire%20Protection%20Project%20Charter.docx&amp;wdLOR=c39983F22-B99B-4F5E-8858-C0075BEAC724&amp;action=default&amp;mobileredirect=true</t>
  </si>
  <si>
    <t>10__Safety-Risk Issue(s) Addressed:  Fire alarm systems in each of the buildings are outdated.  All builds currently do not have fire suppression systems.</t>
  </si>
  <si>
    <t xml:space="preserve">03__Primary Asset Zip Code: Countywide__Total Pop Srvd: __Minority Pop Srvd: __Addresses Racial Equity by: Milwaukee County serves a wide range of population with different and varying cultures. This project would help to serve the various population with a more consistent functionality and service.
Diversity of age groups – Senior centers serve the aging community. Keeping the buildings safe for visitors and participants.
</t>
  </si>
  <si>
    <t>The scope of work includes upgrade to the fire protection systems for all Sr. centers</t>
  </si>
  <si>
    <t>ANDYY TRAN</t>
  </si>
  <si>
    <t>PF_WS014506_SECURITY SYS UPGRADES.XLSM</t>
  </si>
  <si>
    <t>WS014506</t>
  </si>
  <si>
    <t>SECURITY SYS UPGRADES</t>
  </si>
  <si>
    <t xml:space="preserve">Design and replace security system at all five senior centers: Clinton Rose, Kelly (both buildings), McGovern, Washington Park, and Wilson.  
McGovern:
Current: 
Security System includes control panel, motion detectors, conduit, wiring, outlet boxes and all other necessary material for a complete operating system. The control panel is in Room 8 from 2005. Lifetime is ten years, “good” condition. 
The CCTV Security System’s control panel is in Room 4. The system includes a monitoring station, six (6) cameras, conduit, wiring, outlet boxes and all other necessary material for a complete operating system. Installed in 2008, lifetime 10 years, “fair”.
Proposed: 
Perform Security Assessment as part of design. Current design to: 
-Install new security System including control panel, motion detectors, conduit, wiring, outlet boxes, intrusion alarm, 13,000SF of alarm monitors, and all other necessary material for a complete operating system. 
-Install Monitors, viewing stations, and storage for video recording in video recording on site vs. cloud based.  
-Install recording cameras to view 360-degree of Center’s exterior. Determine type and position during design. Current estimate is 8 cameras. If must be mounted on poles, discuss with Parks.  
-Lighting to be installed or replaced as needed for 360-degree of Center’s exterior, all mounted on buildings. Additional lighting may be needed on east side, north side, entry way. 
-Replace main entry door and frame replacement. Possibly hallow aluminum. Confirm during design. 
-Install enough card readers for security. Current estimate is 2 card readers.  
Clinton Rose: 
Current: 
The system consists of a Security System. The control panel is in Storage Room 126. The system includes a control panel, motion detectors, keypad entry, conduit, wiring, outlet boxes and all other necessary material for a complete operating system. Installed 2008, lifespan 10 years, “good”. 
Uncertain current number of cameras. Doors are secure. 
Proposed: 
-Perform Security Assessment as part of design. Current design to: 
-Install new security System including control panel, motion detectors, conduit, wiring, outlet boxes, intrusion alarm, 35,700SF of alarm monitors, and all other necessary material for a complete operating system. 
-Install Monitors, viewing stations, and storage for video recording in video recording on site vs. cloud based.  
-Install recording cameras to view all of exterior except east side. Determine type and position during design. Current estimate is 18 cameras. If must be mounted on poles, discuss with Parks.  
-Lighting to be installed or replaced as needed for 360-degree of Center’s exterior, all mounted on building.
-Install enough card readers for security. Current estimate is 4 card readers.
-Security shutters. On outside of eaves, can roll up, on most windows of both floors, repair/replace as needed. Masonry as needed.
Warnimont - Kelly: 
Kelly Nutrition Current: 
Security System. The control panel is in Room 110.  The system includes a control panel, magnetic door contacts, motion detectors, keypad entry, conduit, wiring, outlet boxes and all other necessary material for a complete operating system. Installed 2000, 15-year life span. Doors okay.  
Kelly Nutrient Proposed: 
-Perform Security Assessment as part of design. Current design to: 
-Install new security System including control panel, motion detectors, conduit, wiring, outlet boxes, intrusion alarm, XSF of alarm monitors, and all other necessary material for a complete operating system. 
-Install Monitors, viewing stations, and storage for video recording in video recording on site vs. cloud based.  
-Install recording cameras to view all exterior. Determine type and position during design. Current estimate is X cameras. If must be mounted on poles, discuss with Parks.  
-Lighting to be installed or replaced as needed for 360-degree of Center’s exterior, all mounted on building.  
-Install enough card readers for security. Current estimate is X card readers. 
Kelly Senior Center Current: 
The control panel is in the Utility Room. The system includes a control panel, motion detectors, keypad entry, conduit, wiring, outlet boxes and all other necessary material for a complete operating system. Installed in 2008. Lifespan 15 years. “Fair”. 
Kelly Senior Center Proposed: 
Perform Security Assessment as part of design. Current design to: 
-Install new security System including control panel, motion detectors, conduit, wiring, outlet boxes, intrusion alarm, 12,750SF of alarm monitors, and all other necessary material for a complete operating system. 
-Install Monitors, viewing stations, and storage for video recording in video recording on site vs. cloud based.  
-Install recording cameras to view all exterior. Determine type and position during design. Current estimate is 8 cameras. If must be mounted on poles, discuss with Parks.  
-Lighting to be installed or replaced as needed for 360-degree of Center’s exterior, all mounted on building.  
-Install enough card readers for security. Current estimate is 2 card readers. 
(Uncertain if cost estimate included Nutrition, but design should.) 
Washington: 
Current: 
Security System in room 32. The system includes a control panel, motion detectors, keypad entry, conduit, wiring, outlet boxes and all other necessary material for a complete operating system. Installed in 2000, life span 10. “Not in use”. Doors are secure.  
Proposed: 
Perform Security Assessment as part of design. Current design to: 
-Install new security System including control panel, motion detectors, conduit, wiring, outlet boxes, intrusion alarm, 36,800SF of alarm monitors, and all other necessary material for a complete operating system. 
-Install Monitors, viewing stations, and storage for video recording in video recording on site vs. cloud based.  
-Install recording cameras to view all exterior. Determine type and position during design. Current estimate is 18 cameras. If must be mounted on poles, discuss with Parks.
-Lighting to be installed or replaced as needed for 360-degree of Center’s exterior, all mounted on building.  
-Install enough card readers for security. Current estimate is 4 card readers.  
Wilson: 
Current: 
The control panel is in Room 107.  The system includes a control panel, magnetic door contacts, motion detectors, keypad entry, conduit, wiring, outlet boxes and all other necessary material for a complete operating system. Installed 2012. 15-year life. “good”
Proposed: 
-Perform Security Assessment as part of design. Current design to: 
-Install new security System including control panel, motion detectors, conduit, wiring, outlet boxes, intrusion alarm, 35,550SF of alarm monitors, and all other necessary material for a complete operating system. 
-Install Monitors, viewing stations, and storage for video recording in video recording on site vs. cloud based.  
-Install recording cameras to view all exterior. Determine type and position during design. Current estimate is 18 cameras. If must be mounted on poles, discuss with Parks.  
-Lighting to be installed or replaced as needed for 360-degree of Center’s exterior, all mounted on building.  
-Install enough card readers for security. Current estimate is 4 card readers. 
</t>
  </si>
  <si>
    <t>YES__Please provide a brief listing of options/alternatives researched and why the option your are requesting for this Cost Est is the best alternative:  Tried using cheaper, residential cameras </t>
  </si>
  <si>
    <t>YES__https://milwaukeecountywi.sharepoint.com/:w:/r/sites/CapitalPlanning-FacilitiesManagementDivisionFMD/_layouts/15/Doc.aspx?sourcedoc=%7BDC16DF04-15FA-4B6C-A2E3-FD725441928A%7D&amp;file=Project%20Charter%20WS014501-05%20Security%20Sys%20Upgrades%20%25u2013%20Sr%20Centers.docx&amp;wdLOR=c75E36F0D-4641-4DBF-B1D3-3BFFCBA03386&amp;action=default&amp;mobileredirect=true</t>
  </si>
  <si>
    <t xml:space="preserve">05__Safety-Risk Issue(s) Addressed:  The five Milwaukee County owned senior centers form a core component of Milwaukee County’s support and resources for our older adult residents. Over the years, vandalism, break-ins, theft, and other security issues has prompted a need to invest in security intrusion detection and camera technology. Serving Older Adults (the DHHS tenants using the Senior Centers) has preemptively added residential style, local alarming and camera systems, which are not well suited for commercial use. An investment in security intrusion system, and camera technology, which is remotely monitored, will provide the safety and security required for operating Senior Centers serving nearby communities. </t>
  </si>
  <si>
    <t>03__Primary Asset Zip Code: Countywide__Total Pop Srvd: __Minority Pop Srvd: __Addresses Racial Equity by: Milwaukee County serves a wide range of population with different and varying cultures. This project would help to serve the various population with a more consistent functionality and service.
Equal replacement at all 5 senior centers. Minority age group.</t>
  </si>
  <si>
    <t xml:space="preserve">The scope of work includes replacing the security system at all five senior centers: Clinton Rose, Kelly (both buildings), McGovern, Washington Park, and Wilson. Security System includes control panel, motion detectors, conduit, wiring, outlet boxes and all other necessary material for a complete operating system. This also includes fiber, remote monitoring, and workstation with ISMD. 
</t>
  </si>
  <si>
    <t>5/10/25</t>
  </si>
  <si>
    <t>PF_WC029401_COURTHOUSE - STEAM TRAPS (ALLOCATION 2).XLSM</t>
  </si>
  <si>
    <t>WC029401</t>
  </si>
  <si>
    <t>COURTHOUSE - STEAM TRAPS (ALLOCATION 2)</t>
  </si>
  <si>
    <t>We currently estimate that approximately 1,800 to 2,150 steam traps are at end-of-life and require replacement. To date, 600 to 800 smaller units have been replaced. However, as we continue surveying the system, we are identifying additional undocumented steam traps, which will increase the total count and scope of the project.
The total estimated cost for the steam trap replacement project is $2,000,000. This investment will be encumbered over 8 years, with an annual allocation.
This phased replacement is expected to yield an annual steam use reduction of 1.875%, resulting in a cumulative savings of approximately 15% over the duration of the project.</t>
  </si>
  <si>
    <t>YES__Please provide a brief listing of options/alternatives researched and why the option your are requesting for this Cost Est is the best alternative:  Steam trap replacement is the only alternative to address the need.</t>
  </si>
  <si>
    <t>02__YES__Annual financial impact includes: This project will be encumbered over 8 years ($250,000/year) yielding and annual steam use reduction of 1.875%/year or 15% for the entire project.</t>
  </si>
  <si>
    <t>03__YES__Out-Year (2-5); 2025-2029 CIP</t>
  </si>
  <si>
    <t>03__YES__Category 2 = Addresses Assets anticipated to fail within the next 12 - 24 months__Deferred Maint issues addressed by project: Currently there are approximately 1,800-2,150 steam traps that are at the end of life and need replacement.  To date, 600 to 800 smaller units have been replaced. However, as we continue surveying the system, we are identifying additional undocumented steam traps, which will increase the total count and scope of the project.</t>
  </si>
  <si>
    <t xml:space="preserve">The scope of work includes the next phase of evaluating and replacement of steamtraps in the Courthouse building. Steamtraps will be replaced if beyond its useful life.
Design and Construction: Project involves only trades labor and equipment replacement work, requiring minimal to no design plans. Minimal project risk/unknowns with low probability of budget cost issues and/or project delays as defined in the cost estimate.
</t>
  </si>
  <si>
    <t xml:space="preserve">The scope of work includes replacing remaining steam traps that have not been replaced in previous phases. </t>
  </si>
  <si>
    <t>PF_WC029501_COURTHOUSE - VAV REPLACEMENTS (ALLOCATION 1).XLSM</t>
  </si>
  <si>
    <t>WC029501</t>
  </si>
  <si>
    <t>COURTHOUSE - VAV REPLACEMENTS (ALLOCATION 1)</t>
  </si>
  <si>
    <t xml:space="preserve">The VAV (Variable Air Volume) units in the courthouse are past their useful life.  VAV systems adjust airflow based on the demand of different rooms or areas, providing precise temperature control and improved energy efficiency.
The new VAV’s will be designed and engineered by a control contractor to integrate into the existing BAS, ensuring compatibility for centralized management.
VAVs will be steam-controlled, and their settings will be adjustable via the BAS, allowing for easier troubleshooting and settings adjustments without needing to access the physical space.
The system can be scheduled based on occupancy (e.g., holidays, closures, work-from-home days) to optimize energy use and enhance comfort in different areas of the building.  Optimizing VAV control could help extend the life of Air Handling Units (AHUs) and other system components by reducing unnecessary operation and wear.
</t>
  </si>
  <si>
    <t>YES__Please provide a brief listing of options/alternatives researched and why the option your are requesting for this Cost Est is the best alternative:  Replacing outdated VAV's is the only viable option.</t>
  </si>
  <si>
    <t>02__YES__Annual financial impact includes: Reduce service calls and it would extend the life of the AHU’s and associated system parts.</t>
  </si>
  <si>
    <t>YES__https://milwaukeecountywi.sharepoint.com/:w:/r/sites/CapitalPlanning-FacilitiesManagementDivisionFMD/_layouts/15/Doc.aspx?sourcedoc=%7B7225076A-525B-4A1D-891E-5E4898C1A2CF%7D&amp;file=Courthouse%20VAVs.docx&amp;wdLOR=cB67DA60D-B18B-46F4-A706-ECC9AC4C1A0C&amp;action=default&amp;mobileredirect=true</t>
  </si>
  <si>
    <t>03__YES__Category 2 = Addresses Assets anticipated to fail within the next 12 - 24 months__Deferred Maint issues addressed by project: VAV's are past their useful life and are currently replaced as the units fail.</t>
  </si>
  <si>
    <t>The scope of work includes phase one of Courthouse VAV replacement: identifying, designing, and replacing VAV’s, controls and integrate them into building automation system. 
Design and construction: Minimal project risk/unknowns with low probability of budget cost issues and/or project delays as defined in the cost estimate.</t>
  </si>
  <si>
    <t xml:space="preserve">Future VAV replacement phases are included in the Program Placeholder (For Out-Years 2 - 5) - Courthouse - VAV Replacements - WC0295 project in the 5-Year Capital Improvement Plan. </t>
  </si>
  <si>
    <t>020</t>
  </si>
  <si>
    <t>5/13/25</t>
  </si>
  <si>
    <t>PF_WC029601_CJF - AUTOMATIC TRANSFER SWITCHES.XLSM</t>
  </si>
  <si>
    <t>WC029601</t>
  </si>
  <si>
    <t>CJF - AUTOMATIC TRANSFER SWITCHES</t>
  </si>
  <si>
    <t xml:space="preserve">Automatic Transfer Switches are past end of life expectancy. They are vital to ensure power will go to Emergency power in an Emergency. This includes Elevators, UPS systems and vital equipment for life safety. The life expectancy of the Transfer Switch is 30 years, the equipment was installed when CJF was built in 1992 and are now 32 years old.  
Newer models might come with improved safety features, energy efficiency, and compatibility with modern power systems. Upgrading to a more advanced unit could improve reliability and performance.  </t>
  </si>
  <si>
    <t>YES__Please provide a brief listing of options/alternatives researched and why the option your are requesting for this Cost Est is the best alternative:  No viable alternatives. Preventative maintenance item </t>
  </si>
  <si>
    <t>YES__https://milwaukeecountywi.sharepoint.com/:w:/r/sites/CapitalPlanning-FacilitiesManagementDivisionFMD/_layouts/15/Doc.aspx?sourcedoc=%7B62339748-0BBC-4208-A6EC-6F0B0DB505F4%7D&amp;file=CJF%20-%20Automatic%20Switches.docx&amp;wdLOR=c148D214E-F73F-49D0-9D3D-19A76DB4F0E7&amp;action=default&amp;mobileredirect=true</t>
  </si>
  <si>
    <t xml:space="preserve">YES__Electrical power will have to be shut down for Equipment Replacement. Will need to coordinate with Jail operations. This Must be planned for outages and tenants in the building that might be impacted.  
Preferred to do this work on after hours where possible </t>
  </si>
  <si>
    <t xml:space="preserve">05__Safety-Risk Issue(s) Addressed:  Automatic Transfer Switches are past end of life expectancy. They are vital to ensure power will go to Emergency power in an Emergency. This includes Elevators, UPS systems, Fire monitoring and other vital equipment for life safety. The life expectancy of the Transfer Switch is 30 years, the equipment was installed when CJF was built in 1992 and are now 32 years old.  </t>
  </si>
  <si>
    <t>03__Primary Asset Zip Code: 53233__Total Pop Srvd: __Minority Pop Srvd: __Addresses Racial Equity by: Safety of clients and persons in care in the event of a power outage
Milwaukee County serves a wide range of population with different and varying cultures. This project would help to serve the various population with a more consistent functionality and service.</t>
  </si>
  <si>
    <t>03__YES__Category 2 = Addresses Assets anticipated to fail within the next 12 - 24 months__Deferred Maint issues addressed by project: Automatic Transfer Switches are past end of life expectancy. They are vital to ensure power will go to Emergency power in an Emergency. This includes Elevators, UPS systems and vital equipment for life safety. The life expectancy of the Transfer Switch is 30 years, the equipment was installed when CJF was built in 1992 and are now 32 years old. </t>
  </si>
  <si>
    <t>949 N 9th St</t>
  </si>
  <si>
    <t>The scope includes evaluation and design of CJF's automatic transfer switches of essential and standby emergency systems, including. This will evaluate and incorporate, if needed, adding temporary power for switch transfer emergency generator needs to come back on after power outage.</t>
  </si>
  <si>
    <t>The scope includes construction of design.</t>
  </si>
  <si>
    <t>HGA, BRILL</t>
  </si>
  <si>
    <t>PF_WC029701_CJF - TOILET AND SINK REPLACEMENT.XLSM</t>
  </si>
  <si>
    <t>WC029701</t>
  </si>
  <si>
    <t>CJF - TOILET AND SINK REPLACEMENT</t>
  </si>
  <si>
    <t>To enhance safety, reduce long-term maintenance costs, and improve water efficiency, we recommend the replacement of all porcelain toilets and sinks with stainless steel fixtures throughout the facility. This upgrade directly supports Milwaukee County’s Sustainability Standards and Climate Action Plan, aligning with broader environmental and fiscal responsibility goals.
Porcelain fixtures pose substantial safety risks due to their potential to break and be repurposed as weapons. These risks endanger inmates, staff, and tradespersons, creating avoidable security liabilities. Additionally, porcelain requires more frequent maintenance and consumes more water compared to stainless steel, resulting in increased operational costs.
By transitioning to stainless steel, the facility will benefit from:
~  Enhanced safety through tamper-resistant, durable materials;
~  Reduced maintenance costs due to improved durability and lower breakage rates;
~  Improved water efficiency, contributing to sustainability goals and utility cost savings;
~  Long-term financial savings, avoiding recurring repair and replacement expenditures.
Delaying this upgrade perpetuates safety hazards, potential legal exposure, and unnecessary spending. Prompt implementation is a prudent and responsible step forward.</t>
  </si>
  <si>
    <t>YES__Please provide a brief listing of options/alternatives researched and why the option your are requesting for this Cost Est is the best alternative:  Older plumbing fixtures are obsolete.  There are no other options but to replace with updated fixtures.</t>
  </si>
  <si>
    <t>02__YES__Annual financial impact includes: Stainless steel fixtures typically use less water, which helps lower water and sewer charges, saving money in the long run.</t>
  </si>
  <si>
    <t>YES__A&amp;E  
https://milwaukeecountywi.sharepoint.com/:w:/r/sites/CapitalPlanning-FacilitiesManagementDivisionFMD/_layouts/15/Doc.aspx?sourcedoc=%7BCB1DE675-BC14-4E05-A977-E0522DA03C06%7D&amp;file=Charter%20Fixture%20Update.docx&amp;wdLOR=cA35F5AB6-9789-4EF8-8C5D-45DF2F2EB661&amp;action=default&amp;mobileredirect=true</t>
  </si>
  <si>
    <t>YES__Can only access the pods when jail staff allows access based on pod acuity</t>
  </si>
  <si>
    <t xml:space="preserve">05__Safety-Risk Issue(s) Addressed:  Inmates may purposly break the porcelain fixtures and could hide pieces.  Porcelain fixtures, if broken, pose significant risks, as they can be used as dangerous weapons. 
Stainless steel is far more durable and resistant to breakage. By switching to stainless steel, we minimize the chances of injury to inmates, sheriff staff, and tradespersons. </t>
  </si>
  <si>
    <t>03__Primary Asset Zip Code: 53233__Total Pop Srvd: __Minority Pop Srvd: __Addresses Racial Equity by: Milwaukee County serves a wide range of population with different and varying cultures.  This project would help to serve the various population with a more consistent functionality and service.</t>
  </si>
  <si>
    <t>03__YES__Category 2 = Addresses Assets anticipated to fail within the next 12 - 24 months__Deferred Maint issues addressed by project: Stainless steel fixtures not only reduce water usage, but they are also more energy-efficient and longer-lasting, resulting in lower maintenance costs over time. This leads to savings for taxpayers and a more cost-effective solution for the facility.  </t>
  </si>
  <si>
    <t>949 N 9th St,</t>
  </si>
  <si>
    <t>Stainless steel fixtures typically use less water, which helps lower water and sewer charges, saving money in the long run.  </t>
  </si>
  <si>
    <t>03_Stainless steel fixtures typically use less water, which helps lower water and sewer charges, saving money in the long run.  </t>
  </si>
  <si>
    <t>The scope of work includes phase one of CJF toilet and sink replacement: identifying, designing, and replacing porcelain toilets and sinks with stainless steel.
Design and construction: Minimal project risk/unknowns with low probability of budget cost issues and/or project delays as defined in the cost estimate.</t>
  </si>
  <si>
    <t xml:space="preserve">Future toilet and sink replacement phases are included in the Program Placeholder (For Out-Years 2 - 5) - CJF Toilet and Sink Replacements - WC0297 project in the 5-Year Capital Improvement Plan. </t>
  </si>
  <si>
    <t>PF_WC029901_COURTHOUSE - AHU (1 - 4) REPAIR AND REPLACEMENT COMPONENTS.XLSM</t>
  </si>
  <si>
    <t>WC029901</t>
  </si>
  <si>
    <t>COURTHOUSE - AHU (1 - 4) REPAIR AND REPLACEMENT COMPONENTS</t>
  </si>
  <si>
    <t xml:space="preserve">New steam coils, traps, dampers, damper motors, sensors, condensate pumps and controls integrate into courthouse BAS .
We have four-year-old fan walls and new cooling coils in the AHU’s. If upgraded, it would be a whole new AHU, not just parts and pieces. 
This would reduce steam usage and better control temperatures, increase comfortability which will lead the less work orders. Reduce maintenance cost, extend the life of the steam system, and extend the life of the newer cooling coils and fan walls. </t>
  </si>
  <si>
    <t xml:space="preserve">02__YES__Annual financial impact includes: Better control temperatures, increase comfortability which will lead the less work orders. Reduce maintenance cost, extend the life of the steam system, and extend the life of the newer cooling coils and fan walls. </t>
  </si>
  <si>
    <t>YES__AHU #1 &amp; #2:
https://milwaukeecountywi.sharepoint.com/:w:/r/sites/CapitalPlanning-FacilitiesManagementDivisionFMD/_layouts/15/Doc.aspx?sourcedoc=%7B282C5C7C-50B3-4EB7-9219-0AF1701A6956%7D&amp;file=CH%20AHU%20%231%2B%232%20charter.docx&amp;action=default&amp;mobileredirect=true
AHU #3 &amp; #4:
https://milwaukeecountywi.sharepoint.com/:w:/r/sites/CapitalPlanning-FacilitiesManagementDivisionFMD/_layouts/15/Doc.aspx?sourcedoc=%7BC9241899-2A6E-448A-BEF4-B6D68FC6E46C%7D&amp;file=CH%20AHU%20%233%2B%234%20cooling%20cooling%20coils.docx&amp;action=default&amp;mobileredirect=true</t>
  </si>
  <si>
    <t xml:space="preserve">YES__Design and construction in same year.
AHU #1 &amp; #2 completed in the cooling season 
AHU #3 &amp; #4 completed in the heating season
Cooperation with the FMD to schedule the best time to do this work. </t>
  </si>
  <si>
    <t>05__Safety-Risk Issue(s) Addressed:  These are all past their useful life; a delay would increase the chance of failure.  If a failure was to occur in summer, we would have no cooling in the bottom three floors of the courthouse.  If the steam coils fail in winter, we would not be able to heat the upper four floors of the courthouse.  Maybe shutting down the building in winter.</t>
  </si>
  <si>
    <t xml:space="preserve">By upgrading the building envelope, these facilities will see a reduced need for heating and cooling, therefore increasing the energy efficiency. </t>
  </si>
  <si>
    <t xml:space="preserve">02_By upgrading the building envelope, these facilities will see a reduced need for heating and cooling, therefore increasing the energy efficiency. </t>
  </si>
  <si>
    <t xml:space="preserve">The scope of work includes evaluating and designing the Courthouse's 4 AHUs. This includes cooling coils, dampers, damper motors, condensate pans, controls, insolation valves, steam coils, traps, dampers, damper motors, and sensors. This also includes asssociated systems condensate pumps to pump to basement, fresh air intake, exhausts, and ductwork. Design to integrate into the BAS system. </t>
  </si>
  <si>
    <t>HGA , BRILL</t>
  </si>
  <si>
    <t>PF_WC029801_CJF AIR HANDLER SYSTEM REPLACEMENT.XLSM</t>
  </si>
  <si>
    <t>WC029801</t>
  </si>
  <si>
    <t>CJF AIR HANDLER SYSTEM REPLACEMENT</t>
  </si>
  <si>
    <t xml:space="preserve">Evaluate Replace the fresh air ductwork, dampers, damper motors, and BAS controls for all 12 AHU’s, X SPUs, CVUs, in CJF.
The fresh air ductwork, dampers, damper motors, and controls for all 12 AHU’s in CJF are beyond life expectancy and don't operate correctly.  Not efficient, lots of energy and money to temper the air.   Current dampers are deformed.  This is a smoke/evacuation situation. and we risk nonoperation in a fire situation (LIFE SAFETY) 
</t>
  </si>
  <si>
    <t>YES__Please provide a brief listing of options/alternatives researched and why the option your are requesting for this Cost Est is the best alternative:  More work hours to repair damaged dampers.   
Risk nonoperation in a fire situation (LIFE SAFETY).  
Operating and maintenance cost continue to rise. 
Replacement is the only viable option.</t>
  </si>
  <si>
    <t>02__YES__Annual financial impact includes: Reducing Operating and Maintenance costs</t>
  </si>
  <si>
    <t>YES__https://milwaukeecountywi.sharepoint.com/:w:/r/sites/CapitalPlanning-FacilitiesManagementDivisionFMD/_layouts/15/Doc.aspx?sourcedoc=%7BC4A0395D-0D49-4D80-AB6E-D402DFBDBF18%7D&amp;file=Charter%20CJF%20Fresh%20Air%20Intakes.docx&amp;action=default&amp;mobileredirect=true</t>
  </si>
  <si>
    <t xml:space="preserve">10__Safety-Risk Issue(s) Addressed:  This is a smoke/evacuation situation. and we risk nonoperation in a fire situation (LIFE SAFETY) </t>
  </si>
  <si>
    <t xml:space="preserve">03__YES__Category 2 = Addresses Assets anticipated to fail within the next 12 - 24 months__Deferred Maint issues addressed by project: The fresh air ductwork, dampers, damper motors, and controls for all 12 AHU’s in CJF are beyond life expectancy and don't operate correctly.  Not efficient, lots of energy and money to temper the air.   Current dampers are deformed.  This is a smoke/evacuation situation. and we risk nonoperation in a fire situation (LIFE SAFETY) </t>
  </si>
  <si>
    <t xml:space="preserve">The scope of work includes evaluating and designing to replace the fresh air ductwork, dampers, damper motors, and BAS controls, (VAV if needed) for all 12 AHU’s, 6 SPUs (1 already in design), 4 CVUs, 3 SKUs, 1 MAU, 2 EF, 2 condensing units / pumps, in CJF. </t>
  </si>
  <si>
    <t>Phase 2: Construction of most critical air handlers
Phase 3: Construction of next most critical air handlers
Phase 4: Construction of next most critical air handlers
Phase 5: Construction of next most critical air handlers</t>
  </si>
  <si>
    <t>2030-3</t>
  </si>
  <si>
    <t>PF_WC030101_COURTHOUSE - HVU AND MAU REPLACEMENTS (ALLOCATION 1).XLSM</t>
  </si>
  <si>
    <t>WC030101</t>
  </si>
  <si>
    <t>COURTHOUSE - HVU AND MAU REPLACEMENTS (ALLOCATION 1)</t>
  </si>
  <si>
    <t xml:space="preserve">Outdated Courthouse Air Handling Units (HVU Fans 7, 8, 9):
The current air handling units are old and inefficient. Replacing them with modern Air Handling Units (AHU) will provide better control, efficiency, and adaptability.  They will also allow for better control of air temperature, humidity, and filtration and integration with the BAS to monitor and control airflow (CFM), temperature, humidity, and other vital parameters.
New coils and valves are essential for regulating temperature, humidity, and airflow. Make sure they are properly integrated into the AHU system to meet the building's needs efficiently.
New control valves, actuators, and sensors should be added to integrate the new system into the BAS. This allows for monitoring and adjusting airflow, temperature, and other environmental parameters in real-time.
The returns are disconnected for some reason. This is problematic as it may lead to negative pressure in certain areas, poor air circulation, and can affect the overall system's performance.
There are no systems in place for controlling or monitoring air quality, such as CO2 levels, humidity, or particulate matter. Without proper air quality control, the comfort and health of occupants could be compromised.
Fresh outdoor air needs to be introduced into the system, especially in high-traffic areas like lobbies and hallways. This will ensure that the indoor air quality remains healthy and comfortable.
The system should be redesigned to provide properly tempered air to the lobbies and hallways on basement, ground, and 1st floors to maintain comfort in high-traffic areas.  This may involve installing VAV (Variable Air Volume) boxes in those areas to control airflow and temperature and ensure proper balancing between the lobbies and adjacent spaces to avoid issues like drafts or temperature fluctuations.  A dedicated control system for the common areas or entrances will ensure they are maintained at a comfortable temperature, particularly during peak usage times.
Look at options like energy recovery ventilators (ERVs) to improve energy performance by recovering heat from exhaust air.
Courthouse Café Make-Up Air Unit:
A device that supplies fresh, conditioned air to replace air exhausted from a building, helping to maintain a comfortable and healthy indoor environment.  This is currently non-existent, and a completely new build is needed that meet both building codes and operational needs.
The ductwork needs to bring fresh air into the kitchen, which is necessary because the kitchen grills are exhausting air.  The air in the current layout is unbalanced because the kitchen exhaust is pulling air from inside the quadrant, which isn’t ideal.  Need to be modifications or additions to the current ductwork to handle the ventilation properly.
Exhaust fans, dampers, and controls need to be integrated into the building’s BAS (Building Automation System) for optimized control of ventilation and air quality.
</t>
  </si>
  <si>
    <t>YES__Please provide a brief listing of options/alternatives researched and why the option your are requesting for this Cost Est is the best alternative:  No alternative options are available</t>
  </si>
  <si>
    <t>02__YES__Annual financial impact includes: Will save on service calls for an the outdated Air Handling Units</t>
  </si>
  <si>
    <t>YES__https://milwaukeecountywi.sharepoint.com/:w:/r/sites/CapitalPlanning-FacilitiesManagementDivisionFMD/_layouts/15/Doc.aspx?sourcedoc=%7B75BB93CE-984E-4EA1-8FB4-91CAB22F0D7F%7D&amp;file=Charter%20WC030101%20COURTHOUSE%20-%20HVU%20AND%20MAU%20REPLACEMENTS.docx&amp;action=default&amp;mobileredirect=true</t>
  </si>
  <si>
    <t>03__YES__Category 2 = Addresses Assets anticipated to fail within the next 12 - 24 months__Deferred Maint issues addressed by project: Outdated units have outlived their useful life expectancy.  HVAC staff has been patchworking solutions to the failing components of the system.</t>
  </si>
  <si>
    <t xml:space="preserve">The scope of work includes investigation and design: to replace fans 7, 8, and 9 in the courthouse basement and to add a MAU, exhaust fans, dampers, controls, and integrate into BAS. Associated systems including ductwork, controls, valves, etc. are included. </t>
  </si>
  <si>
    <t>5/26/25</t>
  </si>
  <si>
    <t>PF_WC030201_COURTHOUSE - FLOOR COATINGS PENTHOUSE.XLSM</t>
  </si>
  <si>
    <t>WC030201</t>
  </si>
  <si>
    <t>COURTHOUSE - FLOOR COATINGS PENTHOUSE</t>
  </si>
  <si>
    <t xml:space="preserve">The courthouse 8th floor contains the bulk of the cooling for the building. Thousands of gallons of water are used in the equipment to cool the building.
Currently, in the event of a failure in the cooling system any water spilled on the floor leaks onto the seventh floor. The seventh floor, Family Court, is currently being remodeled, a new floor would protect the area from damage if a failure occurred. Prevent water from seeping through flooring. 7th floor new construction could be affected, along with other floors. Could cause leaks in courtrooms, offices, etc. If mechanical or plumbing systems have failure of some sort. 
Prevent water from seeping through flooring. 7th floor new construction could be affected, along with other floors. Could cause leaks in courtrooms, offices, etc. If mechanical or plumbing systems have failure of some sort.
1,500 square feet of Flooring - Vinyl Composition Tile, with related vinyl base, and located at Rooms MU8-1 and MU8-5.  Installed 1980. 
7,900 square feet of Flooring - Epoxy and located throughout the 8th Floor. Installed in 2000.  20 year lifespan.
</t>
  </si>
  <si>
    <t xml:space="preserve">YES__Please provide a brief listing of options/alternatives researched and why the option your are requesting for this Cost Est is the best alternative:  No viable alternative options
Can't  reroute piping. </t>
  </si>
  <si>
    <t>02__YES__Annual financial impact includes: Prevent any future water leakage into 7th floor.  Prevent mold due to water damage.  Less maintenance costs for disater cleanup services.</t>
  </si>
  <si>
    <t>YES__https://milwaukeecountywi.sharepoint.com/:w:/r/sites/CapitalPlanning-FacilitiesManagementDivisionFMD/_layouts/15/Doc.aspx?sourcedoc=%7B807F4F65-54B1-43FD-94A0-5831A5657EE7%7D&amp;file=Charter%20WC030101%20CH%20Floor%20Coatings%20Penthouse.docx&amp;wdLOR=cE130A788-ABFC-4FA8-A6A8-BD97BD099CED&amp;action=default&amp;mobileredirect=true</t>
  </si>
  <si>
    <t>05__Safety-Risk Issue(s) Addressed:  Prevent damage to new construction, help prevent mold due to water damage.</t>
  </si>
  <si>
    <t>03__Primary Asset Zip Code: 53233__Total Pop Srvd: __Minority Pop Srvd: __Addresses Racial Equity by: Milwaukee County serves a wide range of population with different and varying cultures. This project would help to serve the various population with a more consistent</t>
  </si>
  <si>
    <t xml:space="preserve">The scope of work includes resealing Courthouse's 8th floor/penthouse flooring to prevent water damage to building. Base of walls and equipment pads to receive waterproofing/sealant also. Existing flooring is past its expected lifespan. Work will include a hazardous material assessment and abatement as needed.
Design and construction: Minimal project risk/unknowns with low probability of budget cost issues and/or project delays as defined in the cost estimate.
</t>
  </si>
  <si>
    <t>5/27/25</t>
  </si>
  <si>
    <t>PF_WG004401_VEL PHILLIPS - WATER FIXTURE CONTROLS.XLSM</t>
  </si>
  <si>
    <t>WG004401</t>
  </si>
  <si>
    <t>VEL PHILLIPS - WATER FIXTURE CONTROLS</t>
  </si>
  <si>
    <t>Our current showers, sink faucets, and flush valves in detention are 30+ years old.  These fixtures are antiquated and maintaining them is difficult at best and repair parts are very expensive to purchase.  By upgrading to a water fixture control system, we not only enhance the operational efficiency and safety of the facility but also create a more comfortable and less stressful environment for both staff and people in care.  This investment will pay off in the long term with cost savings, fewer repairs, and greater peace of mind for everyone involved.
1. Water Conservation and Cost Savings
    The water fixture control system’s ability to control water usage through touch or sensor technology will drastically reduce water consumption. By regulating water flow, it reduces waste, which translates to lower utility costs and a more sustainable operation.
2. Improved Functionality and Consistency
    With outdated fixtures that are 30+ years old, the risk of breakdowns and inconsistent performance is high. The water fixture control system ensures that showers, sink faucets, and flush valves function reliably, providing a consistent experience for individuals in your care. This will reduce frustration and agitation, improving their overall experience.
3. Enhanced Security and Control
    The water fixture control system can be adjusted as needed, providing flexibility in how the plumbing system is used. Additionally, it allows for precise control over water usage and fixture performance, which can be a key component in preventing flooding issues.   This reduces the likelihood of water damage and minimizes the need for emergency water cleanup, lowering overall maintenance stress on staff.
4. Cost-Effective Maintenance and Fewer Repairs
    The water fixture control system will significantly reduce the frequency of repairs and the cost of replacement parts, which are often expensive for antiquated systems. The shift to a more modern and reliable system will ease the burden on plumbing staff.
5. Reduction of Staff Stress
   A more reliable and efficient plumbing system means fewer interruptions in service. This will decrease the pressure on detention staff who currently deal with the challenges of an old and unreliable system. The ability to manage and monitor the system remotely or with minimal intervention will help streamline operations.</t>
  </si>
  <si>
    <t>YES__Please provide a brief listing of options/alternatives researched and why the option your are requesting for this Cost Est is the best alternative:  Older plumbing fixtures are obsolete.</t>
  </si>
  <si>
    <t>02__YES__Annual financial impact includes: Reduced service calls from the FMD Plumbing staff.</t>
  </si>
  <si>
    <t>YES__https://milwaukeecountywi.sharepoint.com/:w:/r/sites/CapitalPlanning-FacilitiesManagementDivisionFMD/_layouts/15/Doc.aspx?sourcedoc=%7BE69454ED-FA1F-4402-9A9E-0F0B97D806D6%7D&amp;file=Charter%20Fixture%20Update.docx&amp;wdLOR=c8A0CAC41-8410-42BC-9BD4-866828C1855C&amp;action=default&amp;mobileredirect=true</t>
  </si>
  <si>
    <t xml:space="preserve">02__Primary Asset Zip Code: 53226__Total Pop Srvd: __Minority Pop Srvd: __Addresses Racial Equity by: Milwaukee County serves a wide range of population with different and varying cultures. This project would help to serve the various population with a more consistent functionality and service.
This project would have a direct impact on services provided at the Vel Phillips Youth Family Justice Center. </t>
  </si>
  <si>
    <t>10201 W Watertown Plank Rd</t>
  </si>
  <si>
    <t>Reduced service calls from the FMD Staff continuously driving from the Courthouse to Vel Phillips and back.  This will reduce county emissions and save on fuel costs.</t>
  </si>
  <si>
    <t>02_Reduced service calls from the FMD Staff continuously driving from the Courthouse to Vel Phillips and back.  This will reduce county emissions and save on fuel costs.</t>
  </si>
  <si>
    <t>The scope of work includes purchasing electronic water controls system and related accessories for detetion fixtures at Vel R. Phillips Juvenile Justice Center.  System would match controls system installed on fixtures in the 2025 building addition, as well as the system utilized at the CJF.  Installation by Milwaukee County trades staff.
Design and construction: Minimal project risk/unknowns with low probability of budget cost issues and/or project delays as defined in the cost estimate.</t>
  </si>
  <si>
    <t>PF_WG004501_FACILITIES WEST (LAPHAM) - PARKING LOT.XLSM</t>
  </si>
  <si>
    <t>WG004501</t>
  </si>
  <si>
    <t>FACILITIES WEST (LAPHAM) - PARKING LOT</t>
  </si>
  <si>
    <t>Facilities management west at 10930 was obtained in 2013. Never updated since purchased. FMD has used operation to install small hot mix patching. State codes require County to maintain parking lot as a cap for contained area due to previous owner’s contamination. The lot is beyond useful life. Safety tripping hazard. Parts are standing water / frozen in winter. Not able to use for parking.</t>
  </si>
  <si>
    <t>YES__Please provide a brief listing of options/alternatives researched and why the option your are requesting for this Cost Est is the best alternative:  Attempted hot mix patches, beyond maintenance </t>
  </si>
  <si>
    <t>YES__https://milwaukeecountywi.sharepoint.com/:w:/r/sites/CapitalPlanning-FacilitiesManagementDivisionFMD/_layouts/15/Doc.aspx?sourcedoc=%7B2CC32541-CC88-407E-BC92-4760FBD9CD1D%7D&amp;file=Charter%20Facilities%20West%20(Lapham)%20Parking%20Lot.docx&amp;wdLOR=c07422DB6-0680-4FE4-9B7E-F721CE766304&amp;action=default&amp;mobileredirect=true</t>
  </si>
  <si>
    <t>YES__Resurfacing should take place above freezing temps</t>
  </si>
  <si>
    <t>10__Safety-Risk Issue(s) Addressed:  Safety tripping hazard. Parts are standing water / frozen in winter.</t>
  </si>
  <si>
    <t>03__Primary Asset Zip Code: 53214__Total Pop Srvd: __Minority Pop Srvd: __Addresses Racial Equity by: Milwaukee County serves a wide range of population with different and varying cultures. This project would help to serve the various population with a more consistent functionality and service.</t>
  </si>
  <si>
    <t>10930 W Lapham St</t>
  </si>
  <si>
    <t>State codes require County to maintain parking lot as a cap for contained area due to previous owner’s contamination.</t>
  </si>
  <si>
    <t>02_State codes require County to maintain parking lot as a cap for contained area due to previous owner’s contamination.</t>
  </si>
  <si>
    <t xml:space="preserve"> The scope of work includes evaluation and design of Facilities 10930 West Lapham’s parking lot, ramps, and select sidewalks, ~40,000SF. This includes soil testing, stormwater permitting, DNR permitting, ADA, landscaping, striping. The existing asphalt parking lot would require a mix of full depth replacement, 4” HMA over 9” Base Aggregate, and/or milling and pulverizing with a 2” HMA overlay.</t>
  </si>
  <si>
    <t>Construction.</t>
  </si>
  <si>
    <t>SHE, BRILL</t>
  </si>
  <si>
    <t>5/22/25</t>
  </si>
  <si>
    <t>PF_WS015701_SR CENTERS - WILSON HVAC CONTROLS AND EQUIPMENT.XLSM</t>
  </si>
  <si>
    <t>WS015701</t>
  </si>
  <si>
    <t>SR CENTERS - WILSON HVAC CONTROLS AND EQUIPMENT</t>
  </si>
  <si>
    <t>414278-4971</t>
  </si>
  <si>
    <t xml:space="preserve">The Wilson Senior Center is currently operating with two outdated Building Automation Systems (BAS), both installed in 1990 and now well beyond their expected service life. These aging systems are presenting escalating operational challenges that compromise efficiency, occupant comfort, and long-term energy performance.
One of the systems, manufactured by Kain, is no longer supported by the vendor—replacement parts are unavailable, forcing facilities staff to cannibalize components from other failed units in an unsustainable effort to maintain functionality. Compounding this issue, the two existing BAS platforms are incompatible and do not communicate with one another. This requires staff to physically travel between separate locations within the building to make adjustments, significantly reducing operational efficiency.
In early 2025, the situation worsened as numerous Variable Air Volume (VAV) boxes began to fail. With replacement parts either unavailable or prohibitively expensive—approaching the cost of full replacement—the Facilities Management Division (FMD) was compelled to purchase new VAVs using emergency operations funds. However, these units come with only basic standalone controls and are not integrated into the BAS, further fragmenting the system.
Beyond the BAS and VAV concerns, several major HVAC components—including two air handling units (AHUs), five cabinet unit heaters, and an exhaust fan—are reaching or exceeding 40 years in service. Their reliability is increasingly in question, posing a risk of full system outages.
The lack of centralized control and remote access not only increases the building's energy consumption but also places additional strain on the limited availability of facility staff. In some cases, the County has had to bring in outside consultants to assist with system operation and diagnostics.
Modernizing the control systems at the Wilson Senior Center is not just a matter of convenience—it is a critical investment in safety, operational resilience, and environmental responsibility. This upgrade will:
~ Improve energy efficiency and reduce operating costs
~ Streamline facility management and reduce manual workload
~ Enhance occupant comfort and system reliability
~ Support the County’s climate and energy goals, including achieving net-zero carbon emissions by 2050
As aging infrastructure continues to degrade, the risk of system-wide failures grows. Proactive investment now will prevent costly emergency repairs in the future and ensure the Wilson Senior Center remains a safe, comfortable, and energy-efficient space for both staff and residents.
</t>
  </si>
  <si>
    <t xml:space="preserve">YES__Please provide a brief listing of options/alternatives researched and why the option your are requesting for this Cost Est is the best alternative:  Due to the age of the 2 outdated systems, switching to a more modern, integrated system with remote monitoring would not only reduce maintenance costs and time spent on the road, but it would also streamline operations by eliminating the need for separate systems and the hassles of rebuilding parts.  Updated systems would also be more energy efficient and ultimately save money as we work towards the County’s goal to reduce energy use, improve energy efficiency, and switch to cleaner energy sources to achieve zero net carbon emissions by 2050. </t>
  </si>
  <si>
    <t>02__YES__Annual financial impact includes: Switching to a more modern, integrated system with remote monitoring would not only reduce maintenance costs and time spent on the road, but it would also streamline operations by eliminating the need for separate systems and the hassles of rebuilding parts.</t>
  </si>
  <si>
    <t>YES__https://milwaukeecountywi.sharepoint.com/:w:/r/sites/CapitalPlanning-FacilitiesManagementDivisionFMD/_layouts/15/Doc.aspx?sourcedoc=%7BFB7AE728-D690-4A6B-B492-B09BE47CDEA2%7D&amp;file=Project%20Charter%20WS015701%20Sr%20Centers%20-%20Wilson%20HVAC%20Controls%20and%20Equipment.docx&amp;wdLOR=c46DAF325-30BB-472F-B812-D71CDE16BF7F&amp;action=default&amp;mobileredirect=true</t>
  </si>
  <si>
    <t>YES__To be done between heating and cooling seasons.</t>
  </si>
  <si>
    <t xml:space="preserve">05__Safety-Risk Issue(s) Addressed:  Our Senior Centers give vulnerable seniors a daytime refuge in extreme heat and cold.  
As equipment continues to age and fail, the building faces a growing risk of full system outages, compromising occupant comfort and safety.  </t>
  </si>
  <si>
    <t xml:space="preserve">03__Primary Asset Zip Code: 53221__Total Pop Srvd: __Minority Pop Srvd: __Addresses Racial Equity by: Milwaukee County serves a wide range of population with different and varying cultures. This project would help to serve the various population with a more consistent functionality and service.
Wilson Park serves the most vulnerable population in the county; it also services as an emergency shelter 
</t>
  </si>
  <si>
    <t xml:space="preserve">03__YES__Category 2 = Addresses Assets anticipated to fail within the next 12 - 24 months__Deferred Maint issues addressed by project: Wilson Senior Center is currently operating with two outdated Building Automation Systems (BAS) installed in 1990. Both systems are well beyond their intended service life and are presenting significant operational challenges.
</t>
  </si>
  <si>
    <t>2601 W Howard Ave</t>
  </si>
  <si>
    <t>Making the building more energy efficient builds resilience by giving vulnerable seniors a daytime refuge in extreme heat and cold, that is less costly for the county to operate.</t>
  </si>
  <si>
    <t>03_Making the building more energy efficient builds resilience by giving vulnerable seniors a daytime refuge in extreme heat and cold, that is less costly for the county to operate.</t>
  </si>
  <si>
    <t xml:space="preserve">The scope of work includes evaluating and detail to replace AHU #1 &amp; #2 (two AHUs total) and other heating sources (cabinet heaters- north, east, main), EF for solarium. (5) Cabinet Unit Heaters - Hot Water 20 MBH, suspended, with centrifugal fans. These unit heaters are located in Foyer Rooms 150, 101, 132, and 114. Replace current valves, dampers, and controls systems associated with HVAC Controls/ DDC/ Pneumatic System – Hybrid for system optimization, basic pc control, moderate sensor types and quantities. Add a network connection and workstation at center.  </t>
  </si>
  <si>
    <t>Construction of the design.</t>
  </si>
  <si>
    <t>PF_WS015801_SR CENTERS - WILSON SIDING.XLSM</t>
  </si>
  <si>
    <t>WS015801</t>
  </si>
  <si>
    <t>SR CENTERS - WILSON SIDING</t>
  </si>
  <si>
    <t xml:space="preserve">The current exterior finish has outlived its useful life expectancy.  Weather and the local wildlife are beginning to infiltrate the building.  Modern siding materials will seal out wildlife and weather, eliminating air leaks and provide better insulation.  This will maintain comfortable temperatures inside the building and provide a safe and functionable facility to its occupants.  This will also lower energy bills.
Existing stone siding to remain, all other siding to be removed and replaced with Hardie Board or LP Smart Side. Wrap exposed gable beams in aluminum for weatherproofing and maintenance. Assume new insulation and sheathing for all areas where the existing siding is being removed. New soffit and facia. Also the replacement of the greenhouse glazing on the south side of the building. 
</t>
  </si>
  <si>
    <t>YES__Please provide a brief listing of options/alternatives researched and why the option your are requesting for this Cost Est is the best alternative:  No viable alternatives. Alternate siding materials could be identified </t>
  </si>
  <si>
    <t>02__YES__Annual financial impact includes: New siding and insulation would assist with building envelope and energy efficiency and reduce maintenance costs on siding.</t>
  </si>
  <si>
    <t>YES__https://milwaukeecountywi.sharepoint.com/:w:/r/sites/CapitalPlanning-FacilitiesManagementDivisionFMD/_layouts/15/Doc.aspx?sourcedoc=%7BF5AD37FC-B190-410E-95E5-DE5D589E50AB%7D&amp;file=Charter%20Wilson%20Siding.docx&amp;wdLOR=cF3B6D1D2-E0B1-4E22-924E-DA8A4C599B77&amp;action=default&amp;mobileredirect=true</t>
  </si>
  <si>
    <t>YES__Coordination between A&amp;E, contractor, and the facility tenants to schedule the best time to do this work.  Removing all the siding and insulation, so not to be done during the winter season.</t>
  </si>
  <si>
    <t>05__Safety-Risk Issue(s) Addressed:  Damage to the interior from areas exposed to water.  Animal infiltration into the interior of the space putting the occupants at risk.</t>
  </si>
  <si>
    <t>03__Primary Asset Zip Code: 53221__Total Pop Srvd: __Minority Pop Srvd: __Addresses Racial Equity by: Fiscal Health. Reduced maintenance costs on siding and increased energy efficiency that would follow the standards of Milwaukee Counties Sustainability Standards and Climate Action Plan. </t>
  </si>
  <si>
    <t>The scope of work includes design to remove all existing siding and replace. Wrap exposed gable beams in aluminum for weatherproofing and maintenance. Install new insulation and sheathing for all areas where the existing siding is being removed. Install new soffit and facia. Existing stone siding to remain.</t>
  </si>
  <si>
    <t>Construction</t>
  </si>
  <si>
    <t>PF_WS016001_SR CENTERS - WASHINGTON WINDOW REPLACEMENT.XLSM</t>
  </si>
  <si>
    <t>WS016001</t>
  </si>
  <si>
    <t>SR CENTERS - WASHINGTON WINDOW REPLACEMENT</t>
  </si>
  <si>
    <t>Washington Senior Center's windows and doors have known rotting framing. This is causing them to sink vertically down and leave large gaps at the tops of the system. This allows bugs, dust, pollen into the building with high-risk occupants.  
Additionally, it increases the strain on HVAC system, to the point where it cannot keep up at times. The project will make the building more comfortable for our occupants. And also aid in lower energy bills. 
FMD has attempted to repair broken windows in the past and found the aluminum cladded wooden windows trim with aluminum trapped moisture and cause rotting.  
FMD has also attempted to caulk the gaps but they are increasing beyond caulk limits</t>
  </si>
  <si>
    <t>YES__Please provide a brief listing of options/alternatives researched and why the option your are requesting for this Cost Est is the best alternative:  FMD has attempted to repair broken windows in the past and found the aluminum cladded wooden windows trim with aluminum trapped moisture and cause rotting.  
 FMD has also attempted to caulk the gaps, but they are increasing beyond caulk limits.</t>
  </si>
  <si>
    <t>02__YES__Annual financial impact includes: New windows will decreases the strain on HVAC system, will make the building more comfortable for our occupants and also aid in lower energy bills.</t>
  </si>
  <si>
    <t>YES__https://milwaukeecountywi.sharepoint.com/:w:/r/sites/CapitalPlanning-FacilitiesManagementDivisionFMD/Shared%20Documents/Facilities%20Management%20Division%20(FMD)/Aging/WS016001%20SR%20CENTERS%20-%20WASHINGTON%20WINDOW%20REPLACEMENT/WS016001%20SR%20CENTERS%20-%20WASHINGTON%20WINDOW%20REPLACEMENT.docx?d=w4c6b0f589252429b8b3ec430d0ce14b4&amp;csf=1&amp;web=1&amp;e=xCIvZD</t>
  </si>
  <si>
    <t>YES__Construction during the months other than winter</t>
  </si>
  <si>
    <t xml:space="preserve">05__Safety-Risk Issue(s) Addressed:  This building serves aging adults.  Washington Senior Center's windows and doors have known rotting framing. This is causing them to sink vertically down and leave large gaps at the tops of the system. This allows bugs, dust, pollen into the building with high-risk occupants.
</t>
  </si>
  <si>
    <t xml:space="preserve">04__Primary Asset Zip Code: 53208__Total Pop Srvd: __Minority Pop Srvd: __Addresses Racial Equity by: Milwaukee County serves a wide range of population with different and varying cultures. This project would help to serve the various population with a more consistent functionality and service.
</t>
  </si>
  <si>
    <t xml:space="preserve">05__YES__Category 1 = Immediately Addresses Failing Assets__Deferred Maint issues addressed by project: FMD has attempted to repair broken windows in the past and found the aluminum cladded wooden windows trim with aluminum trapped moisture and cause rotting.  </t>
  </si>
  <si>
    <t>4420 W Vliet St</t>
  </si>
  <si>
    <t>The scope of work includes evaluating all Washington Senior centers exterior windows and doors. This includes the ones in the courtyard. Based on evaluation design new doors and windows and related systems – hinges, stills, framing, trim, hardware, painting, etc. The doors are to include ADA.</t>
  </si>
  <si>
    <t>Construction of proposed design.</t>
  </si>
  <si>
    <t>AMIR</t>
  </si>
  <si>
    <t>PF_WC006201_CJF BLDG ROOF REPLACEMENT.XLSM</t>
  </si>
  <si>
    <t>WC006201</t>
  </si>
  <si>
    <t>CJF BLDG ROOF REPLACEMENT</t>
  </si>
  <si>
    <t>The (CJF) roof is original to the 1992 construction. As per a 2012 A&amp;E estimate, the roof has multiple leaks in several areas and since then there has been periodic repairs to limit interior damage, but the roof requires replacement versus temporary repairs. The life expectancy of the roof is 15-20 years. With the facility being 23 years old, it is beyond useful life and requires replacement.   An appropriation of $2,459,452 was adopted in 2017, for the construction phase for roof replacement.  This CIP request is to provide additional funding, now required based on construction material increases and inflation.</t>
  </si>
  <si>
    <t xml:space="preserve">YES__Please provide a brief listing of options/alternatives researched and why the option your are requesting for this Cost Est is the best alternative:  Due to the age and condition of the roof, full replacement is the most cost effective option as continued temporary repairs only last 12-18 months and then fail due to wear/tear and overall roofing age and condition.  New areas with leaks appear annually and require temorary fixes and the repairs do not provide an effective long-term solution.
There are no alternatives for roof replacement, other than repair or do nothing.  Neither of these options are feasible at this time.
</t>
  </si>
  <si>
    <t>02__YES__Annual financial impact includes: New roof would lessen or eliminate constant repair work needed.
Repair costs, and any costs associated with roof leak clean up, should be mitigated for a period following completion.</t>
  </si>
  <si>
    <t>YES__Roofing construction generally does not occur during cold months (that is, does not occcur from November through February).</t>
  </si>
  <si>
    <t xml:space="preserve">03__Primary Asset Zip Code: 53233__Total Pop Srvd: __Minority Pop Srvd: __Addresses Racial Equity by: 1. Building maintenance improvements, such as CJF roof replacement, can ensure that buildings provide safe and healthy environments for all occupants. This is particularly important for minorities who may be disproportionately impacted by poor indoor air quality and other environmental hazards.
2. Although not guaranteed, building maintenance and improvement projects can create jobs and economic opportunities for workers and contractors from diverse backgrounds and minorities. This can help promote economic equity and reduce disparities in employment and income.
Overall, building maintenance improvements can help promote racial equity and health by improving access to safe and healthy buildings and potentially creating economic opportunities.
</t>
  </si>
  <si>
    <t>03__YES_Generally, building roofs should be replaced every 30-35 years, subject to several factors.</t>
  </si>
  <si>
    <t>05__YES__Category 1 = Immediately Addresses Failing Assets__Deferred Maint issues addressed by project: Roof is beyond useful life.</t>
  </si>
  <si>
    <t>The scope of work includes the construction of CJF roof replacement. This replaces the entire built-up roof area with EPDM system: nine distinct areas equaling ~55,600SF. Tear off of exisitng roof, new EPDM membrane, new insulation, new flashing and copings throughout. Remove built up bituminous roof system (original building design, 1992) down to structural roof deck.  Also, refurbish/ repaint four distinct standing seam metal hip type roofs equalling ~3,600SF. Value engineered design will include all roof areas - complete with full roof accessories and components as prescribed in latest bid documents.</t>
  </si>
  <si>
    <t>ARNOLD FREEMAN</t>
  </si>
  <si>
    <t>PF_WC030301_CJF - GENERAL FLOORING.XLSM</t>
  </si>
  <si>
    <t>WC030301</t>
  </si>
  <si>
    <t>CJF - GENERAL FLOORING</t>
  </si>
  <si>
    <t>The CJF building continues to experience recurrent flooding, which has significantly compromised the condition and safety of the existing flooring.  The carpeting, particularly in the 2nd floor locker rooms, is excessively worn and well beyond its useful life.  Repeated exposure to floodwater raises potential health and safety concerns due to the possible presence of mold and bacteria.  Additionally, the vinyl tile in the hallways has been repeatedly loosened by water infiltration, creating an ongoing safety hazard.  These issues require urgent attention, especially in high-priority areas such as District Attorney (DA) spaces due to the associated health and safety risks and the continued deterioration of facility conditions.
~ Remove all existing carpeting on the 1st and 2nd floors.
~ Remove all vinyl floor tile throughout the building.
~ Grind, seal, and polish the exposed concrete floors to provide a durable, low-maintenance surface.</t>
  </si>
  <si>
    <t>YES__Please provide a brief listing of options/alternatives researched and why the option your are requesting for this Cost Est is the best alternative:  Flooring is excessively worn and well beyond its useful life.  Removal would make flood recovery easier and faster.</t>
  </si>
  <si>
    <t>00__NO__Annual financial impact includes: Flood recovery would be easier and faster and thus less expensive</t>
  </si>
  <si>
    <t>YES__https://milwaukeecountywi.sharepoint.com/:w:/r/sites/CapitalPlanning-FacilitiesManagementDivisionFMD/_layouts/15/Doc.aspx?sourcedoc=%7B725902A4-4C5B-4682-A9ED-1EC55B222465%7D&amp;file=Charter%20WC030301_CJF%20-%20GENERAL%20FLOORING.docx&amp;wdLOR=c7F61B12B-6A51-4F99-9DD9-C18F8B10728D&amp;action=default&amp;mobileredirect=true</t>
  </si>
  <si>
    <t>05__Safety-Risk Issue(s) Addressed:  Repeated exposure to floodwater raises potential health and safety concerns due to the possible presence of mold and bacteria.  Additionally, the vinyl tile in the hallways has been repeatedly loosened by water infiltration, creating an ongoing safety hazard.</t>
  </si>
  <si>
    <t>The scope of work includes the first phase of CJF flooring work. This may include removing existing carpeting, vinyl floor tile. It would also involve grinding, sealing, and polishing the exposed concrete floors to provide a durable, low-maintenance surface. This process would include asbestos or mold testing/abatement and temporality moving furniture, phone lines, and other necessary items. 
Design and Construction: Project requires minimal design and involves mostly trades work. Minimal project risk/unknowns with low probability of budget cost issues and/or project delays as defined in the cost estimate.</t>
  </si>
  <si>
    <t>Future CJF flooring replacement phases are included in the Program Placeholder (For Out-Years 2 - 5) - Courthouse - General Flooring - WC0303 in the 5-Year Capital Improvement Plan.</t>
  </si>
  <si>
    <t>PF_WS016201_SR CENTERS - CLINTON ROSE SENIOR CENTER HVAC.XLSM</t>
  </si>
  <si>
    <t>WS016201</t>
  </si>
  <si>
    <t>SR CENTERS - CLINTON ROSE SENIOR CENTER HVAC</t>
  </si>
  <si>
    <t>The existing univents have exceeded their useful life and are experiencing frequent failures due to obsolete and deteriorating parts. The dampers are warped and no longer seal properly, compromising efficiency and air control. Additionally, the cab heaters are corroded and structurally unsound, posing safety and functionality concerns.  Success would involve a thorough evaluation of whether univents remain the most effective HVAC solution for the space. If not, they should be replaced with properly sized, well-zoned units that align with current building needs. This upgrade would ease the overall load on the HVAC system, enhance performance, and improve indoor environmental quality. New units should also be integrated into the building's networked control system for optimized monitoring and energy management.
The Office of Strategy, Budget, and Performance and the Office of the Comptroller are authorized to perform and administrative appropriation transfer to reallocate remaining budget authority from capital project WS0152 - Clinton Rose Senior Center Chiller to capital project WS0162 - Sr Centers - Clinton Rose Senior Center HVAC.</t>
  </si>
  <si>
    <t>YES__Please provide a brief listing of options/alternatives researched and why the option your are requesting for this Cost Est is the best alternative:  Due to the age and condition of the system, full replacement is the only cost effective option.</t>
  </si>
  <si>
    <t>YES__https://milwaukeecountywi.sharepoint.com/:w:/r/sites/CapitalPlanning-FacilitiesManagementDivisionFMD/_layouts/15/Doc.aspx?sourcedoc=%7B2DBACCA4-E91B-496F-89C8-F1A9D8402FB1%7D&amp;file=Project%20Charter%20WS016201%20Sr%20Centers%20-%20Clinton%20Rose%20Senior%20Center%20HVAC.docx&amp;wdLOR=cC30B064F-5E10-44F9-B4CC-40CD8C852630&amp;action=default&amp;mobileredirect=true</t>
  </si>
  <si>
    <t>04__Primary Asset Zip Code: 53212__Total Pop Srvd: __Minority Pop Srvd: __Addresses Racial Equity by: Milwaukee County serves a wide range of population with different and varying cultures. This project would help to serve the various population with a more consistent functionality and service.
Senior Centers serves the most vulnerable population in the county; they also services as an emergency shelter.</t>
  </si>
  <si>
    <t>05__YES__Category 1 = Immediately Addresses Failing Assets__Deferred Maint issues addressed by project: Univents are old, past their useful life, parts are going obsolete and are failing on a regular basis. The dampers are old and deformed which is causing them to not seal. Cab heaters are rusted and starting to fall apart.</t>
  </si>
  <si>
    <t>3045 N Dr Martin Luther King Dr</t>
  </si>
  <si>
    <t xml:space="preserve">The scope of work includes demolition and replacement of the existing unit ventilators at the Clinton Rose Senior Center.  This includes the univents are not replaced in the full building remodel grant project will be replaced under this project, including thermostats and acnillary piping accessories.  </t>
  </si>
  <si>
    <t>PF_WG004601_VEL PHILLIPS - JUDGE PARKING LOT.XLSM</t>
  </si>
  <si>
    <t>WG004601</t>
  </si>
  <si>
    <t>VEL PHILLIPS - JUDGE PARKING LOT</t>
  </si>
  <si>
    <t>The northeast parking lot for Vel Phillips ~5700SF is full of cracks and holes that are trip hazards.  The holes fill with water in the winter and create slippery conditions.  The parking lot is not piched to shed water, which causes water to wash out the landscaping.</t>
  </si>
  <si>
    <t xml:space="preserve">NO__Please provide an explanation of why alternative options were not researched:  The condition of the parking lot warrants a full replacement and is the most cost effective option as continued temporary repairs only last a season and then fail due to wear/tear and weather. </t>
  </si>
  <si>
    <t>02__YES__Annual financial impact includes: Reduce annual repairs of a degrading parking lot</t>
  </si>
  <si>
    <t>YES__https://milwaukeecountywi.sharepoint.com/:w:/r/sites/CapitalPlanning-FacilitiesManagementDivisionFMD/_layouts/15/Doc.aspx?sourcedoc=%7B80EE51E1-6FD0-4D58-8DB7-CE6CCBB70793%7D&amp;file=Vel%20Phillips%20-%20Judges%20Parking%20Lot.docx&amp;action=default&amp;mobileredirect=true</t>
  </si>
  <si>
    <t>YES__Construction to be done in non winter months.</t>
  </si>
  <si>
    <t xml:space="preserve">05__Safety-Risk Issue(s) Addressed:  The northeast judges parking lot at Vel Phillips is full of cracks and holes that are trip hazards. The holes fill with water in the winter and create slippery conditions.  </t>
  </si>
  <si>
    <t>The scope of work includes design and construction of Vel Phillips facility's judges' parking lot restoration. Approximately 40% of the existing asphalt parking lot would require full depth replacement. Conservatively, a 4” HMA over 9” Base Aggregate section was assumed in these locations. Elsewhere, milling and pulverizing with a 2” HMA overlay was assumed. Work includes ADA pathway and door, lighting, stormwater sewer, green infrastructure, and landscaping. 
Design and construction: Minimal project risk/unknowns with low probability of budget cost issues and/or project delays as defined in the cost estimate.</t>
  </si>
  <si>
    <t>PF_WS016101_SR CENTERS - WASHINGTON MECHANICALS AND EQUIPMENT.XLSM</t>
  </si>
  <si>
    <t>WS016101</t>
  </si>
  <si>
    <t>SR CENTERS - WASHINGTON MECHANICALS AND EQUIPMENT</t>
  </si>
  <si>
    <t xml:space="preserve">This project proposes a comprehensive replacement of the aging and ineffective HVAC systems at the Washington Senior Center, along with full integration into Milwaukee County’s centralized building automation system. The current systems have exceeded their useful life, and replacement is necessary to maintain operational reliability, energy efficiency, and a healthy indoor environment for senior program participants and staff.
The existing HVAC system components (boiler, AHUs, RTU, exhaust fans, dampers, valves, and sensors) are outdated, inefficient, and difficult to repair due to lack of available replacement parts.  FMD has maintained the systems well beyond their typical life expectancy, leading to increased repair frequency and rising costs.  Current systems are ineffective in meeting modern thermal comfort and ventilation standards, particularly in high-use senior environments.  Replacing equipment with modern, energy-efficient models will reduce utility expenses and carbon footprint.  This upgrade will also allow for full integration into the County’s HVAC control system, providing remote monitoring, alarm notifications, and centralized management.
~  (1) New High-Efficiency Boiler
~  (3) New Air Handling Units (AHUs)
~  New Unit Ventilators or suitable energy-efficient alternatives
~  (1) New Rooftop Unit (RTU)
~  New Exhaust Fans
~  Replacement of all Dampers, Damper Motors, Valves, and Sensors
Update / connect to WS015501 Sr Centers - Washington HVAC Controls as needed with new equipment. </t>
  </si>
  <si>
    <t>NO__Please provide an explanation of why alternative options were not researched:  Due to the age and condition of the system, full replacement is the only cost effective option.</t>
  </si>
  <si>
    <t>YES__https://milwaukeecountywi.sharepoint.com/:w:/r/sites/CapitalPlanning-FacilitiesManagementDivisionFMD/_layouts/15/Doc.aspx?sourcedoc=%7BFA26B8BF-0B5C-46A9-A6D6-DA9EC4481586%7D&amp;file=Project%20Charter%20Sr%20Centers%20-%20Washington%20Mechanicals%20and%20Equipment.docx&amp;wdLOR=cD2DA75FB-14E5-4C7B-845E-2957CF10072D&amp;action=default&amp;mobileredirect=true</t>
  </si>
  <si>
    <t>04__Primary Asset Zip Code: 53208__Total Pop Srvd: __Minority Pop Srvd: __Addresses Racial Equity by: Milwaukee County serves a wide range of population with different and varying cultures. This project would help to serve the various population with a more consistent functionality and service.
Senior Centers serves the most vulnerable population in the county; they also services as an emergency shelter.</t>
  </si>
  <si>
    <t xml:space="preserve">03__YES__Category 2 = Addresses Assets anticipated to fail within the next 12 - 24 months__Deferred Maint issues addressed by project: Washington Senior Center’s HVAC equipment is old, out of date, ineffective. Parts for these systems become more and more rare and expensive. FMD has maintenance it for beyond typical life span but needs replacing.  </t>
  </si>
  <si>
    <t>The scope of work includes evaluating and designing to replacae: 1 new boiler, 3 new AHU's, new univents or alternative, 1 new RTU, new exhaust fans, VAV, new dampers, damper motors, valves, and sensors. This also includes controls and a workstation.</t>
  </si>
  <si>
    <t>Construction of design.</t>
  </si>
  <si>
    <t>03__YES__See page 175 of the most recent 5-YR CIP (2025-2029).</t>
  </si>
  <si>
    <t>4/23/25</t>
  </si>
  <si>
    <t>PF_WI020903_TECHNOLOGY LIFECYCLE REPLACEMENTS – IMSD – PHASE 3.XLSM</t>
  </si>
  <si>
    <t>WI020903</t>
  </si>
  <si>
    <t>TECHNOLOGY LIFECYCLE REPLACEMENTS - IMSD - PHASE 3</t>
  </si>
  <si>
    <t>05__YES__Category 1 = Immediately Addresses Failing Assets__Deferred Maint issues addressed by project: Some assets that are on the replacement schedule are included on the security vulnerability reports.  Other assets will fail if not replaced within next 12 - 24 months.</t>
  </si>
  <si>
    <t>Lifecycle replacement and deployment of end user devices (laptops, desktops, etc.) and network equipment (switches, routes, wireless access points, etc.) based on IMSDs asset tracking and end of life status, as included in the 5-Year Capital Improvement plan (for years 2 - 5) as capital project: Program Placeholder (For Out-Years 2 - 5) - Technology Lifecycle Replacements - WI0209.</t>
  </si>
  <si>
    <t>The current electrical feeders and panels have not been updated since 1965 and are well past their expected lifespan. Electrical panels typically last 25-40 years, while feeder wiring is designed for 50 years. The outdated systems are no longer functioning safely, as many panels fail to trip breakers properly, posing a significant fire hazard due to potential overloading.  To mitigate these risks, a full replacement and upgrade of the electrical panels, feeders, and wiring is required to meet current safety standards and codes. This will ensure the system is safe, reliable, and capable of supporting modern electrical needs.</t>
  </si>
  <si>
    <t>NO__Please provide an explanation of why alternative options were not researched:  Given the age, condition, and outdated nature of the current system, a complete replacement and upgrade of the electrical panels, feeders, and wiring is necessary to meet modern safety standards and codes. This comprehensive update will ensure the electrical system is safe, reliable, and capable of supporting the power demands of today’s technology. Additionally, this approach represents the most cost-effective solution in the long run, minimizing the need for costly repairs and maintenance in the future.</t>
  </si>
  <si>
    <t>02__YES__Annual financial impact includes: Significantly reduce the likelihood of costly repairs and ongoing maintenance</t>
  </si>
  <si>
    <t>YES__https://milwaukeecountywi.sharepoint.com/:f:/r/sites/CapitalPlanning-FacilitiesManagementDivisionFMD/Shared%20Documents/Facilities%20Management%20Division%20(FMD)/Funded/WC028501_Courthouse%20Power%20Upgrade?csf=1&amp;web=1&amp;e=iBFCeE</t>
  </si>
  <si>
    <t>10__Safety-Risk Issue(s) Addressed:  These electrical feeders and panels have not been updated since 1965. They are way past the useful life expectancy. The life span of most electrical panels are from 25-40 years. Electrical feeder wiring expectancy is 50 years. This system is approaching 60 years of age.
Many of the panels currently in use are no longer functioning properly, with breakers failing to trip as needed. This creates a significant electrical hazard, as it increases the risk of overloads, fires, and other safety concerns.  Continuing to operate with this outdated system poses a danger to personnel and could potentially lead to catastrophic failures if not addressed promptly.</t>
  </si>
  <si>
    <t>03__Primary Asset Zip Code: 53233__Total Pop Srvd: __Minority Pop Srvd: __Addresses Racial Equity by: Milwaukee County is home to a diverse population with varying cultural backgrounds and needs. This project is designed to enhance the functionality and reliability of services provided to all residents, ensuring more consistent service across the board. Specifically, it will have a direct impact on the services provided at the Courthouse, supporting the vital operations of multiple departments: Courts, Treasurer, Elections Commission, Register of Deeds, Child Support Services, etc.</t>
  </si>
  <si>
    <t>05__YES__Category 1 = Immediately Addresses Failing Assets__Deferred Maint issues addressed by project: The existing electrical system has far exceeded its useful life. Typically, electrical panels have a lifespan of 25 to 40 years, while electrical feeder wiring can last up to 50 years. Many of the panels currently in use are no longer functioning properly, with breakers failing to trip as needed. This creates a significant electrical hazard, as it increases the risk of overloads, fires, and other safety concerns. Continuing to operate with this outdated system poses a danger to personnel and could potentially lead to catastrophic failures if not addressed promptly.</t>
  </si>
  <si>
    <t>The scope of work includes the construction of a new electrical system to replace the obsolete / outdated system, to meet the current code. This construction includes replace all old electrical panels, subpanels and feeder wire from panels to panels and from panels to Unit Substations (USS). Replace all breakers. All floor, basement to penhouse (8th floor). Wiring from distribution panel.</t>
  </si>
  <si>
    <t>PF_WC031201_COURTHOUSE - G2A SERVER ROOM SAFETY IMPROVEMENTS.XLSM</t>
  </si>
  <si>
    <t>WC031201</t>
  </si>
  <si>
    <t>COURTHOUSE - G2A SERVER ROOM SAFETY IMPROVEMENTS</t>
  </si>
  <si>
    <t>This project proposes a comprehensive upgrade to the computer/server room infrastructure to improve fire safety, modernize critical systems, and ensure long-term operational continuity. Key components include fire suppression installation, HVAC system modifications, downsizing the server room, upgrading the Honeywell Building Automation System (BAS), and enhancing the MKE Complex with new UL-listed servers and upgraded workstations. The proposal aligns with broader safety, resiliency, and capital asset management goals. A recent unplanned power shutdown caused damage to the Honeywell Building Automation System (BAS), impairing its ability to reliably manage critical life safety functions within the Criminal Justice Facility (CJF). Of particular concern is the system’s compromised capability to ensure appropriate response actions in the event of a fire. This degradation in reliability constitutes a significant safety risk and requires immediate corrective action to restore full operational integrity and compliance with fire and life safety standards by:
A) Facilities Management Division (FMD) is actively investigating immediate restoration or workaround options to re-establish BAS functionality; B) Diagnostic efforts are ongoing to determine the full scope of damage and operational limitations.
To prevent recurrence and reduce future risk, the following long-term solutions are recommended:
A) Evaluate and Restore Air Handling Unit 3 (AHU-3): Review its current capacity and consider necessary upgrades to maintain environmental stability in critical server areas; B) Reconfigure Server Room Layout: Improve space efficiency, airflow, and access to equipment; C) HVAC System Modification: Upgrade HVAC to enhance cooling and ventilation resilience specific to server environments; D) Install Dedicated Fire Suppression System: Implement a clean-agent fire suppression system in Room G2A (and potentially adjacent rooms) to protect sensitive electronics without causing collateral damage; E) Install Two UL-Listed Servers: Deploy two fully furnished UL-listed servers in the MKE Complex at separate locations, designating one as primary and the other as a redundant backup. Include shelving for mounting and maintenance; F) Upgrade Workstations and Monitors: Replace seven UL-listed workstations and install nine UL-listed monitors (seven for workstations and two for server monitoring) to support enhanced interaction and oversight; G) Software Licensing and BAS Upgrade: Acquire required licenses and upgrade the Honeywell Enterprise Buildings Integrator (EBI) software to version R700, offering improved security, functionality, and system integration; H) Labor and Support: Include labor for installation, system support, and loop testing (estimated at 10% of project effort), as well as travel to and from the MKE Complex for involved personnel.</t>
  </si>
  <si>
    <t>NO__Please provide an explanation of why alternative options were not researched:  The recent unplanned power shutdown caused damage to the Honeywell Building Automation System (BAS), impairing its ability to reliably manage critical life safety functions within the Criminal Justice Facility (CJF). Of particular concern is the system’s compromised capability to ensure appropriate response actions in the event of a fire. This degradation in reliability constitutes a significant safety risk and requires immediate corrective action to restore full operational integrity and compliance with fire and life safety standards.
     •	Facilities Management Division (FMD) is actively investigating immediate restoration or workaround options to re-establish BAS functionality, but this does not provide an effective long-term solution.
     •	Diagnostic efforts are ongoing to determine the full scope of damage and operational limitations.</t>
  </si>
  <si>
    <t>YES__https://milwaukeecountywi.sharepoint.com/:w:/r/sites/CapitalPlanning-FacilitiesManagementDivisionFMD/Shared%20Documents/Facilities%20Management%20Division%20(FMD)/CH%20G2A%20Server%20Room/Charter%20CH%20G2A%20Server%20Room.docx?d=w36d2a9bbc4ac4915972afb4db287da36&amp;csf=1&amp;web=1&amp;e=tThQ7I</t>
  </si>
  <si>
    <t>10__Safety-Risk Issue(s) Addressed:  At approximately 1:30 AM on April 18, 2025, smoke was detected in Courthouse Room G2A, which houses critical server infrastructure. The building’s fire detection system responded appropriately, triggering an automatic power shutdown to prevent further risk. This response functioned as designed and helped prevent escalation of the incident.
The recent unplanned power shutdown caused damage to the Honeywell Building Automation System (BAS), impairing its ability to reliably manage critical life safety functions within the Criminal Justice Facility (CJF). Of particular concern is the system’s compromised capability to ensure appropriate response actions in the event of a fire. This degradation in reliability constitutes a significant safety risk and requires immediate corrective action to restore full operational integrity and compliance with fire and life safety standards.</t>
  </si>
  <si>
    <t xml:space="preserve">The scope of work includes modifiying Courthouse room, G2A for fire safety. This would like include adding fire suppression, modifying existing HVAC - removing out of date equipment, adding new computer room AC, updating walls and ceilings for fire rating. From an IMSD side, this may include updating, adding security cameras, door card reader, updating fiber and other cabling, new monitorings and work stations. </t>
  </si>
  <si>
    <t>SHEEHAN, TRAN, IMSD, ETC</t>
  </si>
  <si>
    <t>6/27/25</t>
  </si>
  <si>
    <t>PF_WI021201_ONBASE APPLICATION - (SAAS) MIGRATION.XLSM</t>
  </si>
  <si>
    <t>WI021201</t>
  </si>
  <si>
    <t>ONBASE APPLICATION – (SAAS) MIGRATION</t>
  </si>
  <si>
    <t>RYAN SCHMIDT</t>
  </si>
  <si>
    <t>ryan.schmidt@milwaukeecountywi.gov</t>
  </si>
  <si>
    <t>This project is to move the on-premise deployment of OnBase to the cloud or software as a service (SaaS).  OnBase is a mission critical, 24x7x365 application for the Public Safety departments.  Recent outages with our vendor hosted data center have raised the priority of this initiative.  Moving to a SaaS model would allow the County decommission 12 to 14 servers and will decrease server and database related costs associated with maintaining the environment and associated IMSD staff time.  The cost savings from deprecating the servers will be about $72,000 annually.
This project will reduce the resources need to maintain the software by making server and application maintenance preformed by the software provider.  Upgrades have become laborious and prone to complications due to the complexity of the installation and the custom development.  This will reduce the time needed to upgrade the platform and will reduce the time period between upgrades.  This will also increase the ability to implement and roll out new OnBase solutions as they are available and keep the software platform current to ensure IT security.</t>
  </si>
  <si>
    <t>YES__Please provide a brief listing of options/alternatives researched and why the option your are requesting for this Cost Est is the best alternative:  IMSD has considered continuing the on-premise operation of OnBase but identified the best course of action is to move to the cloud / SaaS provider as indicated above.</t>
  </si>
  <si>
    <t>02__YES__Annual financial impact includes: Unknown at this time.</t>
  </si>
  <si>
    <t>05__Technology Security Risk(s) Addressed: This project will reduce the resources need to maintain the software by making all server and application maintenance preformed by the software provider.  Upgrades have become laborious and prone to complications due to the complexity of the installation and the custom development.  This will reduce the time needed to upgrade the platform and will reduce the time period between upgrades.  This will also increase the ability to implement and roll out new OnBase solutions as they are available and keep the software platform current to ensure IT security.</t>
  </si>
  <si>
    <t>Complete migration of the on-premise OnBase application to a cloud / software as a service (SaaS) provider, which also includes data migration and updates / adjustments to interfaces, as applicable.</t>
  </si>
  <si>
    <t xml:space="preserve">This project is to move the on-premise deployment of Cityworks to the cloud or software as a service (SaaS).  This would allow the County decommission 12 to 14 servers and will decrease server and database related costs associated with maintaining the environment and associated IMSD staff time.  Additionally, Cityworks is hosted in the County's vendor managed data center, which has recently suffered from instability.  The cost savings from deprecating the servers will be about $4,500 an month or $54,000 annually.
This project will reduce the resources need to maintain the software by making server and application maintenance preformed by the software provider.  Upgrades have become laborious and prone to complications due to the complexity of the installation and the custom development.  This will reduce the time needed to upgrade the platform and will reduce the time period between upgrades.  This will also increase the ability to implement and roll out new Cityworks solutions as they are available and keep the software platform current to ensure IT security.  This will free up the cumulative of one staff member about 50% of their time that is dedicated to software upgrades, managing custom code, mange multiple instances of the platform, and debug issues that arise from an the on-premise deployment of Cityworks.
</t>
  </si>
  <si>
    <t>PF_WI021501_CONFERENCE ROOM(S) TECHNOLOGY IMPROVEMENTS.XLSM</t>
  </si>
  <si>
    <t>WI021501</t>
  </si>
  <si>
    <t>CONFERENCE ROOM(S) TECHNOLOGY IMPROVEMENTS</t>
  </si>
  <si>
    <t>JON MATTE</t>
  </si>
  <si>
    <t>Jonathan.Matte@milwaukeecountywi.gov</t>
  </si>
  <si>
    <t>With continued hybrid work environments and cross-County work (e.g., coordination amongst departments operating at different County locations), departments have requested IMSD work to expand conference room capabilities to include improved voice, video, and digital displays.  This project is to upgrade 10 to 20 conference rooms across the County to provide these capabilities.</t>
  </si>
  <si>
    <t>YES__Please provide a brief listing of options/alternatives researched and why the option your are requesting for this Cost Est is the best alternative:  Continue with existing conference room setups.</t>
  </si>
  <si>
    <t>02__YES__Annual financial impact includes: Break / fix related items may occur in the future.</t>
  </si>
  <si>
    <t>Reduces travel between County locations by staff for meetings.</t>
  </si>
  <si>
    <t>02_Reduces travel between County locations by staff for meetings.</t>
  </si>
  <si>
    <t>This project is a single year project, which will include identification and prioritization of the top 10 to 20 conference rooms for upgrade, purchase, and installation of audio, camera, and display equipment.</t>
  </si>
  <si>
    <t>PF_WI021801_UNINTERRUPTIBLE POWER SUPPLY (UPS) REPLACEMENTS.XLSM</t>
  </si>
  <si>
    <t>WI021801</t>
  </si>
  <si>
    <t>UNINTERRUPTIBLE POWER SUPPLY (UPS) REPLACEMENTS</t>
  </si>
  <si>
    <t xml:space="preserve">UPS conditions (i.e., smooths out dips and spikes) the electrical power delivery to the datacenter and network closets.  These work to bridge the gap when there is a short power outage and ensure key technology infrastructure (e.g., servers, network equipment, phones, access points, etc.) remains powered and connected.  This applies to power events like brownouts, blackouts, etc. until a generator can take over or until utility power is restored.
UPS batteries provide reduced power and uptime as they age.  The goal of this project is to begin lifecycling UPSes based upon size and depreciable life across the County.
</t>
  </si>
  <si>
    <t>NO__Please provide an explanation of why alternative options were not researched:  Due to the age and condition of many of the batteries in the UPSes, these must be upgraded or risk network and system downtime when power events occur.</t>
  </si>
  <si>
    <t>05__Technology Security Risk(s) Addressed: UPSes mitigate infrastructure-related security risks by providing backup power until a generator can take over.</t>
  </si>
  <si>
    <t>03__YES_This would be the first year for a potential UPS lifecycle program.</t>
  </si>
  <si>
    <t>05__YES__Category 1 = Immediately Addresses Failing Assets__Deferred Maint issues addressed by project: Due to the age and condition of many of the batteries in the UPSes, these must be upgraded or risk network and system downtime when power events occur.</t>
  </si>
  <si>
    <t>Existing UPSes and batteries consume more power than required due to their age.  Modern UPSes consume less power and provide resiliency should electric grid issues occur.</t>
  </si>
  <si>
    <t>03_Existing UPSes and batteries consume more power than required due to their age.  Modern UPSes consume less power and provide resiliency should electric grid issues occur.</t>
  </si>
  <si>
    <t>UPS conditions (i.e., smooths out dips and spikes) the electrical power delivery to the datacenter and network closets.  These work to bridge the gap when there is a short power outage and ensure key technology infrastructure (e.g., servers, network equipment, phones, access points, etc.) remains powered and connected.  This applies to power events like brownouts, blackouts, etc. until a generator can take over or until utility power is restored.
UPS batteries provide reduced power and uptime as they age.  The goal of this project is to begin lifecycling UPSes based upon size and depreciable life.</t>
  </si>
  <si>
    <t>PF_WC031301_KITCHEN AREA IMPROVEMENTS.XLSM</t>
  </si>
  <si>
    <t>WC031301</t>
  </si>
  <si>
    <t>KITCHEN AREA IMPROVEMENTS</t>
  </si>
  <si>
    <t>SEAN HAYES</t>
  </si>
  <si>
    <t>414-278-4891</t>
  </si>
  <si>
    <t>sean.hayes@milwaukeecountywi.gov</t>
  </si>
  <si>
    <t xml:space="preserve">The Community Reintegration Center  (CRC), formerly known as the House of Correction, currently provides institutional food services to residents through on-site food preparation through a contract operator. The food prepared on-site at CRC is also delivered daily to Behavioral Health Services (Vel Phillips youth detention center), and the County Jail (CJF).  
A consultant study of Milwaukee County 2023 Recovery Plan Performance Report 89 overall food services was conducted in 2021 and a key finding of the study included a need to replace critical kitchen equipment beyond its useful life as necessary for continued efficient food service operations. The study also concludes that the aged food service equipment needs to be replaced in order to improve the quality of food provided to residents in these facilities.  The APRA funds designed and purchases equipment for each area. 
In 2022, Milwaukee County allocated ARPA funds to Project WY06250: Purchase &amp; Replace Kitchen Equipment &amp; Traying Station in Correction Facilities Funding Amount: $6,268,000. This was later split into three seperate funds (by building). The CRC, Sheriff's Office, and DHHS purchased and/or replace kitchen equipment and traying equipment across corrections facilities. 
Additional funds are needed to complete the safety and critical food preparation needs. 
</t>
  </si>
  <si>
    <t>NO__Please provide an explanation of why alternative options were not researched:  To be explored</t>
  </si>
  <si>
    <t xml:space="preserve">00__NO__Annual financial impact includes: This would be a one time operating cost saving. </t>
  </si>
  <si>
    <t xml:space="preserve">YES__vOn going. </t>
  </si>
  <si>
    <t>10__Safety-Risk Issue(s) Addressed:  The warming tray's are needed to keep food at a safe temperature. New equipment for sanitary efforts for safety. Oven issues with burns.</t>
  </si>
  <si>
    <t>YES__Board File: __SD Uploaded: YES__Detail:  State DOC 350.11. (7) Food temperatures are properly maintained. (16) Food and drink shall be protected from contamination. 
Agreement with food vendor (preparer) that kitchen equipment is up to code. Unable to find agreement.</t>
  </si>
  <si>
    <t xml:space="preserve">03__Primary Asset Zip Code: 53233__Total Pop Srvd: __Minority Pop Srvd: __Addresses Racial Equity by: Various detention centers. For example -  Given that the majority of individuals served by the CRC are from minority communities, increased support and resources are essential to addressing longstanding disparities. Strengthening the CRC’s capacity enables more effective, equity-driven services that contribute to the broader goal of ensuring race no longer predicts health outcomes—ultimately improving conditions and opportunities for all residents.  </t>
  </si>
  <si>
    <t xml:space="preserve">03__YES_Possibly. Sheriff wants to request equipment allocation with </t>
  </si>
  <si>
    <t>03__YES__Continuoation of ARPA project.</t>
  </si>
  <si>
    <t xml:space="preserve">949 N 9th St </t>
  </si>
  <si>
    <t>The scope of work includes various items at each detention kitchen facility to complete the previously mentioned ARPA project. Items may include additional ovens, sinks, etc. This may also include review and correction to existing assets. 
Design and construction: Project may include design and construction due to urgency. Contingency had been added due to this.</t>
  </si>
  <si>
    <t>6/5/25</t>
  </si>
  <si>
    <t>As our population ages, the importance of senior citizen centers as vital community hubs cannot be overstated.  These centers serve as lifelines for many elderly individuals, offering essential services, social interaction, and recreational activities.  In today's increasingly digital world, access to reliable internet connectivity has become an indispensable aspect of daily life.  Unfortunately, the senior centers across Milwaukee County are currently lacking in this regard, hindering their ability to effectively serve their members.
The primary goal of this project is to bridge this digital divide by upgrading the internet infrastructure for the senior citizen centers listed. By providing these facilities with better internet access, we aim to enhance the quality of life for elderly individuals by enabling them to stay connected with loved ones, access important information, and participate in online activities and programs tailored to their interests and needs.
 - Clinton &amp; Bernice Rose Senior Center
 - Kelly Senior Center
 - McGovern Park Senior Center
 - Washington Park Senior Center
 - Wilson Park Senior Center
Moreover, providing internet to the Senior Centers will yield the following additional benefits:
 - Extending Internet Access to Surrounding Parks: By providing internet to the senior centers, we extend internet access to the parks they are in, benefiting the broader community and enhancing outdoor recreational experiences.
 - Emergency Preparedness: In case of a future emergency like a pandemic, the community will have access to the internet for critical information dissemination and completing forms as needed, ensuring residents can stay informed and connected during times of crisis.
 - Promoting Racial Equity: Investing in internet infrastructure in senior centers located in diverse communities contributes to promoting racial equity and ensuring all members of our community have access to essential resources and services.
 - Service to Vulnerable Community Members: Providing internet access to senior centers serves our most vulnerable community members, including elderly individuals who may face barriers to accessing technology and digital resources on their own. 
 - Space Utilization: Upgraded senior centers with internet connectivity can serve as versatile community spaces that can be rented out for events, meetings, and county gatherings, further enhancing their utility and value to the community.
Additional Parks sites to be evaluated include:
1 - Lincoln Schultz Aquatics
High volume location with multiple devices that could benefit from a hardline connection.
2 - Whitnall Golf
High volume location. Fiber in other areas of the park. This is the last location in Whitnall that could benefit from it.
3 - Pulaski Pool
Year-round open pool site. Close to a main road and has enough devices to potentially justify it.
4 - Noyes Pool
Year-round open pool site. Close to a main road and has enough devices to potentially justify it.
5 - King Community Center
Currently grandfathered into MKE network with a broadband connection. Requires and upgrade to fully enable new cameras.
6 - Zablocki Golf/Service
Golf and Service staff work out of the same building. During the summer season, the internet slows down for both parties due to low bandwidth.
7 - Grant Golf
High volume location with multiple devices that could benefit from a hardline connection.
8 - Oakwood Golf
Remote location with multiple devices that could benefit from a hardline connection.
9 - Dretzka Service Yard
Staff on site has told me the internet here was extremely slow and sometimes affects their work. The golf course nearby also has fiber.
10 - Jackson Service Yard
New building planned for the future. Consider investing in fiber when construction happens.</t>
  </si>
  <si>
    <t>PF_WD020701_WOW - PLAYGROUND REPLACEMENTS.XLSM</t>
  </si>
  <si>
    <t>WD020701</t>
  </si>
  <si>
    <t>WOW - PLAYGROUND REPLACEMENTS</t>
  </si>
  <si>
    <t>JACQUELINE FORMANEK</t>
  </si>
  <si>
    <t>414-617-6089</t>
  </si>
  <si>
    <t>Jacqueline.formanek@milwaukeecountywi.gov</t>
  </si>
  <si>
    <t>The current facilities and equipment at Wil-O-Way Grant do not fully meet the evolving needs of individuals with disabilities, limiting accessibility, safety, and overall program effectiveness. While the space serves a vital role in providing inclusive recreational opportunities, outdated infrastructure and inadequate resources create barriers that hinder participation and program quality.
Without necessary updates, the facility risks falling short of compliance with accessibility standards and may struggle to support the growing demand for adaptive services. Addressing these concerns through improvements will ensure that Wil-O-Way continues to be a safe, welcoming environment that enhances community engagement and fosters independence for participants.</t>
  </si>
  <si>
    <t>10__Safety-Risk Issue(s) Addressed:  The current condition of several playground components poses significant barriers to accessibility and safety for individuals with disabilities. Broken or deteriorating equipment creates hazardous conditions, limiting safe and inclusive play opportunities. Additionally, inaccessible features prevent individuals with mobility challenges from fully engaging in recreational activities, reinforcing disparities in public spaces designed for community interaction.
To ensure that playgrounds serve all members of the community equitably, repairs and upgrades must prioritize accessibility standards, safety compliance, and universal design principles. Addressing these concerns will foster an environment where children and individuals of all abilities can participate without physical limitations or safety risks.</t>
  </si>
  <si>
    <t>02__Primary Asset Zip Code: 53226__Total Pop Srvd: __Minority Pop Srvd: __Addresses Racial Equity by: The Office of Persons with Disabilities is dedicated to fostering an inclusive and equitable environment that serves individuals of all racial and ethnic backgrounds. We recognize that systemic barriers disproportionately impact marginalized communities, including individuals with disabilities from historically underserved racial groups.
Our commitment to racial equity is rooted in ensuring that all programs, services, and resources are accessible, culturally responsive, and designed to address the diverse needs of the community. Through intentional outreach, policy development, and continuous engagement, we strive to create an environment where every individual—regardless of race, ethnicity, or ability—has the opportunity to thrive.</t>
  </si>
  <si>
    <t>05__YES__Category 1 = Immediately Addresses Failing Assets__Deferred Maint issues addressed by project: restoring deteriorating surfaces. Accessibility improvements</t>
  </si>
  <si>
    <t>10602 Underwood Parkway, Wauwatosa</t>
  </si>
  <si>
    <t xml:space="preserve">207 Lake Dr. South Milwaukee </t>
  </si>
  <si>
    <t>The scope of work includes costs to demolish and remove the existing playground and surfacing at Wil-O-Way Underwood and Wil-O-Way Grant. Then furnish and install new ADA accessible playground equipment and surfacing.
Design and construction: Minimal project risk/unknowns with low probability of budget cost issues and/or project delays as defined in the cost estimate.</t>
  </si>
  <si>
    <t xml:space="preserve">None 
</t>
  </si>
  <si>
    <t>5/21/25</t>
  </si>
  <si>
    <t>03__YES__Please page 192 of the 2025 Capital Budget.</t>
  </si>
  <si>
    <t>JANSSEN, P.E./ BRILL</t>
  </si>
  <si>
    <t>PF_WT015602_BUS LIFT REPLACEMENT (2) - FDL SITE – GARAGE – PHASE 2.XLSM</t>
  </si>
  <si>
    <t>WT015602</t>
  </si>
  <si>
    <t>BUS LIFT REPLACEMENT (2) - FDL SITE – GARAGE – PHASE 2</t>
  </si>
  <si>
    <t xml:space="preserve">All original lifts which were installed in the 1980's at Milwaukee County Transit System (MCTS) are reaching the end of their useful life. To avoid failure, MCTS has been replacing lifts on an ongoing basis. In 2026 MCTS is seeking to replace an additional 2 lifts at the FDL garage property to ensure safe and efficient operations to keep up with bus maintenance demands. 
The lifts are responsible for lifting buses into the air so that mechanics can easily work on areas of the vehicle which are otherwise impossible to access. Each bus weighs over 13 tons. Having this vital piece of equipment is extremely important to MCTS operations. If lifts cannot safely operate, they are not used. Closing down lifts that are no longer deemed safe would limit the capacity to perform bus repairs, which could ultimately impact MCTS' ability to provide transit services to the community. Additionally, if MCTS continues it's Battery Electric Bus program, all older lifts will need to be replaced with updated models that can handle the added weight of the battery packs, which can add upwards of 6,000 extra pounds to the vehicle. All existing lifts from the 1980's cannot safely handle the added weight of BEB's. In either case, the older existing lifts require replacement due to age, condition, and potential safety issues.
Three new replacement lifts have been installed at the site, with 2 more approved in 2025  This budget appropriation replaces another 2 lifts (40 west wash bay and 46 East), leaving the final 3 lifts (47 and 48 West, and 47 East) to be replaced over the next few years. It should be noted that 40 west is a bus wash lift, which is different than a typical bus lift. 
Planned bus lifts replacements (for all sites) can be found in the PROGRAM PLACEHOLDER (FOR OUT-YEARS 2 - 5) - BUS LIFT REPLACEMENT PROGRAM project line in the 5-Year Capital Improvement Program. </t>
  </si>
  <si>
    <t>03__YES_MCTS has been spreading out lift repairs over the last several years. Facilities are now approximately 40 years old with the existing lifts reaching the end of their useful life. Electric buses are also significantly heavier and current lifts will not safely support the added weight. Lifts need to be replace to ensure safety and productivity levels are maintained at the garages.  Current lift counts are as follows: 
KK - 5 new lifts, 3 in need of replacement
FDL - 5 new lifts, 5 in need of replacement
Fleet - 7 new lifts, 18 in need of replacement (plus 3 lifts for regular vehicles)</t>
  </si>
  <si>
    <t>03__YES__See page 192 of the 2025 Adopted Capital Budget.</t>
  </si>
  <si>
    <t xml:space="preserve">The scope of work includes design and construction for 2 bus lifts at FDL garage. Work consists of furnishing all labor, materials, supplies, equipment, tools and other services necessary for the removal and replacement of hydraulic in-ground bus lifts.  MCTS has completed a large amount of bus lift replacements in recent years (13 lift replacements since 2020) and this project sets to continue the updates in order to work on large buses.
Design and Construction: Project requires minimal design. Minimal project risk/unknowns with low probability of budget cost issues and/or project delays as defined in the cost estimate and previously completed similar projects. </t>
  </si>
  <si>
    <t>BRASFIELD</t>
  </si>
  <si>
    <t xml:space="preserve">Underground fuel tanks are passed the end of useful life and will potentially have issues passing regular inspections. Current tanks are single walled fiberglass - double walled is now required. Milwaukee County Transit System (MCTS) staff highly recommended replacement of the tanks, which are original to when the facility was built in the 1980's. The ability to fill and use these fuel tanks is critical to MCTS operations. Onsite fuel tanks allow MCTS to meet its service demands.  Additionally, as the majority of MCTS fleet utilizes diesel fuel, well maintained and properly operating fuel tanks is critical.
To keep the tanks operatational, MCTS has had to invest tens of thousands of dollars of repairs to the tanks. Most recently in 2025, MCTS had to spend $32,685 across KK and FDL to relocate and replace sump pumps in the tanks to keep water out of the fuel. This also does not account for the increased cost in filters and other manpower required to keep the tanks monitored, maintained and in working order. This request has been made repeatedly since 2023, and this has now become a critical replacement. </t>
  </si>
  <si>
    <t>03__YES__See page 192 of the most current Adopted Capital Budget (2025)</t>
  </si>
  <si>
    <t>JACK SUDAR, BRILL</t>
  </si>
  <si>
    <t xml:space="preserve">All original lifts which were installed in the 1980's at Milwaukee County Transit System (MCTS) are reaching the end of their useful life. To avoid failure, MCTS has been replacing lifts on an ongoing basis. In 2025 MCTS is seeking to replace an additional 2 lifts at the Kinnickinnic garage property to ensure safe and efficient operations to keep up with bus maintenance demands. 
The lifts are responsible for lifting buses into the air so that mechanics can easily work on areas of the vehicle which are otherwise impossible to access. Each bus weighs over 13 tons. Having this vital piece of equipment is extremely important to MCTS operations. If lifts cannot safely operate, they are not used. Closing down lifts that are no longer deemed safe would limit the capacity to perform bus repairs, which could ultimately impact MCTS' ability to provide transit services to the community. Additionally, if MCTS continues it's Battery Electric Bus program, all older lifts will need to be replaced with updated models that can handle the added weight of the battery packs, which can add upwards of 6,000 extra pounds to the vehicle. All existing lifts from the 1980's cannot safely handle the added weight of BEB's. In either case, the older existing lifts require replacement due to age, condition, and potential safety issues.
This request would replace lifts 6 and 7, leaving lift 3 for replacement in a future year, which would conclude bus lift replacements in the garage at KK. 
. 
Planned bus lifts replacements (for all sites) can be found in the PROGRAM PLACEHOLDER (FOR OUT-YEARS 2 - 5) - BUS LIFT REPLACEMENT PROGRAM project line in the 5-Year Capital Improvement Program. </t>
  </si>
  <si>
    <t>03__YES_MCTS has been spreading out lift repairs over the last several years. Facilities are now approximately 40 years old with the existing lifts reaching the end of their useful life. Electric buses are also significantly heavier and current lifts will not safely support the added weight. Lifts need to be replace to ensure safety and productivity levels are maintained at the garages.  Current lift counts are as follows: 
KK - 5 new lifts, 3 in need of replacement
FDL - 3 new lifts, 5 in need of replacement, 2 new lfts budgeted for 2025
Fleet - 7 new lifts, 18 in need of replacement (plus 3 lifts for regular vehicles)</t>
  </si>
  <si>
    <t>The scope of work includes design and construction for 2 bus lifts at Kinnickinnic garage. Work consists of furnishing all labor, materials, supplies, equipment, tools and other services necessary for the removal and replacement of hydraulic in-ground bus lifts.  
Design and Construction: Project requires minimal design. Minimal project risk/unknowns with low probability of budget cost issues and/or project delays as defined in the cost estimate and previously completed similar projects. MCTS has completed a large amount of bus lift replacements in recent years (13 lift replacements since 2020) and this project sets to continue the updates in order to work on large buses.</t>
  </si>
  <si>
    <t>5/23/25</t>
  </si>
  <si>
    <t xml:space="preserve">YES__Yes, it would likely need to be completed during the warmer months due to the nature of the project. </t>
  </si>
  <si>
    <t>03__YES__Yes, see page 193 of the Current Adopted Capital Budget (2025)</t>
  </si>
  <si>
    <t>3/218/2025</t>
  </si>
  <si>
    <t xml:space="preserve">The roofs on the Kinnickinnic (KK) Operating Building (the station) and the Maintenance Building (the garage) have reached end of life. Both are prone to leaking and the station in particular has required a high number of repairs over the last year. This facility houses over 200 vehicles and over 300 staff. Milwaukee County Transit System staff has indicated it is critical to have safe, durable roofing over the buildings to ensure assets and staff are safe. Already in the first 3 months of 2025, MCTS has spent nearly $2000 to repair the leaking roof at the KK garage facility. </t>
  </si>
  <si>
    <t>AMIR ADAM, BRILL</t>
  </si>
  <si>
    <t>03__YES__See page 193 of the most recent Adpoted Capital Budget (2025)</t>
  </si>
  <si>
    <t xml:space="preserve">The scope of work includes designing the excavation and replacement of underground fuel storage tanks (UST) at FDL including three 15,000 gallon diesel USTs and one 1,000 gallon oil UST. Also to be replaced are the associated piping, 3 new fuel pumps, electric line leak detection, teak monitoring system, and concrete.   </t>
  </si>
  <si>
    <t xml:space="preserve">BUS PADS
This is the concrete sidewalk landing pad which serves the doors of the bus. Where sidewalk includes a grassy area, this pad fills the grassy area between the curb and the sidewalk (5'x8' minimum, 8'x8' preferred). Minimally, each bus stop requires a front door boarding pad, ideally there is also a back door pad. MCTS has 3,737 active bus stops (as of Mar 2024): 92% are ADA compliant, MCTS has a running list of the remainig 8% which are not. MCTS focused its propsed locations on bus stops for which there is no ADA boarding pad, passengers board in grass, which is not ADA compliant and must be rectified.
Proposed locations include up to 30 stops located across the following municipalities: 
Glendale
Milwaukee
Oak Creek
South Milwaukee
West Allis
See more details about all proposed locations in "SD TRANSIT ENCHANCEMENT LOCATIONS LIST 2026" Tab 1.
BOLLARDS
MCTS has averaged 8-10 bus shelters destroyed by automobiles per year since 2020. Traffic saftey bollards add a layer of protection for the patrons waiting inside; safeguarding the public and protecting MCTS assets.This year, all bollard locations coincide with new shelter locations to further protect new assests and to limit repair costs after damage. Proposed locations include the following municipalities: 
Brown Deer
Cudahy
Franklin
Glendale
Greendale
Greenfield
Milwaukee
Oak Creek
Shorewood
South Milwaukee
St Francis
Wauwatosa
West Allis
West Milwaukee
Whitefish Bay
See tab 2  "SD TRANSIT ENHANCEMENT LOCATIONS LIST 2026" for full details.
</t>
  </si>
  <si>
    <t xml:space="preserve">03__Primary Asset Zip Code: Countywide__Total Pop Srvd: 938269__Minority Pop Srvd: 506469__Addresses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vehicles and assets are safely maintained and ready for service means passengers have reliable access to all the things Milwaukee County residents need to achieve a healthy, safe and enjoyable life.
By ensuring bus stops are safe, accessible and well maintained, MCTS can provide a better expereince across the system to all passengers. By installing bollards at the most dangerous locations, we can also enhance the safety of the bus stops in the areas that need it most. 
</t>
  </si>
  <si>
    <t>03__YES__see page 193 of curernt Adopted Capital Budget (2025)</t>
  </si>
  <si>
    <t xml:space="preserve">Apart from buses, Milwauke County Transit System's (MCTS) presence in the community is most visible through its bus stops. Of 3,737 bus stops 624 include an MCTS-managed bus shelter (March 2024). MCTS considers the condition of a bus shelter as a reflection on MCTS as an agency.  Bus shelters are a community asset that helps protect bus passengers from the elements. They also help to enhance safety and secruity at stops by providing a shetler or structure someone can wait inside to protect themselves from someone approaching from a blind spot or from other hazards. Many shelters also feature seating to provide a place to rest, which is helpful when serving the elderly and persons with mobility limitations. 
This project would include an updated shetler model from the current MCTS model. The new model would feature better accesibility and lower maintenance costs. It would also be a much needed asthetic update to the current shelters which are quite dated. Protective bollards are also being requested at the same locations to further protect these new investments. Proposed locations include up to 25 locations across the following municipalites (see SD_WT017501_TRANSIT ENHANCEMENT LOCATIONS LIST 2026 for location details):
Brown Deer, Cudahy , Franklin, Glendale, Greendale, Greenfield, Milwaukee, Oak Creek, Shorewood, South Milwaukee, St Francis, Wauwatosa, West Allis, West Milwaukee, and Whitefish Bay.
</t>
  </si>
  <si>
    <t xml:space="preserve">03__Primary Asset Zip Code: Countywide__Total Pop Srvd: 938269__Minority Pop Srvd: 506469__Addresses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vehicles and assets are safely maintained and ready for service means passengers have reliable access to all the things Milwaukee County residents need to achieve a healthy, safe and enjoyable life.
By ensuring bus shelters are safe, accessible and well maintained, MCTS can provide a better expereince across the system to all passengers. By prioritizing locations that have shown repeat damage, economic adversity and minority poplutions, MCTS can ensure that this program supports the locations that need it most. 
</t>
  </si>
  <si>
    <t>03__YES__See page 193 of current Adopted Capital Budget (2025)</t>
  </si>
  <si>
    <t>PF_WT005901_MCTS ADMINISTRATION BUILDING LIGHTING.XLSM</t>
  </si>
  <si>
    <t>WT005901</t>
  </si>
  <si>
    <t>MCTS ADMINISTRATION BUILDING LIGHTING</t>
  </si>
  <si>
    <t xml:space="preserve">Convert all lighting within the MCTS admin building to LED to reduce energy consumption and improve lighting conditions. This includes the majority of indoor space that has not already been addressed. Extensive study and design have already taken place. This project is seeking funds to purchase and installed the specified lighting specifications. </t>
  </si>
  <si>
    <t xml:space="preserve">YES__Please provide a brief listing of options/alternatives researched and why the option your are requesting for this Cost Est is the best alternative:  This project design was an exercise in looking at options and creating the right design to fit the need, reduce costs and to improve the workspace for employees. </t>
  </si>
  <si>
    <t>02__YES__Annual financial impact includes: It is projected that this system would have an ROI in 9.6 years, saving MCTS thousands of dollars per year in operating and maintenance costs. See SD_WT005901_Admin Building ROI Report</t>
  </si>
  <si>
    <t>YES__AE Charter, uploaded as: SD_WT005901_MCTS Administration Building Lighting Charter</t>
  </si>
  <si>
    <t xml:space="preserve">YES__Adopted Board File: __Agreement(s) Uploaded: __Partners and nature of Agreement(s): This project could include rebates from the Focus On Energy program to help cover the cost of the new light fixtures__Next Board cycle if agreement(s) not yet adopted: </t>
  </si>
  <si>
    <t xml:space="preserve">05__Primary Asset Zip Code: 53205__Total Pop Srvd: 938842__Minority Pop Srvd: 506469__Addresses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buildings and facilities are safely maintained, safe, efficient and ready for occupancy means that administrative staff can efficiently and effectively do their jobs to support everything it takes to keep the buses out on the road. 
By reducing the current cost of utilities to use the existing lighting, more funds can be directed to actual service, rather than indirect operating expenses, further supporting the community. </t>
  </si>
  <si>
    <t>1942 N 17th Street</t>
  </si>
  <si>
    <t>The scope of work includes construction to upgrade the lighting at the MCTS Administration Building (1942 N. 17th Street) to LED. This includes select interior lighting of the building as well as the outdoor ground lighting.</t>
  </si>
  <si>
    <t>5/16/25</t>
  </si>
  <si>
    <t>PF_WT011401_LIGHTING IMPROVEMENTS (FDL GARAGE).XLSM</t>
  </si>
  <si>
    <t>WT011401</t>
  </si>
  <si>
    <t>LIGHTING IMPROVEMENTS (FDL GARAGE)</t>
  </si>
  <si>
    <t xml:space="preserve">Convert all lighting within the MCTS Fond du Lac property to LED to reduce energy consumption and improve lighting conditions. This includes the majority of indoor and outdoor space that has not already been addressed. Extensive study and design have already taken place. This project is seeking funds to purchases and installed the specified lighting specifications. </t>
  </si>
  <si>
    <t>02__YES__Annual financial impact includes: This project could save tens of thousands of dollars per year. It is estimated that the ROI would be just over 6 years and would save MCTS roughly $60k in annual operations and maintenance costs. See SD_WT011401_FDL Buildings ROI Report</t>
  </si>
  <si>
    <t>YES__AE Charter, updloaded as SD_WT011401_Lighting Improvements (FDL Garage) Charter</t>
  </si>
  <si>
    <t xml:space="preserve">05__Primary Asset Zip Code: 53210__Total Pop Srvd: 485296__Minority Pop Srvd: 275162__Addresses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buildings and facilities are safely maintained, safe, efficient and ready for occupancy means that administrative and front line staff can efficiently and effectively do their jobs to support everything it takes to keep the buses out on the road. 
By reducing the current cost of utilities to use the existing lighting, more funds can be directed to actual service, rather than indirect operating expenses, further supporting the community. </t>
  </si>
  <si>
    <t>The scope of work includes construction to upgrade the lighting at the MCTS FDL facility grounds (3343 W Fond du Lac Ave). The grounds are approximately 7 acres, comprised of 9 buildings that will be part of the project (Bus Barns 1-6, Tank House, Transportation Building, and Garage).</t>
  </si>
  <si>
    <t>PF_WT017701_BUS LIFT REPLACEMENT (2) – FLEET MAINT SITE – MAIN GARAGE.XLSM</t>
  </si>
  <si>
    <t>WT017701</t>
  </si>
  <si>
    <t>BUS LIFT REPLACEMENT (2) – FLEET MAINT SITE – MAIN GARAGE</t>
  </si>
  <si>
    <t xml:space="preserve">All original lifts which were installed in the 1980's at Milwaukee County Transit System (MCTS) are reaching the end of their useful life. To avoid failure, MCTS has been replacing lifts on an ongoing basis. In 2025 MCTS is seeking to replace an additional 2 lifts at the Fleet Maintenance garage property to ensure safe and efficient operations to keep up with bus maintenance demands. 
The lifts are responsible for lifting buses into the air so that mechanics can easily work on areas of the vehicle which are otherwise impossible to access. Each bus weighs over 13 tons. Having this vital piece of equipment is extremely important to MCTS operations. If lifts cannot safely operate, they are not used. Closing down lifts that are no longer deemed safe would limit the capacity to perform bus repairs, which could ultimately impact MCTS' ability to provide transit services to the community. Additionally, if MCTS continues it's Battery Electric Bus program, all older lifts will need to be replaced with updated models that can handle the added weight of the battery packs, which can add upwards of 6,000 extra pounds to the vehicle. All existing lifts from the 1980's cannot safely handle the added weight of BEB's. In either case, the older existing lifts require replacement due to age, condition, and potential safety issues.
There are 27 lifts located at the Fleet property. Seven have previously been replaced. This request would address lifts 19 and 40. Number 40 is a lift for a bus wash bay and is different from a traditional lift. It is non-operational at the moment due to ruptured underground lines. There are only two of these lifts at Fleet and they are both  currently out of commision. 
Planned bus lifts replacements (for all sites) can be found in the PROGRAM PLACEHOLDER (FOR OUT-YEARS 2 - 5) - BUS LIFT REPLACEMENT PROGRAM project line in the 5-Year Capital Improvement Program. </t>
  </si>
  <si>
    <t xml:space="preserve">05__Primary Asset Zip Code: 53205__Total Pop Srvd: 938841__Minority Pop Srvd: 506469__Addresses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vehicles are safely maintained and ready for service means passengers have reliable access to all the things Milwaukee County residents need to achieve a healthy, safe and enjoyable life.
The lifts are a very important tool in bus maintenance repair and updating these vital pieces of equipment means we can keep providing much needed transit services without negative impacts.  </t>
  </si>
  <si>
    <t xml:space="preserve">03__YES__Category 2 = Addresses Assets anticipated to fail within the next 12 - 24 months__Deferred Maint issues addressed by project: All original lifts which were installed in the 1980's at MCTS are reaching the end of their useful life. To avoid failure, MCTS has been replacing lifts on an ongoing basis. In 2026 MCTS is seeking to replace an additional 2 lifts at the Fleet garage property to ensure safe and efficient operations to keep up with bus maintenance demands. </t>
  </si>
  <si>
    <t xml:space="preserve">The scope of work includes design and construction for 2 bus lifts at fleet facility. Work consists of furnishing all labor, materials, supplies, equipment, tools and other services necessary for the removal and replacement of hydraulic in-ground bus lifts.  MCTS has completed a large amount of bus lift replacements in recent years (13 lift replacements since 2020) and this project sets to continue the updates in order to work on large buses.
Design and Construction: Project requires minimal design. Minimal project risk/unknowns with low probability of budget cost issues and/or project delays as defined in the cost estimate and previously completed similar projects. </t>
  </si>
  <si>
    <t>PF_WT008001_MCTS FLEET MAINTENANCE LIGHTING UPGRADES.XLSM</t>
  </si>
  <si>
    <t>WT008001</t>
  </si>
  <si>
    <t>MCTS FLEET MAINTENANCE LIGHTING UPGRADES</t>
  </si>
  <si>
    <t xml:space="preserve">Convert all lighting within the MCTS Fleet Maintenance property to LED to reduce energy consumption and improve lighting conditions. This includes the majority of indoor and outdoor space that has not already been addressed. Extensive study and design have already taken place. This project is seeking funds to purchase and installed the specified lighting specifications. </t>
  </si>
  <si>
    <t>02__YES__Annual financial impact includes: This project would save tens of thousands of dollars per year in annual operating and maintenance costs. The ROI is less than 5 years and the annual evergy and maintenance savings total over $100k. See SD_WT008001_Maintenance Building ROI Report</t>
  </si>
  <si>
    <t xml:space="preserve">05__Primary Asset Zip Code: 53205__Total Pop Srvd: 938841__Minority Pop Srvd: 506469__Addresses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buildings and facilities are safely maintained, safe, efficient and ready for occupancy means that administrative and front line staff can efficiently and effectively do their jobs to support everything it takes to keep the buses out on the road. 
By reducing the current cost of utilities to use the existing lighting, more funds can be directed to actual service, rather than indirect operating expenses, further supporting the community. </t>
  </si>
  <si>
    <t>The scope of work includes construction to upgrade the lighting at the MCTS Maintenance Building (1525 W. Vine Street) to LED. This includes all interior lighting of the building and some explosion proof fixtures.</t>
  </si>
  <si>
    <t xml:space="preserve">This project provides an addition to the Fleet parking garage with an overhead mezzanine. The Zoo interchange reconstruction project reduced Fleet's footprint by five acres. The lack of secured, covered space is becoming a problematic issue due to expensive County-owned equipment having to be stored outside, reducing their value and life expectancy. 
Sheriff crash and crime investigation vehicles are stored in the garage and parking lot with no security, jeopardizing evidence security/chain of custody because all employees have access to it. These investigation cars displace squad parking and those assets now have to be parked outside as well. Adding another aisle to the North end of the existing Central Maintenance Garage (as planned during original construction) would provide approximately 32,000 sq ft of secured, covered, heated storage in a central location (ideal for support of operations for Highway, Sheriff/Patrol, Sheriff-SWAT, Sheriff-EOD, Sheriff-Motor Unit, Park Operations, Fleet, IMSD, and Facilities Management) for much less expense than the cost to build a separate facility in a non-centralized location from scratch. Over the past couple years, Fleet has assumed responsibility for providing centralized operations for many departments due to facility downsizing elsewhere. Adding square footage at this location is necessary to support these other departments. </t>
  </si>
  <si>
    <t>03__YES__See page 190 of the most recent 5-YR CIP (2025-2029)</t>
  </si>
  <si>
    <t>5/17/25</t>
  </si>
  <si>
    <t xml:space="preserve">Fleet Management has three underground fuel storage tanks. The diesel tank which has a capacity of 12,000 gallons was installed on March 30, 1985. The unleaded tank has a capacity of 15,000 gals was installed on January 1, 1990. The waste oil tank has a capacity of 2,000 gals was installed on September 28, 1990. All three tanks have Veeder-Root underground tank monitoring. The waste oil tank is made of steel, the other two are made of fiberglass. The useful life of all three tanks is 20 to 30 years. These three tanks are beyond their useful life. 
Use of other retail fueling stations was reviewed, however, MCDOT staff determined the option to be too costly due to the much lower price of fuel that the County receives when purchasing. Additionally, commercial fueling stations in the area do not have sufficient capacity and room to support fueling of our vehicles and equipment. It's very common to pump 10,000 - 12,000 gallons of fuel per day during a snow event. Fueling at other Fleet fueling stations at the Airport or North Shop are not practical as they would be overwhelmed by fueling demand and are more than 20 minutes away from this location. 
This project replaces the entire fuel system including the tanks, pumps, overhead canopy, leak detection system, and all underground plumbing. The entire system needs updating and larger capacity for the amount of fuel that is dispensed on a day to day basis. Replacing the existing overhead canopy with a canopy with solar panels may be a cost effective method in helping with Milwaukee County's goal of becoming more energy sustainable. Underground storage tanks are subject to annual inspection and permitting with the State of Wisconsin. Potential leaks or failures of the existing system would result in removal from service by the State with no other practical options to fuel equipment at this location. The project replaces the aging system prior to failure to insure uninterrupted fueling supply for squad cars, highway maintenance vehicles, and other emergency equipment.  There have not been any tank leaks at this time. </t>
  </si>
  <si>
    <t>YES__Due to higher use during winter operations, contruction should take place between April 1 through October 31.</t>
  </si>
  <si>
    <t xml:space="preserve">The scope of work includes the design phase for excavation and replacement of underground storage tank system including tanks, piping, leak detection system, canopies, cameras, and other required/requested appurtenances. Design will consider solar panels on canopies.  </t>
  </si>
  <si>
    <t xml:space="preserve">The MCDOT Fleet Management Facility currently has 1000amp 480v 3 phase power service to the facility. Fleet intends to begin incorporating electric vehicles (where practical) into its overall fleet. Grants currently available for purchase of charging stations and vehicles do not cover major modifications to panels, transformers, and related equipment that is existing to the facility. Therefore, to prepare this location for charging of electric vehicles and equipment, Fleet needs to upgrade its main electrical panels to support anticipated substantially higher electrical demands. The current feed would only support 1 rapid charging station. In the near future, a minimum of two additional megawatts of power supply are necessary if Fleet plans to move forward with electrifying some medium-duty highway trucks, squad cars, vans, sedans, and other assets at this facility. 
</t>
  </si>
  <si>
    <t xml:space="preserve">02__YES__Annual financial impact includes: Upgrading electrical will allow us to electrify a portion of the County's fleet and potentially capitalize on solar power generation. Scope and scale of potential savings to be completed in the future. </t>
  </si>
  <si>
    <t>03__YES__See page 191 of the most recent 5-YR CIP (2025-2029)</t>
  </si>
  <si>
    <t xml:space="preserve">This project would allow Milwaukee County to expand utilization of electric vehicles. Electric vehicles have been identified as a means to reduce Fleet carbon emissions. Fleet currently cannot invest in EV's without a means of charging them. This upgrade is required for Fleet to meet carbon emission reduction goals. </t>
  </si>
  <si>
    <t xml:space="preserve">03_This project would allow Milwaukee County to expand utilization of electric vehicles. Electric vehicles have been identified as a means to reduce Fleet carbon emissions. Fleet currently cannot invest in EV's without a means of charging them. This upgrade is required for Fleet to meet carbon emission reduction goals. </t>
  </si>
  <si>
    <t>PF_WF061701_COUNTYWIDE VEHICLE AND EQUIPMENT REPLACEMENT - 2026.XLSM</t>
  </si>
  <si>
    <t>WF061701</t>
  </si>
  <si>
    <t>COUNTYWIDE VEHICLE AND EQUIPMENT REPLACEMENT - 2026</t>
  </si>
  <si>
    <t>PF_WH028501_SHORT TERM CTH REHABILITATION - PHASE 2.XLSM</t>
  </si>
  <si>
    <t>5190</t>
  </si>
  <si>
    <t>5190_HWY MAINT</t>
  </si>
  <si>
    <t>HWY MAINT</t>
  </si>
  <si>
    <t>WH028501</t>
  </si>
  <si>
    <t>SHORT TERM CTH REHABILITATION - PHASE 2</t>
  </si>
  <si>
    <t>EDUARDO SANTIAGO</t>
  </si>
  <si>
    <t>414-303-1272</t>
  </si>
  <si>
    <t>eduardo.santiago@milwaukeecountywi.gov</t>
  </si>
  <si>
    <t>This project addresses the immediate and significant need for short-term rehabilitation of several County Trunk Highways (CTHs) to provide limited preservation until additional Federal or State funding becomes available to complete a longer-term, significant improvement project. The continued patching/spot maintenance activities performed by the Highway Maintenance Department on these CTHs are not sufficient to safely maintain these roadways.  The Short Term CTH Rehabilitation Project(s) under this program span the gap between routine maintenance and improvement projects and are not intended to upgrade or improve the CTH long term. Since these projects (s) are short-term, this will allow time to obtain potential grant funding with County matching funds for improvement projects and, most importantly, keep roadways safe. These projects are short-term improvements to extend the life of the roads between 3-7 years until grant funding is available.  
This project will address roadway sections (see project SCOPE area below for details) that have a pavement rating of 2 and will be repaired and/or undergo milling and overlay work.</t>
  </si>
  <si>
    <t>YES__Please provide a brief listing of options/alternatives researched and why the option your are requesting for this Cost Est is the best alternative:  To continue to perform high maintenance on the deteriorating roadway is no longer a viable alternative. The short-term rehabilitation of the project is the preferred alternative to address the deteriorating roadway until a funding match is obtained to perform a full improvement. The Short Term CTH Rehabilitation Project(s) under this program span the gap between routine maintenance and improvement projects and are not intended to upgrade or improve the CTH long term. Since these projects (s) are short-term, this will allow time to obtain potential grant funding with County matching funds for improvement projects and, most importantly, keep roadways safe. These projects are short-term improvements to extend the life of the roads between 3-7 years until grant funding is available.</t>
  </si>
  <si>
    <t>YES__Construction season is from April to November. No construction in the winter months.</t>
  </si>
  <si>
    <t xml:space="preserve">05__Primary Asset Zip Code: 53225__Total Pop Srvd: 500000__Minority Pop Srvd: 0__Addresses Racial Equity by: The improvements made on these roads will benefit Milwaukee County Residents by providing smooth access to jobs, public transportation, school, and health care. The section of Silver Spring that falls under zip code 53225 is home to many low-income residents who have a history of being underserved. Historically, improved road conditions can lead to attract businesses and investments in such areas, which can lead to jobs, better services, and economic development. </t>
  </si>
  <si>
    <t>03__YES_These sections of CTHs are in low rating conditions. Silver Spring Dr. has a pavewment rating of 3 (Poor) and this section of Beloit Rd has a pavement rating of 2 (Very Poor), however no funds have been allocated for captial improvements/reconstruction. These dollars will extend the life of the roads until complete reconstruction dollars are available.  The Pavement Condition Rating Scale: 10-9 New or excellent, 8-7 Very Good - Good, 6-5 Good - Fair, 4-3 Fair to Poor, and 2-1 Very Poor -Failed.</t>
  </si>
  <si>
    <t>05__YES__Category 1 = Immediately Addresses Failing Assets__Deferred Maint issues addressed by project: The scope of work includes repairs and mill and overlay activities for the following roadway sections:  1.) W. Silver Spring Dr. between N. Lovers Lane (HWY 100) and Appleton Ave., zip code- Estimate $300,000 - repairs and mill &amp; overlay  2.) W. Beloit Road between Wollmer Road and Morgan Ave., zip code- Estimate $200,000  - repairs and mill &amp; overlay. The Wisconsin County Highway Association is estimating that these 2-inch &amp; Overlays are now lasting over 7 years.</t>
  </si>
  <si>
    <t>The scope of work includes repairs and mill and overlay activities for the following roadway sections:    1.) W. Silver Spring Dr. between N. Lovers Lane (HWY 100) and Appleton Ave., zip code- Estimate $300,000 - repairs and mill &amp; overlay  2.) W. Beloit Road between Wollmer Road and Morgan Ave., zip code- Estimate $200,000  - repairs and mill &amp; overlay. The Wisconsin County Highway Association is estimating that these 2-inch &amp; Overlays are now lasting between 12 - 18 years.</t>
  </si>
  <si>
    <t>The Five-Year Capital Improvement Plan includes planned projects requests for years 2 - 5 to address roadway sections requiring repairs and/or mill and overlay work.  See capital project TBD 206628 - PROGRAM PLACEHOLDER (FOR OUT-YEARS 2 - 5) - SHORT TERM CTH REHABILITATION).</t>
  </si>
  <si>
    <t>4/22/25</t>
  </si>
  <si>
    <t>LUKAS BINTZ</t>
  </si>
  <si>
    <t>414-747-4614</t>
  </si>
  <si>
    <t>lbintz@mitchellairport.com</t>
  </si>
  <si>
    <t xml:space="preserve">This project addresses the needs for replacement, upgrade, and modernization of the data center virtual infrastructure with technology at Milwaukee Mitchell International Airport (MKE). This project will replace existing server virtualization technologies that are past the end of useful life.  The current equipment is at risk of losing support from the manufacturer and the airport needs to have this replaced prior to that time.  The continued functionality of this infrastructure is critical as it supports all airport servers and related Information Technology (IT) services.  The funding source is the Airport Development Fund Reserve. 	</t>
  </si>
  <si>
    <t>03__YES__See page 226 of the most recent 5-YR CIP (2025-2029)</t>
  </si>
  <si>
    <t>This project replaces, upgrades, and modernizes the data center virtual infrastructure with the current supported generation storage and services.  This project will replace existing server virtualization technologies.  Included within this replacement is servers, storage units, and other associated equipment.  This project is an equipment procurement and is a planned continuation of a project started in 2025.  $445,450 was included in the Fiscal Year 2025 budget.</t>
  </si>
  <si>
    <t>N/A</t>
  </si>
  <si>
    <t>MKE IT</t>
  </si>
  <si>
    <t xml:space="preserve">This project addresses the need for replacement, upgrade, and modernization of the paging systems with current generation technology at Milwaukee Mitchell International Airport (MKE).  This project will replace existing systems that are past the end of useful life.  The current equipment is at risk of losing support from the manufacturer and the airport needs to have this replaced prior to that time.  The continued functionality of this infrastructure is critical to safety and security as it provides communication and public announcement capabilities throughout the airport and planned expansions.   The funding source is the Airport Development Fund Reserve. 	</t>
  </si>
  <si>
    <t>This project replaces, upgrades, and modernizes the paging systems at Milwaukee Mitchell International Airport (MKE) with current generation technology.  Equipment within this replacement include servers, audio power amplifier, microphone stations, and other associated equipment.  This project is an equipment procurement and is a planned continuation of a project started in 2025.  $579,640 was included in the Fiscal Year 2025 budget.</t>
  </si>
  <si>
    <t>PF_WA045401_MKE PASSENGER LOADING BRIDGE REPLACEMENT – PART 2.XLSM</t>
  </si>
  <si>
    <t>WA045401</t>
  </si>
  <si>
    <t>MKE PASSENGER LOADING BRIDGE REPLACEMENT – PART 2</t>
  </si>
  <si>
    <t>This project is the next design part in a multi-year project needed to replace passenger loading bridges at Milwaukee Mitchell International Airport (MKE).  This phase includes the replacement of bridges at passenger gates C9, C20, C21, D30, D47, D51, D52, D53, and D56.   Passenger loading bridges are a critical piece of the infrastructure of the airport and this program is slated to replace bridges as they exceed their useful life and become prone to excessive maintenance and breakdowns.  The funding source is airline rate backed revenue bonds.</t>
  </si>
  <si>
    <t>YES__Please provide a brief listing of options/alternatives researched and why the option your are requesting for this Cost Est is the best alternative:  Due to the age and use of the passenger loading bridges, replacement was the best solution.  Breakdowns and repair costs are increasing and operating budgets do not have the capacity to keep up.</t>
  </si>
  <si>
    <t>03__Primary Asset Zip Code: 53207__Total Pop Srvd: 937014__Minority Pop Srvd: 411162__Addresses Racial Equity by: This project, as a part of the airport's infrastrutcure, works to enhance the County's fiscal health and sustainability.</t>
  </si>
  <si>
    <t>03__YES__See page 225 of the most recent 5-YR CIP (2025-2029)</t>
  </si>
  <si>
    <t>The scope of work includes the design for the second part of the passenger loading bridges replacement program.  This includes the replacement of the following passenger loading bridges: C9, C20, C21, D30, D47, D51, D52, D53, and D56.  This includes modifications to fuel pits, foundations, security, electrical infrastructure, etc, as necessary.</t>
  </si>
  <si>
    <t>Construction work is anticipated in 2028, 2029, and continuing past 2030.</t>
  </si>
  <si>
    <t>2032-2</t>
  </si>
  <si>
    <t>9/17/24</t>
  </si>
  <si>
    <t>PF_WA045001_MKE EMPLOYEE PARKING LOT REHABILITATION.XLSM</t>
  </si>
  <si>
    <t>WA045001</t>
  </si>
  <si>
    <t>MKE EMPLOYEE PARKING LOT REHABILITATION</t>
  </si>
  <si>
    <t>This project is for the rehabilitation of the Employee Lot at Milwaukee Mitchell International Airport (MKE).  The pavement structure in this parking lot is past its useful life and has not been rehabbed in over 20 years.  There are numerous areas of failed pavement (alligator cracking), and repair patching is no longer able to sustain this pavement.  The funding source is airline rate backed revenue bonds.</t>
  </si>
  <si>
    <t>This project is for the design of the rehabilitation of the Employee Parking Lot at Milwaukee Mitchell International Airport (MKE).  This work will include soil testing if needed, and storm sewer investigation.  The scope of eventual construction work includes asphalt replacement or overlay, subgrade repair where needed, replacement of underground utilities where needed, fencing, pavement marking and other associated items.  The construction is anticipated to occur in three phases starting in 2028.</t>
  </si>
  <si>
    <t>Construction is anticipated in 2028</t>
  </si>
  <si>
    <t>PF_WA044901_MKE SURFACE LOT REHABILITATION.XLSM</t>
  </si>
  <si>
    <t>WA044901</t>
  </si>
  <si>
    <t>MKE SURFACE LOT REHABILITATION</t>
  </si>
  <si>
    <t>This project is for the rehabilitation of the Surface Lot at Milwaukee Mitchell International Airport (MKE).  The Surface Lot is located immediately south of the terminal and includes county bus parking/staging, the cell phone waiting area, and long-term surface parking.   The pavement structure in this parking lot is past its useful life and has not been rehabbed in over 20 years.  There are numerous areas of failed pavement (alligator cracking), and repair patching is no longer able to sustain this pavement.  The funding source is airline rate backed revenue bonds.</t>
  </si>
  <si>
    <t>NO__Please provide an explanation of why alternative options were not researched:  Due to the current pavement condition, full renewal is required.  Further delay in renewal will result in accelerating maitenance costs and maintenance work will not last as long.</t>
  </si>
  <si>
    <t xml:space="preserve">YES__Construction can only happen in summer.  Work must be delayed until after the spring break peak in travel and be completed prior to thanksgiving holiday travel.  </t>
  </si>
  <si>
    <t>This project is for the design of the rehabilitation of the surface lot at Milwaukee Mitchell International Airport (MKE).  This work will include soil testing if needed, and storm sewer investigation.  The scope of eventual construction work includes asphalt replacement or overlay, subgrade repair where needed, replacement of underground utilities where needed, fencing, pavement marking and other associated items.  The construction is anticipated to occur in two phases starting in 2028.</t>
  </si>
  <si>
    <t>PF_WA043001_MKE FUEL FARM ROADWAY RECONSTRUCTION.XLSM</t>
  </si>
  <si>
    <t>WA043001</t>
  </si>
  <si>
    <t>MKE FUEL FARM ROADWAY RECONSTRUCTION</t>
  </si>
  <si>
    <t xml:space="preserve">This project is for the rehabilitation of pavement, regrading, and fuel containment structure work within a portion of the Fuel Farm at Milwaukee Mitchell International Airport (MKE).  The pavement in this area is past its useful life and has not been rehabbed in over 20 years. There are numerous areas of failed pavement, and repair patching is no longer able to sustain this pavement. Poor drainage leads to long-term standing water impacting use of the area. In addition, fuel containment will be investigated and added if required.  The funding source is airline rate backed revenue bonds.
</t>
  </si>
  <si>
    <t>YES__Construction can only happen in summer.  As it impacts the airline operations, work must occur after spring break, but before the thanksgiving holiday.</t>
  </si>
  <si>
    <t>5300 S Howel Ave</t>
  </si>
  <si>
    <t>This project is for the design of the rehabilitation of a portion of the roadway network, drainage, and containment structures, if needed, at Milwaukee Mitchell International Airport (MKE).  This work will include soil testing and storm sewer investigation, if needed.  The scope of eventual construction work includes, where needed, secondary containment improvements, roadway replacement, subgrade repair, replacement or addition of underground utilities, pavement marking, and other associated items.</t>
  </si>
  <si>
    <t>ANTHONY RAAB (CMT CONSULTANT)</t>
  </si>
  <si>
    <t>7/2/24</t>
  </si>
  <si>
    <t>PF_WA045301_MKE IT NETWORKING DISTRIBUTION REPLACEMENT.XLSM</t>
  </si>
  <si>
    <t>WA045301</t>
  </si>
  <si>
    <t>MKE IT NETWORKING DISTRIBUTION REPLACEMENT</t>
  </si>
  <si>
    <t>This project addresses the need for replacement, upgrade, and modernization of the networking distribution system with current generation technology at Milwaukee Mitchell International Airport (MKE).  This project will replace existing systems that are past the end of useful life.  The current equipment is at risk of losing support from the manufacturer and the airport needs to have this replaced prior to that time.  The continued functionality of this infrastructure is critical as it provides communication and public announcement capabilities throughout the airport and planned expansions.   The funding source is the Capital Improvement Reserve Account.</t>
  </si>
  <si>
    <t>This project replaces, upgrades, and modernizes the distribution switches at Milwaukee Mitchell International Airport (MKE) with current generation technology as the existing equipment is past its useful life.  Equipment within this replacement include critical items to the distribution system ensuring overall network stability.</t>
  </si>
  <si>
    <t>PF_WA045101_MKE SNOW REMOVAL EQUIPMENT REPLACEMENT.XLSM</t>
  </si>
  <si>
    <t>WA045101</t>
  </si>
  <si>
    <t>This project involves purchasing a snow removal vehicle at Milwaukee Mitchell International Airport (MKE) with the following specifications: a mid-mount compact multi-tasking snow removal vehicle with a 500 horsepower diesel engine, Environmental Protection Agency (EPA) Tier 4 Final (T4F) emission certified, 500 revolutions per minute broom, 24' plow and 22' broom to replace an Oshkosh combo unit. The replacement of the equipment aligns with the standards outlined in the Federal Aviation Administration’s Advisory Circular 150/5220-20A - Airport Snow and Ice Control Equipment. The funding source is Passenger Facility Charge PayGo.</t>
  </si>
  <si>
    <t>NO__Please provide an explanation of why alternative options were not researched:  The asset will have reached the end of its useful life and is a required piece of equipment.</t>
  </si>
  <si>
    <t xml:space="preserve">The project will be for the replacement of one (1) multi-tasking snow removal vehicle.  The unit will be a 500 horsepower diesel engine, Environmental Protection Agency (EPA) Tier 4 Final (T4F) emission certified, with a 24' plow and 22' broom.  </t>
  </si>
  <si>
    <t>AIRPORT MAINTENANCE</t>
  </si>
  <si>
    <t>PF_WA045201_ARFF VEHICLE REPLACEMENT (EQUIPMENT).XLSM</t>
  </si>
  <si>
    <t>WA045201</t>
  </si>
  <si>
    <t>ARFF VEHICLE REPLACEMENT (EQUIPMENT)</t>
  </si>
  <si>
    <t>This project involves purchasing a new Rapid Intervention Vehicle (RIV) at Milwaukee Mitchell International Airport (MKE) for the replacement of a vehicle past its useful life. The funding source is Passenger Facility Charge PayGo.</t>
  </si>
  <si>
    <t xml:space="preserve">This project is for replacement of a Rapid Intervention Vehicle (RIV) for the Aircraft Rescue and Fire Fighting (ARFF) team at MKE. The existing vehicle is beyond its useful life. The new RIV will feature a bumper turret with a minimum rating of 250 gallons per minute (GPM), alongside 500 pounds of Dry Chem Agent. The replacement vehicle will be constructed in accordance with Federal Aviation Administration’s Advisory Circular 150/5220-10E – Guide Specifications for Aircraft Rescue and Fire Fighting Vehicles and standards of the National Fire Protection Association. </t>
  </si>
  <si>
    <t>NA-</t>
  </si>
  <si>
    <t>PF_WA044602_MKE PARKING STRUCTURE REHABILITATION – PHASE 2.XLSM</t>
  </si>
  <si>
    <t>WA044602</t>
  </si>
  <si>
    <t>MKE PARKING STRUCTURE REHABILITATION – PHASE 2</t>
  </si>
  <si>
    <t>This project addresses the needs for PT repairs and rehabilitation of existing or addition of new traffic bearing membranes in various locations within the parking structure at Milwaukee Mitchell International Airport (MKE). The parking garage is critical to the operations of the airport.  A comprehensive study was done in 2021 that identified the need for comprehensive rehabilitation and waterproofing efforts to extend the lifespan of the structure.  The testing within the study noted areas of high chloride levels within the concrete, and other signs of water migration such as efflorescence. The funding source is a combination of the Airport Development Fund Reserve and Customer Facility Charge Reserve accounts.</t>
  </si>
  <si>
    <t>YES__Please provide a brief listing of options/alternatives researched and why the option your are requesting for this Cost Est is the best alternative:  Due to the age and use of the parking structure, this work needs to be done to further extend the life of the facility.  Replacement would be cost prohibitive.</t>
  </si>
  <si>
    <t xml:space="preserve">The scope of work includes the second phase of construction for the renewal of existing post-tensioned tendons and concrete membranes in the parking garage at Milwaukee Mitchell International Airport (MKE).  This will include work post-tensioned reinforcement.  This project will provide a renewal to the existing membrane or addition of new. </t>
  </si>
  <si>
    <t xml:space="preserve">The scope of work includes additional phases of construction (each year 2025 through 2028).  The exact areas and sizes will be based on testing during the first phase of construction, and decided pending solution determination and bidding climate.  </t>
  </si>
  <si>
    <t>ANTHONY RAAB (CONSULTANT CONCORD)</t>
  </si>
  <si>
    <t>5/1/23</t>
  </si>
  <si>
    <t>PF_WA043304_MKE PASSENGER LOADING BRIDGE REPLACEMENT - PHASE 4.XLSM</t>
  </si>
  <si>
    <t>WA043304</t>
  </si>
  <si>
    <t>MKE PASSENGER LOADING BRIDGE REPLACEMENT - PHASE 4</t>
  </si>
  <si>
    <t>This project is the next phase in a multi-year project needed to replace passenger loading bridges at Milwaukee Mitchell International Airport (MKE).  This phase includes the replacement of bridges at passenger gates C10, C18, C19, C22, C23, and C24.   Passenger loading bridges are a critical piece of the infrastructure of the airport and this program is slated to replace bridges as they exceed their useful life and become prone to excessive maintenance and breakdowns.  The funding source is airline rate backed revenue bonds.</t>
  </si>
  <si>
    <t>YES__Please provide a brief listing of options/alternatives researched and why the option your are requesting for this Cost Est is the best alternative:  Due to the age and use of the passenger loading bridges, replacement was the best solution overall.   Breakdowns and repair costs are increasing and operating budgets do not have the capacity to keep up.</t>
  </si>
  <si>
    <t>The scope of work includes construction to replace passenger loading bridges and preconditioned air units as needed at gates C10, C18, C19, C22, C23, C24 with new equipment of similar size and function. This includes modifications to fuel pits, foundations, and electrical infrastructure as necessary.</t>
  </si>
  <si>
    <t>Additional bridges will be installed in 2028, 2029, and 2031 under a new project number.</t>
  </si>
  <si>
    <t>ANTHONY RAAB (COSTS BASED ON BIDS)</t>
  </si>
  <si>
    <t>3/3/25</t>
  </si>
  <si>
    <t>PF_WF061801_FLEET GARAGE MECHANICALS REPLACEMENT.XLSM</t>
  </si>
  <si>
    <t>WF061801</t>
  </si>
  <si>
    <t>FLEET GARAGE MECHANICALS REPLACEMENT</t>
  </si>
  <si>
    <t xml:space="preserve">Fleet Management has the need to replace all building mechanicals in the Fleet garage. This includes hot water overhead modines, radiant floor heating, building automation system, CO/NO monitoring devices, air handling units, addition of air conditioning in mechanic shop, and addition of a fire supression (sprinkler system) in the shop and parking garage. The majority of the systems are more than 50 years old and have already began to fail. In 2024, Fleet incurred significant expense to repair a small section of radiant floor heat piping due to a leak. This is a primary heating source for the facility. This "full mechanicals replacement" is being requested as one project due to the fact that many of these systems are interconnected. The most efficient way to address replacement of all mechanicals will be a assessment and redesign to properly condition the space and comply with all current building codes. Part of the scope should be consideration to increase heating and cooling efficiency, and ventilation to allow us to keep all overhead doors closed during normal business hours. Currently, we are unable to properly secure the facility because doors need to remain open during the summer months to keep the garage temperature suitable for our employees to work. This creates a major problem for security of law enforcement assets and criminal investigation property. </t>
  </si>
  <si>
    <t xml:space="preserve">NO__Please provide an explanation of why alternative options were not researched:  All mechanicals are 20 years + past useful life and are failing. The only way to continue to operate the facility long term would be complete replacement. </t>
  </si>
  <si>
    <t xml:space="preserve">00__NO__Annual financial impact includes: Cost savings would be difficult to estimate due to the sporratic nature of existing equipment failures. Possible energy cost savings would be dependent on the design of the replacement infrastructure. </t>
  </si>
  <si>
    <t xml:space="preserve">YES__PF_WF061301_HVAC Refit Assessment - Fleet Facility and PF_WF061601_Central Garage Fire Suppression have been completed. An updated building mechanicals project charter is currently under development. </t>
  </si>
  <si>
    <t xml:space="preserve">YES__Construction would need to occur from April - October so that the facility can be adequately heated in the winter months. Planning and design work could be performed at anytime. </t>
  </si>
  <si>
    <t xml:space="preserve">02__Primary Asset Zip Code: 53226__Total Pop Srvd: 951226__Minority Pop Srvd: 388497__Addresses Racial Equity by: This project helps achieve racial equity goals by reducing operating expenses related to repair of infrastructure exceeding its useful life. Complete redesign of the system would help us reduce heating and cooling energy costs and utilize building space more efficiently. </t>
  </si>
  <si>
    <t xml:space="preserve">05__YES__Category 1 = Immediately Addresses Failing Assets__Deferred Maint issues addressed by project: The floor heating coil has had one major failure and currently has small leaks in other locations. Three modiens have failed and have been locked out. The main makeup air unit fails intermitently due to aged building automation system controls. </t>
  </si>
  <si>
    <t xml:space="preserve">This project is estimated to reduce heating costs and CO2 emissions by greater than 10% by updating mechanicals to modern energy efficient technology. </t>
  </si>
  <si>
    <t xml:space="preserve">03_This project is estimated to reduce heating costs and CO2 emissions by greater than 10% by updating mechanicals to modern energy efficient technology. </t>
  </si>
  <si>
    <t>The scope of work includes analysis of the facilities to create design plans, for certain HVAC and sprinkler system. This would add a wet sprinkler system to the Garage and Mechanics Bays (~200,000 sq ft.) and tie into the existing fire Alarm system.  The scope also includes design to replacing the existing HVAC for the Garage and Mechanics Bays: Boilers, Unit Heaters, AHU's, and adding RTU with Energy Recovery for AC. Survey will include evaluating the feasibility of replacing the existing in floor radiant heat system. This may include ancillary systems such as pumping, piping, ducts, valves, dampers etc. Assets will be reused if possible, such as hot water distribution.</t>
  </si>
  <si>
    <t>0-0</t>
  </si>
  <si>
    <t>00__NO__Annual financial impact includes: This project provides revenue which aids in maintaining a no levy increase in the operating budget which is becoming more difficult from year to year.</t>
  </si>
  <si>
    <t xml:space="preserve">YES__Adopted Board File: N/A__Agreement(s) Uploaded: YES__Partners and nature of Agreement(s): State funding for the project is from the WisDOT Local Roads Improvement Program (LRIP), County Highway Improvement (CHI).__Next Board cycle if agreement(s) not yet adopted: </t>
  </si>
  <si>
    <t>YES__Board File: N/A__SD Uploaded: YES__Detail:  There is an executed State/Municipal Agreement (SMA) executed between Milwaukee County and the State of Wisconsin for a maximum of State funding of $1,643,688 for eligible project costs.  The State funding expires on June 30, 2029. It is important to approve the capital funding to successfully complete all phases of the project to meet the WisDOT State funding deadline. If the capital funding is not approved as requested, there is a chance that the State funding deadline would not be met which could potentially jeopardize the State funding obligation in the SMA.</t>
  </si>
  <si>
    <t>03__YES__See Page 188 of the adopted CIP (2025-2029) in the 2025 Adopted Capital Budget.</t>
  </si>
  <si>
    <t xml:space="preserve">The scope of work includes the continuation of the design phase and start of the right-of-way acquisition phase for S 76th St (CTH U) from S Creek View Ct to W High St.  The overall sub-project scope of work includes the reconstruction of a 1.40 mile segment of S 76th St (CTH U) from S Creek View Ct to W High St with consideration of bicycle and pedestrian accommodations. </t>
  </si>
  <si>
    <t>The Five-Year Capital Improvements Plan (CIP) includes additional appropriations of $7,300,000 that are necessary to complete the work on the project.  Financing is anticipated to be provided from $1,643,688 in State revenue and $5,656,312 in general obligation bonds.</t>
  </si>
  <si>
    <t>4/18/25</t>
  </si>
  <si>
    <t>PF_WH026501_W. COLLEGE AVE. (CTH ZZ)-S. 26TH ST. TO W. HOWELL AVE..XLSM</t>
  </si>
  <si>
    <t>WH026501</t>
  </si>
  <si>
    <t>W. COLLEGE AVE. (CTH ZZ)-S. 26TH ST. TO W. HOWELL AVE.</t>
  </si>
  <si>
    <t xml:space="preserve">The sub-project addresses the need to meet the future transportation and safety provisions together with improving the deficiencies of the existing roadway system such as deteriorated pavement, inadequate drainage system, and insufficient access for both bicyclist and pedestrians. The Wisconsin Department of Transportation (WISDOT) under the Surface Transportation Program (STP) approved Federal funding of $1,765,000 where 80% ($1,412,000) is the Federal share and 20% ($353,000) is the Milwaukee County share for the design and right-of-way acquisition phases for the project.  The construction phase funding of $8,000,000 for the project will be approved by WisDOT in 2026 where 80% ($6,400,000) is the Federal Share and 20% ($1,600,000) is the Milwaukee County share. </t>
  </si>
  <si>
    <t>YES__Please provide a brief listing of options/alternatives researched and why the option your are requesting for this Cost Est is the best alternative:  Do Nothing/No improvement by continuing to perform maintenance on the deteriorating roadway is no longer viable alternative and miss an opportunity of available Federal funding for improvements.</t>
  </si>
  <si>
    <t>00__NO__Annual financial impact includes: This project provides revenue which aids in maintaining a no increase levy in the operating budget which is becoming more difficult from year to year.</t>
  </si>
  <si>
    <t xml:space="preserve">YES__Adopted Board File: N/A__Agreement(s) Uploaded: YES__Partners and nature of Agreement(s): Federal funding for the design and right-of-way acquisition phases from the Surface Transportation Program (STP) was approved.__Next Board cycle if agreement(s) not yet adopted: </t>
  </si>
  <si>
    <t>YES__Board File: N/A__SD Uploaded: YES__Detail:  There is an executed State/Municipal Agreement (SMA) between Milwaukee County and the State of Wisconsin for Federal funding executed for the design and right-of-way acquisition phases. The Federal funding for the construction phase will be granted in 2026 where the SMA will be revised to include the approved funding.</t>
  </si>
  <si>
    <t>02__Primary Asset Zip Code: 53154__Total Pop Srvd: __Minority Pop Srvd: __Addresses Racial Equity by: Note: Since the project is a transportation function, the Annual Average Daily Traffic (AADT) in the project area and the municipality racial minority data was used to determine the total population/customers served by asset.  
                                                                                                                                                                                                                                                               This project helps to achieve the County's racial equity goals by including racial equity as one of the criteria of the selection and decision-making process for all improvement projects together with improving processes and developing measures of performance to routinely plan, design, construct, operate, and maintain safe, multimodal road networks for people of all ages and abilities.</t>
  </si>
  <si>
    <t>W College Ave (CTH ZZ)</t>
  </si>
  <si>
    <t>The scope of work includes the continuation of the design phase for a 1.5 mile segment of W. College Ave. (CTH ZZ) from S. 26th St. to S. Howell Ave. The overall sub-project scope of work includes the reconstruction of W. College Ave (CTH ZZ) from S. 26th St. to S. 13th St. and reconditioning from S. 13th St. to S. Howell Ave., including consideration of bicycle and pedestrian accommodations.</t>
  </si>
  <si>
    <t>The Five-Year Capital Improvements Plan includes additional appropriations of $8,765,000 that are necessary to complete the work on the project.  Financing is anticipated to be provided from $7,012,000 in Federal revenue and $1,753,000 in general obligation bonds.</t>
  </si>
  <si>
    <t>ANDREA WEDDLE-HENNING, PE</t>
  </si>
  <si>
    <t>2031-2</t>
  </si>
  <si>
    <t>4/21/25</t>
  </si>
  <si>
    <t>PF_WH026201_N. TEUTONIA AVE (CTH D)-W. BRADLEY RD TO N. GREENBAY RD.XLSM</t>
  </si>
  <si>
    <t>WH026201</t>
  </si>
  <si>
    <t>N. TEUTONIA AVE (CTH D)-W. BRADLEY RD TO N. GREENBAY RD</t>
  </si>
  <si>
    <t xml:space="preserve">The sub-project addresses the need to meet the future transportation and safety provisions together with improving the deficiencies of the existing roadway system such as deteriorated pavement, poor shoulders, inadequate drainage system, and insufficient access for both bicyclist and pedestrians. The State funding from Wisconsin Department of Transportation (WISDOT) under the County Highway Improvement Program Supplemental (CHIS) is a maximum of $2,631,332 for eligible project costs.
</t>
  </si>
  <si>
    <t>YES__Please provide a brief listing of options/alternatives researched and why the option your are requesting for this Cost Est is the best alternative:  Do Nothing/No improvement by continuing to perform maintenance on the deteriorating roadway is no longer a viable or cost effective alternative.</t>
  </si>
  <si>
    <t>00__NO__Annual financial impact includes: This project provides revenue which aids in maintaining a no increase levy in the operating budget from year to year.</t>
  </si>
  <si>
    <t xml:space="preserve">YES__Adopted Board File: N/A__Agreement(s) Uploaded: YES__Partners and nature of Agreement(s): State funding from the Local Roads Improvement Program (LRIP) under County Highway Improvement-Supplemental (CHIS).  __Next Board cycle if agreement(s) not yet adopted: </t>
  </si>
  <si>
    <t>04__Primary Asset Zip Code: 53223__Total Pop Srvd: 12100__Minority Pop Srvd: 6000__Addresses Racial Equity by: Note: Since the project is a transportation function, the Annual Average Daily Traffic (AADT) in the project area and the municipality racial minority data was used to determine the total population/customers served by asset.  
                                                                                                                                                                                                                                                               This project helps to achieve the County's racial equity goals by including racial equity as one of the criteria of the selection and decision-making process for all improvement projects together with improving processes and developing measures of performance to routinely plan, design, construct, operate, and maintain safe, multimodal road networks for people of all ages and abilities.</t>
  </si>
  <si>
    <t>N Teutonia Avenue (CTH D)</t>
  </si>
  <si>
    <t>N 43rd Street (CTH G)</t>
  </si>
  <si>
    <t xml:space="preserve">The scope of work includes the construction phase and start of the right-of-way acquisition phase for a 0.70 mile segment of N. Teutonia Ave. (CTH D)/N. 43rd St. (CTH G) from W. Bradley Rd. to N. Green Bay Rd. (STH 57). The overall sub-project scope of work includes the reconstruction of N. Teutonia Ave. (CTH D)/N. 43rd St. (CTH G) from W. Bradley Rd. to N. Green Bay Rd. (STH 57) with realignment to improve safety, including consideration of bicycle and pedestrian accommodations. 
</t>
  </si>
  <si>
    <t>PF_WH027401_LINCOLN MEMORIAL DR SIGNAL IMPRV JUNEAU PARK TO WATER TOWER.XLSM</t>
  </si>
  <si>
    <t>WH027401</t>
  </si>
  <si>
    <t>LINCOLN MEMORIAL DR SIGNAL IMPRV JUNEAU PARK TO WATER TOWER</t>
  </si>
  <si>
    <t>The sub-project addresses the need to improve the flow of traffic from signalized intersections along the Lincoln Memorial Drive corridor from Juneau Park to Water Tower Rd, improving the overall Milwaukee County highway system.  The Federal funding from the Wisconsin Department of Transportation (WISDOT) under the Congestion Mitigation &amp; Air Quality Program (CMAQ) was approved for a total estimated cost of $437,000 where the Federal share is $349,600 and the County share is $87,400.  THE CMAQ FUNDING EXPIRES ON JUNE 30, 2031.</t>
  </si>
  <si>
    <t>YES__Please provide a brief listing of options/alternatives researched and why the option your are requesting for this Cost Est is the best alternative:  Do Nothing/No Improvement to congestion which will not improve the overall air quality.</t>
  </si>
  <si>
    <t xml:space="preserve">YES__Adopted Board File: 22-586__Agreement(s) Uploaded: YES__Partners and nature of Agreement(s): Federal funding for the design and construction phases from the Congestion Mitigation &amp; Air Quality Program (CMAQ). __Next Board cycle if agreement(s) not yet adopted: </t>
  </si>
  <si>
    <t>YES__Board File: 22-586__SD Uploaded: NO__Detail:  There is an executed State/Municipal Agreement (SMA) between Milwaukee County and the State of Wisconsin for State funding.  The State funding expires on June 30, 2031. It is important to approve the capital funding to successfully complete all phases of the project to meet the WisDOT State funding deadline. If the capital funding is not approved as requested, there is a chance that the State funding deadline would not be met which could potentially jeopardize the State funding obligation in the SMA.</t>
  </si>
  <si>
    <t>02__Primary Asset Zip Code: 53202__Total Pop Srvd: 32400__Minority Pop Srvd: 12000__Addresses Racial Equity by: Note: Since the project is a transportation function, the Annual Average Daily Traffic (AADT) in the project area and the municipality racial minority data was used to determine the total population/customers served by asset.  
                                                                                                                                                                                                                                                               This project helps to achieve the County's racial equity goals by including racial equity as one of the criteria of the selection and decision-making process for all improvement projects together with improving processes and developing measures of performance to routinely plan, design, construct, operate, and maintain safe, multimodal road networks for people of all ages and abilities.</t>
  </si>
  <si>
    <t>Lincoln Memorial Drive</t>
  </si>
  <si>
    <t>The scope of work includes the start of the construction phase for the Lincoln Memorial Dr Signal Improvement Juneau Park to Water Tower Rd project in the Congestion Mitigation &amp; Air Quality Program (CMAQ). The work will include new communications equipment between intersections, flashing yellow arrow signals, new detection at intersections, improved traffic signal timings and other equipment associated with these upgrades. The intersections included in the project are on N. Lincoln Memorial Dr. at E. Lagoon Dr., E. Lafayette Hill Rd. and E. Water Tower Rd.</t>
  </si>
  <si>
    <t>N/A-N/A</t>
  </si>
  <si>
    <t>4/24/25</t>
  </si>
  <si>
    <t>PF_WH027501_LAYTON AVE SIGNAL IMPROVEMENT 76TH TO 47TH.XLSM</t>
  </si>
  <si>
    <t>WH027501</t>
  </si>
  <si>
    <t>LAYTON AVE SIGNAL IMPROVEMENT 76TH TO 47TH</t>
  </si>
  <si>
    <t>The sub-project addresses the need to improve the flow of traffic from signalized intersections along the W Layton Avenue (CTH Y) corridor from S 76th Street to S 47th Street, improving the overall Milwaukee County highway system. The Federal funding from the Wisconsin Department of Transportation (WISDOT) under the Congestion Mitigation &amp; Air Quality Program (CMAQ) was approved for a total estimated cost of $555,000 where the Federal share is $444,000 and the County share is $111,000.  THE CMAQ FUNDING EXPIRES ON JUNE 30, 2031.</t>
  </si>
  <si>
    <t>YES__Board File: 22-586__SD Uploaded: YES__Detail:  There is an executed State/Municipal Agreement (SMA)between Milwaukee County and the State of Wisconsin for Federal funding approved. The Federal funding expires on June 30, 2031. It is important to approve the capital funding to successfully complete all phases of the project to meet the WisDOT Federal funding deadline. If the capital funding is not approved as requested, there is a chance that the Federal funding deadline would not be met which could potentially jeopardize the Federal funding obligation in the SMA.</t>
  </si>
  <si>
    <t>03__Primary Asset Zip Code: 53220__Total Pop Srvd: 22800__Minority Pop Srvd: 5100__Addresses Racial Equity by: Note: Since the project is a transportation function, the Annual Average Daily Traffic (AADT) in the project area and the municipality racial minority data was used to determine the total population/customers served by asset.  
                                                                                                                                                                                                                                                               This project helps to achieve the County's racial equity goals by including racial equity as one of the criteria of the selection and decision-making process for all improvement projects together with improving processes and developing measures of performance to routinely plan, design, construct, operate, and maintain safe, multimodal road networks for people of all ages and abilities.</t>
  </si>
  <si>
    <t>W Layton Avenue (CTH Y)</t>
  </si>
  <si>
    <t>The scope of work includes the construction phase for the Layton Avenue Signal Improvement 76th to 47th project in the Congestion Mitigation &amp; Air Quality Program (CMAQ). The work will include new communications equipment between intersections, flashing yellow arrow signals, new detection at intersections, improved traffic signal timings and other equipment associated with these upgrades. The intersections included in the project are on W. Layton Ave. (CTH Y) at S. 76th St., S. 68th St., S. 60th St., S. 57th St., S. 51st St., and S. 47th St.</t>
  </si>
  <si>
    <t>PF_WH027901_SIGNAL AT LAYTON AVE INTERSECTIONS 84TH, 68TH, NICHOLSON.XLSM</t>
  </si>
  <si>
    <t>WH027901</t>
  </si>
  <si>
    <t>SIGNAL AT LAYTON AVE INTERSECTIONS 84TH, 68TH, NICHOLSON</t>
  </si>
  <si>
    <t xml:space="preserve">The sub-project addresses the immediate need to improve efficiency and mobility at signalized intersections for both motorists and pedestrians along County Trunk Highways (CTH), improving the overall safety of the Milwaukee County highway system. Federal funding from Wisconsin Department of Transportation (WISDOT) under the Highway Safety Improvement Program (HSIP) was approved for a total estimated cost of $2,407,413 where the Federal share is $1,650,762 and the County share is $756,651. </t>
  </si>
  <si>
    <t>YES__Please provide a brief listing of options/alternatives researched and why the option your are requesting for this Cost Est is the best alternative:  Do Nothing/No Improvement to efficiency and mobility which will not improve the overall safety of our transportation infrastructure.</t>
  </si>
  <si>
    <t xml:space="preserve">YES__Traffic Signal Upgrade installation/construction season from April to November.  </t>
  </si>
  <si>
    <t>05__Safety-Risk Issue(s) Addressed:  The sub-project addresses the immediate need to improve efficiency and mobility at signalized intersections for both motorists and pedestrians along County Trunk Highways (CTH), improving the overall safety of the Milwaukee County highway system.</t>
  </si>
  <si>
    <t xml:space="preserve">YES__Adopted Board File: N/A__Agreement(s) Uploaded: YES__Partners and nature of Agreement(s): Federal funding from the Highway Safety Improvement Program (HSIP). __Next Board cycle if agreement(s) not yet adopted: </t>
  </si>
  <si>
    <t>YES__Board File: N/A__SD Uploaded: YES__Detail:  The executed State/Municipal Agreement (SMA) between Milwaukee County and the State of Wisconsin for Federal funding is approved.  It is important to approve the capital funding to successfully complete all phases of the project to meet the WisDOT Federal funding deadline. If the capital funding is not approved as requested, there is a chance that the Federal funding deadline would not be met which could potentially jeopardize the Federal funding obligation in the SMA.</t>
  </si>
  <si>
    <t>03__Primary Asset Zip Code: 53110__Total Pop Srvd: 20000__Minority Pop Srvd: 8000__Addresses Racial Equity by: Note: Since the project is a transportation function, the Annual Average Daily Traffic (AADT) in the project area and the municipality racial minority data was used to determine the total population/customers served by asset.  
                                                                                                                                                                                                                                                               This project helps to achieve the County's racial equity goals by including racial equity as one of the criteria of the selection and decision-making process for all improvement projects together with improving processes and developing measures of performance to routinely plan, design, construct, operate, and maintain safe, multimodal road networks for people of all ages and abilities.</t>
  </si>
  <si>
    <t>Layton Avenue (CTH Y)</t>
  </si>
  <si>
    <t>Scope of work includes the construction phase for the Signal at Layton Avenue Intersections of 84th, 68th, and Nicholson project. The overall project scope of work is to install overhead per lane signal heads for the through lanes to reduce crashes and eliminate the number of signal heads and poles in the median that have been repeatedly struck. Flashing yellow arrow left turn signals will be installed for better driver comprehension, reducing left turn crashes.</t>
  </si>
  <si>
    <t>PF_WH028701_S 13TH ST (CTH V)-OAKWOOD RD TO W PUETZ RD RECONSTRUCTION.XLSM</t>
  </si>
  <si>
    <t>00__NO__Annual financial impact includes: This project provides revenue which aids in maintaining a no increase tax levy in the operating budget which is becoming more difficult from year to year.</t>
  </si>
  <si>
    <t xml:space="preserve">YES__Adopted Board File: N/A__Agreement(s) Uploaded: YES__Partners and nature of Agreement(s): State funding for the project is from the WisDOT Local Roads Improvement Program (LRIP), County Highway Improvement-Supplemental (CHIS).__Next Board cycle if agreement(s) not yet adopted: </t>
  </si>
  <si>
    <t>YES__Board File: N/A__SD Uploaded: YES__Detail:  There is an executed State/Municipal Agreement (SMA) between Milwaukee County and the State of Wisconsin for a maximum of $2,587,497 State funding for eligible project costs.  The State funding expires on June 30, 2029. It is important to approve the capital funding to successfully complete all phases of the project to meet the WisDOT State funding deadline. If the capital funding is not approved as requested, there is a chance that the State funding deadline would not be met which could potentially jeopardize the State funding obligation in the SMA.</t>
  </si>
  <si>
    <t>03__YES__See Page 190 of the adopted CIP (2025-2029) in the 2025 Adopted Capital Budget.</t>
  </si>
  <si>
    <t xml:space="preserve">The scope of work includes the continuation of the design phase and start of the right-of-way acquisition phase for S. 13th St. (CTH V) from W. Oakwood Rd. to W. Puetz Rd.  The overall sub-project scope of work includes the reconstruction of a 1.4 mile segment of S. 13th St. (CTH V) from W. Oakwood Rd. to W. Puetz Rd. with consideration of bicycle and pedestrian accommodations. </t>
  </si>
  <si>
    <t>The Five-Year Capital Improvements Plan (CIP) includes additional appropriations of $8,100,000 that are necessary to complete the work on the project.  Financing is anticipated to be provided from $2,587,497 in State revenue and 5,512,503 in general obligation bonds.</t>
  </si>
  <si>
    <t xml:space="preserve">The sub-project addresses the need to meet the future transportation and safety provisions together with improving the deficiencies of the existing roadway system such as deteriorated pavement, inadequate drainage system, and insufficient access for both bicyclist and pedestrians. The Wisconsin Department of Transportation (WISDOT) under the Surface Transportation Program (STP) approved Federal funding for a total estimated cost of $9,330,500 where 80% ($7,464,400) is the Federal share and 20% ($1,866,100) is the Milwaukee County share.  </t>
  </si>
  <si>
    <t xml:space="preserve">YES__Adopted Board File: N/A__Agreement(s) Uploaded: YES__Partners and nature of Agreement(s): Federal funding for all phases from the Surface Transportation Program (STP) are approved.__Next Board cycle if agreement(s) not yet adopted: </t>
  </si>
  <si>
    <t>YES__Board File: N/A__SD Uploaded: YES__Detail:  There is an executed State/Municipal Agreement (SMA) between Milwaukee County and the State of Wisconsin for Federal funding.</t>
  </si>
  <si>
    <t>The Five-Year Capital Improvements Plan includes additional appropriations of 8,330,500 that are necessary to complete the work on the project.  Financing is anticipated to be provided from $6,652,400 in Federal revenue and $1,678,100 in general obligation bonds.</t>
  </si>
  <si>
    <t>PF_WH028601_W RYAN RD (CTH H)-S 96TH ST TO STH 100 RECONSTRUCTION.XLSM</t>
  </si>
  <si>
    <t xml:space="preserve">YES__Adopted Board File: N/A__Agreement(s) Uploaded: YES__Partners and nature of Agreement(s): State funding for the project is from the WisDOT Local Roads Improvement Program (LRIP), County Highway Improvement-Discretionary (CHID).__Next Board cycle if agreement(s) not yet adopted: </t>
  </si>
  <si>
    <t>YES__Board File: N/A__SD Uploaded: YES__Detail:  There is an executed State/Municipal Agreement (SMA) between Milwaukee County and the State of Wisconsin for State funding for a maximum of $905,116 for eligible project costs.  The State funding expires on June 30, 2029. It is important to approve the capital funding to successfully complete all phases of the project to meet the WisDOT State funding deadline. If the capital funding is not approved as requested, there is a chance that the State funding deadline would not be met which could potentially jeopardize the State funding obligation in the SMA.</t>
  </si>
  <si>
    <t xml:space="preserve">04__Primary Asset Zip Code: 53212__Total Pop Srvd: 2800__Minority Pop Srvd: 500__Addresses Racial Equity by: "Note: Since the project is a transportation function, the Annual Average Daily Traffic (AADT) in the project area and the municipality racial minority data was used to determine the total population/customers served by asset.  
                                                                                                                                                                                                                                                               This project helps to achieve the County's racial equity goals by including racial equity as one of the criteria of the selection and decision-making process for all improvement projects together with improving processes and developing measures of performance to routinely plan, design, construct, operate, and maintain safe, multimodal road networks for people of all ages and abilities."										
										</t>
  </si>
  <si>
    <t>03__YES__See Page 189 of the adopted CIP (2025-2029) in the 2025 Adopted Capital Budget.</t>
  </si>
  <si>
    <t xml:space="preserve">The scope of work includes the continuation of the design phase and start of the right-of-way acquisition phase for W. Ryan Rd. (CTH H) from S. 96th St. to STH 100.  The overall sub-project scope of work includes the reconstruction of a 0.6 mile segment of W. Ryan Rd. (CTH H) from S. 96th St. to STH 100 with consideration of bicycle and pedestrian accommodations. </t>
  </si>
  <si>
    <t>The Five-Year Capital Improvements Plan (CIP) includes additional appropriations of $1,980,000 that are necessary to complete the work on the project.  Financing is anticipated to be provided from $905,116 in State revenue and $1,074,884 in general obligation bonds.</t>
  </si>
  <si>
    <t>PF_WH029201_W LAYTON AVE (CTH Y)-S 68TH ST TO S 60TH ST.XLSM</t>
  </si>
  <si>
    <t>WH029201</t>
  </si>
  <si>
    <t>W LAYTON AVE (CTH Y)-S 68TH ST TO S 60TH ST</t>
  </si>
  <si>
    <t>The sub-project addresses the need to meet the future transportation and safety provisions together with improving the deficiencies of the existing roadway system such as deteriorated pavement, poor shoulders, inadequate drainage system, and insufficient access for both bicyclist and pedestrians.  The Local funding from the City of Greenfield is a maximum of $3,000,000 for project costs.</t>
  </si>
  <si>
    <t>YES__Please provide a brief listing of options/alternatives researched and why the option your are requesting for this Cost Est is the best alternative:  Do Nothing/No improvement by continuing to perform maintenance on the deteriorating roadway is no longer a viable or cost effective alternative and and miss an opportunity of available Local funding for improvements.</t>
  </si>
  <si>
    <t xml:space="preserve">YES__Adopted Board File: N/A__Agreement(s) Uploaded: YES__Partners and nature of Agreement(s): Local funding from the City of Greenfield for the design and construction in the amount of $3,000,000 as part of a collaborative effort between the City of Greenfield and Milwaukee County.__Next Board cycle if agreement(s) not yet adopted: </t>
  </si>
  <si>
    <t>YES__Board File: N/A__SD Uploaded: YES__Detail:  There is a Memoradum of Undertanding (MOU) between Milwaukee County and the City of Greenfield that has been approved where the local funding agreed by City of Greenfield in the amount of $3,000,000 expires at the end of 2026 when construction is slated to be completed.</t>
  </si>
  <si>
    <t xml:space="preserve">The scope of work includes the construction phase for W. Layton Avenue (CTH Y) from S. 68th St. to S. 60th St.  The overall sub-project scope of work includes the reconstruction of a 0.5 mile segment of  W. Layton Avenue (CTH Y) from S. 68th St. to S. 60th St. with improvements to exisitng pedestrian accommodations and consideration of bicycle accomodations. </t>
  </si>
  <si>
    <t>5/1/25</t>
  </si>
  <si>
    <t>PF_WQ020301_COMMAND CENTRAL AWARE.XLSM</t>
  </si>
  <si>
    <t>WQ020301</t>
  </si>
  <si>
    <t>1, 2, 4</t>
  </si>
  <si>
    <t>COMMAND CENTRAL AWARE</t>
  </si>
  <si>
    <t>TERESA BREYER - OEM RADIO DIRECTOR TAHC</t>
  </si>
  <si>
    <t>Teresa.Breyer@milwaukeecountywi.com</t>
  </si>
  <si>
    <t xml:space="preserve">The County's 911 Communications is responsible for the prompt response and delivery of emergency services to 911 callers, serving as the PSAP Milwaukee County; dispatching for the Sheriff’s Office and several other county departments, and transferring data received from EMS field providers to receiving hospitals to ensure optimal care is provided immediately upon patient entry to the emergency department.
Dispatchers rely on data from numerous sources to make these quick, informed decisions. However, during peak call volumes or major incidents, managing this influx of information can become overwhelming. 
</t>
  </si>
  <si>
    <t>NO__Please provide an explanation of why alternative options were not researched:  Motorola is the only provider for CommandCentral Aware.</t>
  </si>
  <si>
    <t>02__YES__Annual financial impact includes: Increase Costs (Sucription Fees)
Costs will increase for additional program and security updates and patches for CommandCentral Aware.</t>
  </si>
  <si>
    <t>04__Primary Asset Zip Code: 53223__Total Pop Srvd: 939450__Minority Pop Srvd: 364117__Addresses Racial Equity by: 911 calls are  received from the entire County, including the most under served areas of Milwaukee County. This equipment refresh ensures OEM is able to fulfill its obligation of building equity, reliability, and serving Milwaukee County with the highest level of equality possible. 
Milwaukee County Ord. 91.09, provision of 9-1-1 emergency telecommunications service in the county as provided by s. 146.70, Wis. Stats. and chapter PSC 173 of the state Administrative Code. Section 146.70</t>
  </si>
  <si>
    <t>821 W State Street RM 305</t>
  </si>
  <si>
    <t>Prepare bid specs for RFP, work with Procurement to issue RFP, award bid and execute contract.  
Purchase and install new dedicated workstations and monitors
Configure system architecture and deploy software
Implement data feeds/interfaces to new system
Test 
Train staff
Go Live</t>
  </si>
  <si>
    <t>Complete any remaining activies from Year 1.  Based on need for RFP, this effort could extend beyond 12 months.  This would not require additional funding outside of what is approved in year 1.</t>
  </si>
  <si>
    <t>PF_WQ020501_700MHZ SIMULCAST NETWORK - OEM.XLSM</t>
  </si>
  <si>
    <t>WQ020501</t>
  </si>
  <si>
    <t>700MHZ SIMULCAST NETWORK - OEM</t>
  </si>
  <si>
    <t xml:space="preserve">TERESA BREYER - OEM RADIO DIRECTOR </t>
  </si>
  <si>
    <t>414-305-0012</t>
  </si>
  <si>
    <t>Teresa.Breyer@milwaukeecountywi.gov</t>
  </si>
  <si>
    <t xml:space="preserve">Many neighboring agencies operate on disparate radio systems with limited or no direct interconnectivity. This fragmentation impacts real-time coordination during joint operations. Milwaukee County municipal fire departments work with the City of Milwaukee's fire department regularly, but not having an interoperable conventional channel forces users to use an ISSI shared trunked talkgroup. If the ISSI gateway were to go down during a fire event, the fire departments would lose interoperable communications. 
Existing interoperability channels in the 800 MHz band, where Milwaukee County's current conventional channels are located, do not have room for addtional channels. Which could lead to insufficient channel availibity during multiple concurrent incidents, particularly in urban or high-traffic areas where interoperability resources are strained. </t>
  </si>
  <si>
    <t>NO__Please provide an explanation of why alternative options were not researched:  Milwaukee County's WiPSN is a Motorola system. To use a different vendor for a 700 MHz system would increase the cost based on the need fore additional equipment which is currently operational on the WiPSN system.</t>
  </si>
  <si>
    <t>02__YES__Annual financial impact includes: Additional years of any hardware, software, or security updates needed as WiPSN equipment gets updates.</t>
  </si>
  <si>
    <t>03__Primary Asset Zip Code: Countywide__Total Pop Srvd: 939450__Minority Pop Srvd: 364117__Addresses Racial Equity by: Additional conventional resources from a 700 Mhz simulcast network would provide more interoperability with surrounding agencies, escpecially the City of Milwaukee Fire department. Milwaukee County services include Health and Human Services, First Responders, Parks, and Highway. The ISSI connection to the City of Milwaukee OpenSky radio system allows Milwaukee County radios to cross-communicate with the City of Milwaukee First Responders in a collaborative and coordinated effort to increase the speed and efficiency of critical services being provided. 
Milwaukee County Ord. 91.09, provision of 9-1-1 emergency telecommunications service in the county as provided by s. 146.70, Wis. Stats. and chapter PSC 173 of the state Administrative Code. Section 146.70</t>
  </si>
  <si>
    <t>802 W State Street</t>
  </si>
  <si>
    <t xml:space="preserve">The scope of work includes adding a 10 site, 5 channel analog conventional simulcast cell to Milwaukee County's system. The 10 subsites will include a 5 channel 700MHz ESS rack as well as the TRAK8835 and a LAN switch to be installed in an existing rack. Includes an MPLS IP link to the microwave network; tower, shelter, and power (including backup) will be provided by Milwaukee County. </t>
  </si>
  <si>
    <t>PF_WQ020901_MOBILE RADIO SITE - OASIS 700.800MHZ.XLSM</t>
  </si>
  <si>
    <t>WQ020901</t>
  </si>
  <si>
    <t>MOBILE RADIO SITE - OASIS 700.800MHZ</t>
  </si>
  <si>
    <t>Reliable communication is essential during emergencies, whether in response to natural disasters, infrastructure failures, or unexpected events. Milwaukee County’s WiPSN system depends on fixed towers and sites. Although these radio sites are well-maintained and secure, they are still susceptible to natural disasters, power outages, or equipment failures. 
Without a mobile backup system, a major disruption to our radio network could lead to communication delays or failures during critical moments. This could impact emergency response, slow public safety efforts, and potentially put people at greater risk.</t>
  </si>
  <si>
    <t>NO__Please provide an explanation of why alternative options were not researched:  While the trailer could be sourced from multiple vendors, the radio system equipment needed for the Mobile Radio site needs to come from Motorola. Milwaukee County's WiPSN radio system is a Motorola P25 Simulcast radio system. The equipment proposed for use is the same euipment that is locted at the 10 radio sites.</t>
  </si>
  <si>
    <t>02__YES__Annual financial impact includes: Additional years of Warranty coverage or any hardware updates needed as the WiPSN equipment gets updated.</t>
  </si>
  <si>
    <t xml:space="preserve">03__Primary Asset Zip Code: Countywide__Total Pop Srvd: 939450__Minority Pop Srvd: 364117__Addresses Racial Equity by: A mobile radio site would keep communication open to services needed in the most underserved areas of Milwaukee County. Milwaukee County services include Health and Human Services, First Responders, Parks, and Highway. The ISSI connection to the City of Milwaukee OpenSky radio system allows Milwaukee County radios to cross-communicate with the City of Milwaukee First Responders in a collaborative and coordinated effort to increase the speed and efficiency of critical services being provided. 
Milwaukee County Ord. 91.09, provision of 9-1-1 emergency telecommunications service in the county as provided by s. 146.70, Wis. Stats. and chapter PSC 173 of the state Administrative Code. Section 146.70 </t>
  </si>
  <si>
    <t xml:space="preserve">Motorola will provide a site on wheels on a Prepo setup with a trailer, three 1/2 racks, and a 60ft telescopic tower. This site on wheels will be a 5-channel radio site which can be deployed as a stand-alone radio site or tied into the existing WiSPN system. </t>
  </si>
  <si>
    <t>TERESA BREYER</t>
  </si>
  <si>
    <t xml:space="preserve">Radio Encryption (Advanced Encryption Standard 256) is a software upgrade for radios that enables secure communication between users. This will disable the public from accessing medical and law enforcement information over radio frequencies during incidents.  
Milwaukee County's WiPSN radio system supports encryption on all frequencies, but only a fraction of radios have this capability. This upgrade would allow all users on WiPSN to prevent unauthorized access, by the public on easily purchased scanners, to this sensitive information. When critical information is heard over radio scanners, it allows law enforcement tactics to be leaked to offenders, and it also shares medical information that may be against HIPAA or harmful to a victim's family.  
This project will cover the implementation costs associated with the radio encryption software upgrade. Any increases in annual service and maintenance fees resulting from the upgrade will be absorbed with the Office of Emergency Management's operating budget.
</t>
  </si>
  <si>
    <t>PF_WU020111_PHASED BUILDING EXTERIOR STONE CLADDING (2026).XLSM</t>
  </si>
  <si>
    <t>WU020111</t>
  </si>
  <si>
    <t>PHASED BUILDING EXTERIOR STONE CLADDING (2026)</t>
  </si>
  <si>
    <t>LAURIE KILDEGAARD</t>
  </si>
  <si>
    <t xml:space="preserve">414.982.6622 </t>
  </si>
  <si>
    <t>lkildegaard@warmemorialcenter.org</t>
  </si>
  <si>
    <t>05__YES__Category 1 = Immediately Addresses Failing Assets__Deferred Maint issues addressed by project: Addresses leaking issues experienced in this roofing section.</t>
  </si>
  <si>
    <t>The scope of work includes construction to replace  Marcus Center's Fitchen Garden Area. This 3,200SF area is a full-tear of existing pavers and planters, down to existing concrete deck, repair deck, install new roof drains and drain lines, install stone panels where planters are removed, install new metal and PVC base flashing, install new pavers over pedestals and 80mil PVC roof assembly, install new pedestal-mounted planters, new LED light poles, and new ivy-planted trellis.</t>
  </si>
  <si>
    <t>The Community Reintegration Center (CRC) previously monitored the Training Academy security by providing a non-business hour perimeter security, door security, and motion detection security services.  In late 2017, the CRC was no longer able to provide this service due to staffing issues and outdated equipment.  The Training Academy houses extremely sensitive law enforcement equipment as well as mandated state certification records. Loss or destruction would be extremely costly to the MCSO.  The Training Academy houses the target ranges, ammunition, SWAT Equipment, uniforms, classrooms and equipment, a computer lab, and other valuable assets.  Safeguarding these assets is crucial.   The ability to have 24/7 security monitoring is essential.  Security glass, doors, motion detectors, and cameras as well as the monitoring of these items is necessary to ensure the security of the Training Academy. This project addresses  a Life Safety issue at  the Training Academy caused by inadequate Security.  To have a sworn deputy 24/7 security would cost $645,238 based on an overtime rate of $64.96, three shifts at 2,920 hours per year plus benefits. 
Training Academy  has door and motion detection monitoring.  But since we don’t have cameras, anytime an alarm goes off, one of the staff has to be called in to check it out.  Depending on the alarm, multiple staff or deputies from the patrol division have to respond. The alarms go off with regular enough frequency. Having cameras would allow the staff to log in and see immediately if there was a real problem and if the assets held at the Training Academy are being damaged/removed. Video evidence would used to assist an investigation. 
Further, having a locking secure lobby during business hours would ensure staff, visitor, and trainee safety.  While there hasn’t been a serious problem here, there have been at other facilities or police departments.  It only takes one serious incident for innocent people to be injured and law enforcement facilities are the unfortunate target of violence.  The staff, visitors, and trainees are frequently not law enforcement officers who could defend themselves.  Preventing access with bullet resistant glass and lockable lobby is key to ensuring the safety of all.  There was an incident at MPD in 2022. The training academy has an inventory value worth $3.5 million.  The 2025 Inventory value list is attached as a supporting document.</t>
  </si>
  <si>
    <t>YES__Please provide a brief listing of options/alternatives researched and why the option your are requesting for this Cost Est is the best alternative:  After the shooting at MPD District 5 in Feb 2022, a full assessment of vulnerability was completed.  The academy does not have a secure lobby nor any security features.  Civilian staff and unarmed students are unable to defend themselves and are at significant risk of assault if a violent attacker enters the building. Alternately, A sworn deputy could staff the entry way during regular business hours and then patrol the building 24/7 when closed.  Deputy wages on overtime are $64.96/hr.  One year of staffing coverage would cost $645,238.
This request is also due to the loss of security provided by the Community Reintegration Center.</t>
  </si>
  <si>
    <t>03__YES__See page  180 of the most recent 5-yr CIP (2025-2029), Project #  was WO087901</t>
  </si>
  <si>
    <t xml:space="preserve">The scope of work includes design and construction to improve overall security of the building. This includes: 1) New building security system that would monitor doors, motion sensors and glass breakage;  2) Access control system to add schlage card capabilities to entry doors as well as critical interiors door;.  3) Security Cameras to capture the building perimeter, main hallways, and parking lot; 4) Bullet resistance vestibule along main entryway. The project will leverage existing technologies that are currently used in the county. 
Design and construction: Minimal project risk/unknowns with low probability of budget cost issues and/or project delays as defined in the cost estimate.
</t>
  </si>
  <si>
    <t xml:space="preserve">Monitoring the lakefront and parks by integrating the latest security technology and managing onsite surveillance systems from a remote-control center reduces crime and property damage.  There is no camera system currently installed along the Milwaukee County (County) lakefronts.        
By proactively viewing live security cameras in real time on light poles, traffic poles, rooftops, and anywhere else on commercial/government facilities, the Milwaukee County Sheriff's Office (MCSO) can respond timelier. As for current crime trend, historically, the lakefront accounts for 40-50% of crime incidents of all parks. The #1 reason people give for not coming to the lakefront is they don't feel safe. Cameras would deter and apprehend those responsible for committing the crimes. This project lowers crime rates by acting as a deterrent.  No attacks or robberies at the lakefront means no expensive investigations or court time.  No vandals defacing common property, monuments and buildings means no damage or replacement costs to the City or the County.
We estimate a 50% reduction in crime incidents with cameras installed. Where we have cameras, they have deterred crime and have assisted us in successful convictions.
The goal is to have cameras from Lake Park to Veteran's Park along the lakefront to include Oakleaf Trail (where we have had a number of sexual assaults).
MCSO staff anticipates this system would lead to faster response time and higher rates of suspect apprehension with the support of video evidence. These cameras are anticipated to improve Law Enforcement visibility and transparency and will reduce  life safety risks of crimes occuring at the lakefront.  </t>
  </si>
  <si>
    <t>10__Safety-Risk Issue(s) Addressed:  Sheriff staff anticipates this system would lead to faster response time and higher rates of suspect apprehension with the support  of video evidence. These cameras will improve Law Enforcement visibility and transparency and will reduce  life safety risks of crimes occuring at the lakefront.</t>
  </si>
  <si>
    <t>03__YES__See Page 180 of the most recent 5YR CIP (2025-2029).</t>
  </si>
  <si>
    <t>NA-1</t>
  </si>
  <si>
    <t>5/19/25</t>
  </si>
  <si>
    <t>The Training Academy was constructed in 2002 and has systems that will be past the end of their useful life in 2026.  Listed on the VFA report as fair with renewal action needed in 2026, this project would redesign the facility HVAC to ensure current building best practices for heating and cooling.  The redesign will include a study and multi-zoned ductwork.  Existing condensing units, air handling units, and cooled condensing unit will be demoed and new effiecient units installed.  The existing HVAC project was originally requested in 2017.  Updates to cost in 2025.  Incorporated Make-up air handling project into this one.
The 2021 VFA asset detail report lists these items as renewal action needed.  2019-2022 emergency repairs to the HVAC have cost over $50,000 in those 4 years.  From 2023-2024 emergency repairs have cost over $25,000.  An average of $12,500 per year.  Replacement before failure is desired to ensure planned replacement allows for regular operations.  Building is excessively cold in winter (not above 66) and hot in summer. Condensors useful life are 15 years and these are past that already.  The Capitol Improvement Charter recommended planning and design in 2024 and implementation in 2026. This project wasn't approved in 2024 and continues the cycle of  defering maintainance with the higher risk of failure.</t>
  </si>
  <si>
    <t>02__YES__Annual financial impact includes: *2019-2022 emergency repairs to the HVAC have cost over $50,000 in those 4 years.  From 2023-2024 emergency repairs have cost over $25,000.  An average of $12,500 per year.  Replacement before failure is desired to ensure planned replacement allows for regular operations.
*Increase Annual operating cost increase of approximately $4,000.
*See list of repairs attached. Priority would be on replacing the Firing Range condenser.</t>
  </si>
  <si>
    <t>03__YES__See page 180 of the most recent 5-YR CIP (2025-2029)</t>
  </si>
  <si>
    <t>05__YES__Category 1 = Immediately Addresses Failing Assets__Deferred Maint issues addressed by project: HAVC system is end of life.  Deferring maintenance will create a liablity issue. Building is excessively cold in winter and hot in summer. Numerous staff and students’ complaints about cold room temperatures. Building and rooms set at 68-70 frequently never reach above 66. Current system cannot keep building warm.</t>
  </si>
  <si>
    <t>The scope of work includes a study of the HVAC system to confirm design, and design to replace the HVAC, not necessarily a one for one. Design to replace the two existing condensing units (70 ton and a 1.5 ton) and associated systems: refrigerant piping, reclaim referigerant, electrical, controls, heater, pumps, air handling unit, duct. HVAC controls with IMSD are also included.</t>
  </si>
  <si>
    <t>5/6/25</t>
  </si>
  <si>
    <t>03__YES__See page 181 of the most current 5YR (2025 -2029).</t>
  </si>
  <si>
    <t>5/24/25</t>
  </si>
  <si>
    <t>The parking lot at the Training Academy is in poor shape and needs a complete replacement. Planning and design appropriations ($171,527) were included in the 2020 Adopted Capital Budget have been completed (WO020001 - Training Academy and Parking Lot Replacement).  This is the 5th year construction has been requested (since design has been approved in 2020).  The parking lot is well beyond regular maintenance and repair.  The surface is uneven and filled with potholes that are getting larger and more difficult to patch.  There are an increasing number of cracks that are becoming more difficult to seal.   The Training Academy was built in 2002 and the parking lot has never been completely replaced.  This would make the parking lot 23 years old. It has become critical that this lot be replaced as maintenance is becoming less cost effective or feasible.  The Milwaukee County Highway Maintenance Department has already attempted to repair the lot without permanent success in 2014 &amp; 2023.  Each year over 500 MCSO staff members are required to attend in-service at the academy.  Deputy, Correctional and Public Safety officers that are trained at this facility, other law enforcement agencies that rent the firing range or train, other entities that rent classrooms, and visitors use this parking lot.  As the lot degrades the potential for vehicle damage and bodily harm increases.   
In order to more easily manage and monitor the overall parking lot project, an administrative appropriation transfer will be processed by the Office of the Comptroller and the Office of Strategy, Budget, and Performance to combine and align existing project budget (WO020001) with capital project WR021201 - Training Academy and Parking Lot Replacement.</t>
  </si>
  <si>
    <t>YES__Please provide a brief listing of options/alternatives researched and why the option your are requesting for this Cost Est is the best alternative:  Resurfacing is no longer a viable alternative to replacement.  The state of the parking lot is beyond repair.</t>
  </si>
  <si>
    <t>YES__WO020 project charter from 4/22</t>
  </si>
  <si>
    <t xml:space="preserve">10__Safety-Risk Issue(s) Addressed:  This project reduces the risk liability for slips and falls and property damage that may occur because of the uneven surface of the lot.   For example, if motorcycle training uses the parking lot, the potential for dropping a motorcycle increases exponentially if the surface of the lot is filled with cracks and potholes.   Besides the bodily injuries that could be sustained, potentially there could be significant damage to the motorcycle. The parking lot is beyond repair and regular maintenance. If the parking lot becomes too much of a hazard, the academy may have to close for public use and not be able to collect revenues from the classroom or firing range rentals. </t>
  </si>
  <si>
    <t>03__YES__See page 181 of the most recent 5-YR CIP (2025-2029).</t>
  </si>
  <si>
    <t>03__YES__Category 2 = Addresses Assets anticipated to fail within the next 12 - 24 months__Deferred Maint issues addressed by project: The parking lot is sinking into the sewer and the propensity to damage vehicles increases as the sinking increases.  Vehicles bottom out and scrape the asphalt.  The parking lot is well beyond regular maintenance and repair.  The surface is uneven and filled with potholes that are getting larger and more difficult to patch.  There are an increasing number of cracks that are becoming more difficult to seal.   The Training Academy was built in 2002 and the parking lot has never been completely replaced, making the current lot 23 years old.</t>
  </si>
  <si>
    <t>The scope of work includes construction for the replacement of the Sheriff's Training Academy Parking Lot. This includes 4 inches of asphalt on 8 inches of stone base, concrete curb and gutter, pervious pavers, drainage and storm sewers, lighting wiring, other potental utility replacement under new pavement.  This also include permeable pavers (green infrastructure), natural areas restoration, and LED fixtures.  Asphaltic concrete mixes used for surface course and binder course may contain salvaged or reclaimed asphaltic material.  Evaluation of, and planning for power to serve future camera installations in conjunction with lighting upgrades to be included in scope.</t>
  </si>
  <si>
    <t>PF_WC031101_CJF IN-PERSON VISITATION.XLSM</t>
  </si>
  <si>
    <t>WC031101</t>
  </si>
  <si>
    <t>In Resolution 22-432, the Board of Supervisors requested that the Office of the Sheriff study restoring in person visitation at Milwaukee County Jail/Criminal Justice Facility (CJF).  Prior to 2002, the Milwaukee County Jail Facility was equipped for and provided non-contact in-person visits for residents housed at the Jail. Visitation areas are located in the center of the building, providing between 2 and 5 visiting booths for each pod. Prior to video visitation, these pods utilized intercom or telephone audio to allow visitors to communicate with loved ones through security glass. In 2002, following an escape in the area, a study of security at the CJF recommended video calling as a method of enhancing security. As video and teleconferencing technologies continued to advance, the MCSO turned its focus to video visitation in an effort to increase visitation access for those families who were not able to physically visit at the jail facility. Video visitation was first implemented in the Jail in 2004. At this point, in-person visitation ended at the Jail facility and the public-facing areas of the CJF were closed. A video-visitation area was established on the ground floor of the CJF which allowed those families without reliable access to internet or technology services to visit their loved ones using visitation stations supplied by the County and its vendor partners. Under this system and prior to COVID-19, the public could go to the CJF to video call a resident, or remotely video call from anywhere in the world for a fee.  As a way of improving relationships with residents and their family and friends and their mental health, returning to non-contact in person visitation is being explored.  Visitation can help to reduce stress and anxiety, improve mental and physical health, increase motivation and hope, reduce recidivism, and strengthen family bonds.  Visits can help to allievate the feeling of isolation and provide occupants with a sense of connection to the outside world.  In 2008, researchers found that among 7,000 people released from state prisons in Florida, each additional visit received during incarceration lowered the odds of two-year recidivism by 3.8 percent (in this study, recidivism was defined as reconviction). Findings out of Minnesota a few years later were similar: Receiving one visit per month was associated with a 0.9 percent decrease in someone’s risk of reincarceration; better yet, each unique visitor to an incarcerated person reduced the risk of re-conviction by a notable 3 percent.  Among people who received visits during their incarceration, felony re-convictions were 13 percent lower and revocations for technical violations of parole were 25 percent lower compared to people who did not receive visits. (Research Roundup: The positive impacts of family contact for incarcerated people and their families-Leah Wang December 21, 2021)</t>
  </si>
  <si>
    <t xml:space="preserve">00__NO__Annual financial impact includes: As part of this project, additional staffing would be needed to schedule visits (one Clerical Specialist), for security screening (one Deputy) and monitoring and incident response (two Deputies) for approximately $321,876 annually plus the annual cost of housekeeping that is not known at this time  Additional equipment is also needed which would include a body scanner, cameras, and a lobby renovation.  Any additional maintenance costs on these items are not known at this time.  </t>
  </si>
  <si>
    <t xml:space="preserve">10__Safety-Risk Issue(s) Addressed:  Visitation can help to reduce stress and anxiety, improve mental and physical health, increase motivation and hope, reduce recidivism, and strengthen family bonds.  Visits can help to allievate the feeling of isolation and provide occupants with a sense of connection to the outside world.  Visitation is also correlated with adherence to facility rules. </t>
  </si>
  <si>
    <t xml:space="preserve">05__Primary Asset Zip Code: 53233__Total Pop Srvd: 100__Minority Pop Srvd: 100__Addresses Racial Equity by: Non-contact in-person visitation aids to a healthier and more equitable Milwaukee County racial equity goals by:
Creating intentional inclusion 1B: Create and nurture an inclusive culture across the County; Bridge the Gap 2A: Determine what, where, and how we deliver services to advance health equity; and 3 Invest in Equity 3A Invest “upstream” to address root causes of health disparities.
Visitation can help to reduce stress and anxiety, improve mental and physical health, increase motivation and hope, reduce recidivism, and strengthen family bonds.  Visits can help alleviate the feeling isolation and provide occupants with a sense of connection to the outside world.  Visitation is also correlated with adherence to facility rules.  Misconduct tends to decrease before a visit. This may explain why more frequent visits lead to more consistent good behavior, better overall outcomes, and post-release success.  </t>
  </si>
  <si>
    <t>03__YES__Pg181 of 2025-2029 Adopted 5-YR capital plan.</t>
  </si>
  <si>
    <t>The Milwaukee County Sheriff’s Office (MCSO) is a public safety organization charged with the custody and care of individuals sentenced to confinement in a correctional facility.  One of the greatest risks to operating a safe and secure facility is the introduction and movement of dangerous contraband, such as weapons designed to cause bodily harm, tools to aid escape attempts, or illegal drugs that disrupt normal operations and cause health/safety concerns.  One of the most important contraband management practices is the search of individuals. Searches serve a dual purpose of detection/discovery and deterrence.  Due to the opioid epidemic, it is extremely difficult to determine if someone has these illegal drugs in their possession when entering the jail.  Due to the relatively small size and packaging of these drugs it is almost impossible to find these drugs during a simple pat down search. A full body scanner can be used as an important tool to help ensure that heroin and other opioids do not make it into the jail and therefore, avoid drug trafficking, overdose deaths, and other unintended consequences. This project addressess a Life and Safety issue  for the persons in our care.
This project will mitigate the risk of heroin and other opioids getting into the jail which may cause drug trafficking, overdose deaths, violent behavior, medical emergencies, and other unintended consequences.  The greatest advantage of body scanning technology is the ability to discover contraband hidden under an individual’s clothes and/or concealed in their body cavities without the need for them to undress in front of employees. In addition, a more effective search is performed than a standard strip search.  Body scans are completed in under eight (8) seconds versus the 5-10 minutes it takes to strip search one individual. Body scans would save time and allow more individuals to be screened while preserving the dignity of the person being scanned and reducing the unease of employees conducting the search.
Improvements in technology have made the current body scanner at the CJF almost obsolete.   Newer scanners have a higher sensitivity to contraband which leads to increased security in the jail environment.</t>
  </si>
  <si>
    <t>03__YES__Page 181 of 2025-2029 Adopted 5-YR Capital Plan.</t>
  </si>
  <si>
    <t>Purchase of a body scanner and all related electrical, wiring, applications, construction, furniture and equipment for use inside the Milwaukee County Jail to make the scanning procedure efficient and operational.  Purchase should be complete within one year.</t>
  </si>
  <si>
    <t>PF_WR021901_ TRAINING ACADEMY - GENERAL INTERIOR REPAIRS AND UPDATES.XLSM</t>
  </si>
  <si>
    <t>WR021901</t>
  </si>
  <si>
    <t>TRAINING ACADEMY - GENERAL INTERIOR REPAIRS AND UPDATES</t>
  </si>
  <si>
    <t>Sarah.wronski@milwaukeecountywi,gov</t>
  </si>
  <si>
    <t>This project combines the ceiling finishes, painting, lighting, and partition walls into one interior upgrades project.  (A&amp;E is writing the project charter in 2025 to combine all of these) Ceiling Replacement was #TBD-407943 Project Charter. Please see that Project Charter for details on ceiling finishes. VFA report from 2021 lists renewal or replacement of-Acoustical panels and tile system, wood-stained renewal, wall board renewal.
Replacement of wall folding partitions starting in 2026 is listed in the VFA report.  There are 4 folding wall partitions, the one in the lecture hall (divides the stadium seating for 110, into 2 separate 55 seat rooms) is unrepairable.  We can not get parts for the locks which use a pressure floor plate to hold the panel in place.  The non-functional locks cause the wall to pull apart or move.  This is a hazard if someone leans on it, they could be injured.  The non-functional locks interfere with the operation of the fire exit door, which may cause fire escape hazard.  For these reasons, the partition should not be used.  This reduces the available rooms for training which in turn reduces the amount of training that be provided and accommodated.  
Project Charter for painting was completed in 2024 (unknown # assigned).  Existing paint is old and worn and deteriorating and needs to be replaced.  This causes unprofessional aesthetic of the facility.  Continued deterioration of the existing paint makes it worse as this project is delayed.  
Lastly, the grant funded project, ARPA Lighting Jobs Program, WY062506 replaced most of the light fixtures with LED but there are some rooms that did not get replacement LED fixtures.  Those rooms should be updated to LED and include storage rooms, closets, the shoot house, laundry, and mock-cells.</t>
  </si>
  <si>
    <t>YES__Please provide a brief listing of options/alternatives researched and why the option your are requesting for this Cost Est is the best alternative:  Replacements parts are no longer available.</t>
  </si>
  <si>
    <t xml:space="preserve">02__YES__Annual financial impact includes: LED light conversions save money.  Results in cost decrease.
</t>
  </si>
  <si>
    <t>YES__Project charter - 407943</t>
  </si>
  <si>
    <t>10__Safety-Risk Issue(s) Addressed:  This project supports our mission to ensure public safety by ensuring the Training Academy is safe for public use and maintained on schedule. Allow for appropriate LED lighting in the classroom.</t>
  </si>
  <si>
    <t>03__Citations Addressed by Project?: YES__Description of Citation(s) addressed: Foldable wall partition locks don’t work causing potential fire escape hazard and potential fall hazard</t>
  </si>
  <si>
    <t>05__Primary Asset Zip Code: 53132__Total Pop Srvd: 100__Minority Pop Srvd: 100__Addresses Racial Equity by: Interior updates are needed and will allow for minority and woman owned businesses to provide needed services to Milwaukee County – create intentional inclusion (1c)</t>
  </si>
  <si>
    <t>03__YES__Page 180 of the most recent 5-YR CIP (2025-2029) combines three projects Sheriff Training Academy painted wall finish, Sheriff Training Academy ceiling replacement and Sheriff Training Academy interior lighting replacement.</t>
  </si>
  <si>
    <t>9225 South 68th Street</t>
  </si>
  <si>
    <t>The scope of work includes design and replacement of existing ceiling within the training academy rooms. New energy efficient lighting to be included for any fixtures that were not completed as part of the ARPA Lighting Upgrade Project. All identified spaces in the basement and first floor to receive scuff resistant paint. Scope also includes new flooring and painting in select areas. Existing flooring and paint is beyond its expected life and is deteriorating. 
Design and construction: Minimal project risk/unknowns with low probability of budget cost issues and/or project delays as defined in the cost estimate.</t>
  </si>
  <si>
    <t>PF_WC031001_CJF - JAIL RECORDS AREA REMODEL AND UPDATES.XLSM</t>
  </si>
  <si>
    <t>WC031001</t>
  </si>
  <si>
    <t>CJF - JAIL RECORDS AREA REMODEL AND UPDATES</t>
  </si>
  <si>
    <t>SARAH MOORE/PAT CARRAVETTE</t>
  </si>
  <si>
    <t>226-7601/X4744</t>
  </si>
  <si>
    <t>The Jail Records work area is in dire need of a remodel. The area has had the same desk workstations for over 20 years, which are deteriorating, falling apart and no longer functional. Ceiling tiles are missing and dilapidated due to previous flooding from the floor above that was never addressed.  The carpet has not been cleaned in years, nor has there been regularly scheduled carpet cleaning.
The area is a 24/7 operation and requires staff to be able to work in a safe, healthy, and productive work environment. The current workstations do not provide an ergonomic space and some workstations do not provide a clear view of customers, attorneys, and LE partners who are standing at the public windows needing assistance.
The updated work area will provide an ergonomic and clean workspace, which will ensure safety and efficiency allowing employees to work to their full potential without the worry of eye, back, neck, hip, and/or general body strain. This leads to healthy and pain-free workers who are present, engaged and productive.  The replacement of ceiling tiles, removal of the carpet and installation of rigid flooring will provide a work environment that is easier to clean and maintain, creating better indoor air quality due to less harbored allergens. This project will help MCSO fulfill its core services, with assisting citizens and employees of Milwaukee County, attorneys, and LE partners in an efficient, effective, and accurate manner.  The MCSO will be hosting the American Jail Association’s National Conference in 2026, which will include tours of the MCJ, to include the Jail Records area.  Allowing the jail records area to remain in its dilapidated condition will adversely reflect on the MCSO while in the national spotlight.
This project will update and replace 21 workstations and 5+ offices. The workstation replacements include new panels with glass windows (for easy viewing of the public windows), height adjustable tables and desks, cabinets with drawers, ergonomic office chairs and all stations will be powered with power poles and duplex outlets, a mugshot camera, speakers each teller windowand replacement of ceiling tiles.</t>
  </si>
  <si>
    <t>05__Safety-Risk Issue(s) Addressed:  The project will prevent repetitive strain and injuries related to poor ergonomics. It will help eliminate the existing health and safety hazards.
The project will provide a work environment that is easier to clean and maintain, creating better indoor air quality due to less harbored allergens.</t>
  </si>
  <si>
    <t>03__Citations Addressed by Project?: YES__Description of Citation(s) addressed: The workstations installed with this project will be ADA compliant as the adjustable desks and tables will be able to accommodate all heights.</t>
  </si>
  <si>
    <t>04__Primary Asset Zip Code: 53233__Total Pop Srvd: 55000__Minority Pop Srvd: 30800__Addresses Racial Equity by: This project will help to ensure equal and equitable service for those we serve. 26% African American, 17% Hispanic, 5% Asian, 1% Native American, and 3% other races.</t>
  </si>
  <si>
    <t>03__YES__Category 2 = Addresses Assets anticipated to fail within the next 12 - 24 months__Deferred Maint issues addressed by project: The area has had the same desk workstations for over 20 years, some of which are deteriorating, falling apart and no longer functional. Some of the ceiling tiles are missing and some are dilapidated due to previous flooding from the floor above that was never addressed.  The carpet that is currently in the area has not been cleaned in years, nor has there been regularly scheduled carpet cleaning in the jail records area.</t>
  </si>
  <si>
    <t>949 North 9th street</t>
  </si>
  <si>
    <t xml:space="preserve">The scope of work includes upgrading the CJF Jail Record areas with new workstations, furniture, computers, flooring, window speakers, painting, ceiling, and lighting. IMSD items include installing new network cables for six new workstations, phones, and one mugshot camera.
Design and construction: Minimal project risk/unknowns with low probability of budget cost issues and/or project delays as defined in the cost estimate. 
</t>
  </si>
  <si>
    <t>PF_WC030701_CJF - HOLDING CELLS RETROFIT.XLSM</t>
  </si>
  <si>
    <t>WC030701</t>
  </si>
  <si>
    <t>CJF - HOLDING CELLS RETROFIT</t>
  </si>
  <si>
    <t>DIRECTOR JOSHUA BRIGGS/TELIA EVANS</t>
  </si>
  <si>
    <t>414-226-7042</t>
  </si>
  <si>
    <t>joshua.briggs@milwaukeecountywi.gov</t>
  </si>
  <si>
    <t>This capital project is for retrofitting existing holding cell #17 in the booking room into two suicide watch observation cells. This was a recommendation from the Creative Corrections, Correctional Management Review Milwaukee County Jail dated October 2024 per file # 24-960. 
Opened in 1992, the Milwaukee County Jail (MCJ) is an eight-story facility located in downtown Milwaukee. Operated by the Milwaukee County Sheriff, MCJ houses both male and female occupants (separately) and has a maximum capacity of 960 individuals. 
MCJ has primarily served as a pre-trial detention facility, accommodating individuals awaiting trial and those sentenced but awaiting transfer to other correctional agencies. Additionally, MCJ provides secure housing for various law enforcement agencies at the county, state, and federal levels. 
Existing holding cell #17 in the booking room will be retrofitted into two observation cells. These cells will allow space for male and female occupants who are unable to keep themselves safe. The current cell will be constructed into two observation cells, there will be seating, sink and toilet available in each cell for occupants.     
Creating observation cells provide a clear view to staff of the occupants in crisis until they can be moved to a safe suicide watch cell. This improves safety and security at the Milwaukee County Jail (MCJ) for the occupants and staff.  This would avoid a potential death in custody.
This project will result in cost savings by reducing unscheduled hospital transport that result from self-harming or occupants on occupant assaults, in which deputies and correctional officers must provide escorts. This will minimize and mitigate overtime expenditure. The retrofitting of the holding cell# 17 in the booking room will minimize the County’s risk of litigation due to the above-mentioned. (death in custody).</t>
  </si>
  <si>
    <t xml:space="preserve">YES__Please provide a brief listing of options/alternatives researched and why the option your are requesting for this Cost Est is the best alternative:  Yes, other options were explored but this was the only alternative that aligned with the DOC 350 Department of Corrections State Jail Inspector. </t>
  </si>
  <si>
    <t xml:space="preserve">10__Safety-Risk Issue(s) Addressed:  Per the jail audit the suicidal occupants were being hand cuffed to benches in the open booking areas, sometime for extended periods exceeding 8 hours.  This is an unsafe practice. The practice of handcuffing individuals on suicide watch to benches in the MCJ booking area was deeply alarming and should be stopped. This unsafe procedure not only provides a means for self-harm but also increases vulnerability to assault by other occupants. Failure to address these issues could raise serious ethical concerns regarding the treatment of vulnerable individuals and jeopardize MCJ's commitment to providing a safe and humane environment for all those in its custody.
This retrofit of cell #17 will improve visibility for staff to ensure the safety of occupants in crisis, reduces the vulnerability of an occupant  being harmed by another occupant when sitting in the booking open waiting area, avoids a potential death in custody and  possible future litigation. </t>
  </si>
  <si>
    <t xml:space="preserve">04__Primary Asset Zip Code: 53223__Total Pop Srvd: 25000__Minority Pop Srvd: 89__Addresses Racial Equity by: This project positively supports racial equity by helping 2A determine what, where, and how we deliver services to advance health equity. It will also help the underserved population inside the jail better ensure their safety and security while in the care and custody of the Milwaukee County Sheriff's Office. 
</t>
  </si>
  <si>
    <t>949 N 9th street, Milwaukee, WI</t>
  </si>
  <si>
    <t>The scope of work includes design and construction of 2 new holding cells and related construction as recommended in 2024 safety audit. Existing holding cell #17 in the booking room will be split into two observation cells. Items within the cell will be retrofitted for occupants' safety. Adding cameras in each cell with wiring, installation, and configuration.
Design and construction: Minimal project risk/unknowns with low probability of budget cost issues and/or project delays as defined in the cost estimate.</t>
  </si>
  <si>
    <t>Possible construction if not finished in year 1.</t>
  </si>
  <si>
    <t>PF_WC030801_CJF - SAFE ROOMS RETROFIT.XLSM</t>
  </si>
  <si>
    <t>WC030801</t>
  </si>
  <si>
    <t>CJF - SAFE ROOMS RETROFIT</t>
  </si>
  <si>
    <t>226-7048/X</t>
  </si>
  <si>
    <t xml:space="preserve">This capital project is for retrofitting existing cells Mental Health Unit SNC # 1, Housing Unit 4D recreation cell #3 and the 4A gym to Safe Rooms. This is a recommendation from the Creative Corrections, Correctional Management Review Milwaukee County Jail dated October 2024 per file # 24-960.
The Milwaukee County Jail, situated at 949 N 9th St, Milwaukee, WI 53233, is a detention center managed by the Milwaukee County Sheriff’s Office. This facility detains both pre-trial occupants and sentenced individuals, offering diverse services to uphold order and encourage occupant recovery. The jail operates within the regulations outlined by the Wisconsin Department of Corrections and adheres to state statutes, such as Wisconsin Statute 302.095 that governs the provision of items to occupants.
These cells/ spaces will be retrofitted to create a safe area for an occupant to be placed when they are unable to commit to their safety. A floor drain will need to be installed/moved.  Pads covering the entire cell/spaces will need to be installed. Cameras will need to be installed. Two of the areas will need to be closed to the elements from the outside of the building. See exhibit (2,3,7,8,10,14.) This project improves safety and security at the Milwaukee County Jail (MCJ) for the occupants and staff, provides a safe space for occupants who are currently unable to keep themselves safe and would avoid a potential death in custody.
This would result in cost savings by reducing unscheduled hospital transports that result from self-harming or occupant on occupant assaults in which deputies and correctional officers must provide escorts, minimizes and mitigates overtime expenditures, and  minimizes the County’s risk of litigation due to the above mentioned. (death in custody).  </t>
  </si>
  <si>
    <t xml:space="preserve">YES__Please provide a brief listing of options/alternatives researched and why the option your are requesting for this Cost Est is the best alternative:  Jail Auditors (October 2024) suggested a moveable cage, this did not align with the Milwaukee County Sheriff’s Office Mission and Vision. </t>
  </si>
  <si>
    <t xml:space="preserve">10__Safety-Risk Issue(s) Addressed:  Per the jail audit the  occupants were being hand cuffed to benches in the open booking areas, sometime for extended periods exceeding 8 hours is an unsafe practice. The practice of handcuffing individuals to benches in the MCJ booking area was deeply alarming and should be stopped. This unsafe procedure not only provides a means for self-harm but also increases vulnerability to assault by other occupants. Failure to address these issues could raise serious ethical concerns regarding the treatment of vulnerable individuals and jeopardize MCJ's commitment to providing a safe and humane environment for all those in its custody.
This project reduces the vulnerability of occupants in crisis. </t>
  </si>
  <si>
    <t xml:space="preserve">03__Primary Asset Zip Code: 53233__Total Pop Srvd: 25000__Minority Pop Srvd: 89__Addresses Racial Equity by: This project positively supports racial equity by helping 2A determine what, where, and how we deliver services to advance health equity. 
It will also help the underserved population inside the jail better ensure their safety and security while in the care and custody of the Milwaukee County Sheriff's Office. </t>
  </si>
  <si>
    <t>949 North 9th street, Milwaukee, WI</t>
  </si>
  <si>
    <t>The scope of work includes designing "safe room" modifications to (2) 4th floor and (1) 2nd floor rooms in the CJF.  For temporary holding to prevent self harm, pursuiant to recommendatoins from 2024 safety audit. Considerations include retrofitting to safe, door, toilet, sink, windows, bars, ceiling, walls, bed, HVAC, lighting, and sprinkler system. Also includes design for l intercom and cameras in each safe room, plus integrate to existing floor control system.</t>
  </si>
  <si>
    <t>PF_WC030501_CJF – CONFERENCE ROOM IMPROVEMENTS.XLSM</t>
  </si>
  <si>
    <t>WC030501</t>
  </si>
  <si>
    <t>CJF – CONFERENCE ROOM IMPROVEMENTS</t>
  </si>
  <si>
    <t>DAVID RUGABER/BRIGGS</t>
  </si>
  <si>
    <t>414-226-7051/X7062</t>
  </si>
  <si>
    <t>David Rugaber@milwaukeecountywi.gov</t>
  </si>
  <si>
    <t xml:space="preserve">This project will updated space located in CJF L01A and CJF L0lM to a new layout. The Milwaukee County Sheriff’s Office Detention Services Bureau lacks a modern conference center. The Jail Administration Conference Room hosts meetings with Jail Command Staff, outside jurisdictions as well as with contracted vendors. Employee interviews, promotional interviews and general informational meetings are conducted here. It is often the first impression outside entities have when arriving at the Jail. 
The current meeting area lacks professional chairs, an audio system, a video presentation system of any kind, speakers for remote participants, proper electrical outlets and a presentation style podium system. The conference table itself is antiquated.
There is inadequate space allotted for professional meetings within the Jail and this would be our best option to alleviate that issue.
It is difficult to disseminate information, whether the meeting is in person or hybrid. The CRC had a similar upgrade in recent years and the MCSO is seeking the same.
This project would install/upgrade new flooring (LVP),18 rolling chairs, new conference table, 40 ft tall acoustic panels, large screen wall, 2 cameras for online meetings, ceiling mount microphone, podium with controls, table mics, wireless nodes, multiple speaker (exact number to be determined), two display monitors.
. 
</t>
  </si>
  <si>
    <t>YES__SD_WC030501_CJF - Conference Room Improvements Charter</t>
  </si>
  <si>
    <t xml:space="preserve">03__Primary Asset Zip Code: 53233__Total Pop Srvd: 1360__Minority Pop Srvd: 970__Addresses Racial Equity by: Total Population -Approxiamtely 400 staff members and 960 Occupants = 1360, Miniority population Approxiamtely 250 staff and 720 occupants = 970
Meetings at the Jail involve improving conditions at the Jail for staff, vendors, volunteers and occupants (mostly minorities who are disproportionally affected by the criminal justice system). This project would create efficiencies in information exchange and allow for an improved decision making process.
</t>
  </si>
  <si>
    <t>949 North 9th Street</t>
  </si>
  <si>
    <t>The scope of work includes design and construction of a new layout with new furniture, sound panels, space separation, audio, and visual equipment to present sheriffs’ daily briefings, leadership and missions to staff. 
Design and construction: Minimal project risk/unknowns with low probability of budget cost issues and/or project delays as defined in the cost estimate.</t>
  </si>
  <si>
    <t>PF_WC030601_CJF - LIGHT CONTROLS RENOVATION.XLSM</t>
  </si>
  <si>
    <t>WC030601</t>
  </si>
  <si>
    <t>CJF - LIGHT CONTROLS RENOVATION</t>
  </si>
  <si>
    <t>JOSHUA BRIGGS/TELIA EVANS</t>
  </si>
  <si>
    <t>414-226-7042/X7078</t>
  </si>
  <si>
    <t xml:space="preserve">This capital project is rewiring existing cell lighting to officer's workstation (current technology). This is a recommendation from the Creative Corrections, Correctional Management Review Milwaukee County Jail dated October 2024 per file # 24-960. This is also a recommendation from the Department of Corrections State Jail Inspector.
Opened in 1992, the Milwaukee County Jail (MCJ) is an eight-story facility located in downtown Milwaukee. Operated by the Milwaukee County Sheriff, MCJ houses both male and female occupants (separately) and has a maximum capacity of 960 individuals. 
MCJ has primarily served as a pre-trial detention facility, accommodating individuals awaiting trial and those sentenced but awaiting transfer to other correctional agencies. Additionally, MCJ provides secure housing for various law enforcement agencies at the county, state, and federal levels. 
The occupants currently control the lighting in their assigned cells, which has prohibited staff from having a clear view of the occupants. Occupants tamper with the light fixtures by sticking metal objects into the fixture, causing circuit breaker issues and resulting in maintenance service calls. Tampering with light fixtures can result in electrocution.  
</t>
  </si>
  <si>
    <t xml:space="preserve">YES__Please provide a brief listing of options/alternatives researched and why the option your are requesting for this Cost Est is the best alternative:  Removing all light switches from the cells that have the light fixture inside them, which currently provides the occupants full control of their cell lighting and tying into the current computerized door locking system. (Master Control for staff control). </t>
  </si>
  <si>
    <t xml:space="preserve">02__YES__Annual financial impact includes: It will reduce the number of service calls to our Facilities Maintenance Division and the number of cross charges to “Vandalism.” </t>
  </si>
  <si>
    <t>10__Safety-Risk Issue(s) Addressed:  This poses safety risks as occupants could tamper with electrical components to intentionally hurt themselves, and staff cannot easily control the lighting to observe the room. Move switches outside the rooms to prevent occupant tampering and allow staff to control lighting for observation purposes. Ensure adequate lighting to promote a positive and alert atmosphere.
Improve visibility for staff to ensure the safety of occupants.  it prevents the occupants from tampering with the light fixtures, which may result in bodily harm.</t>
  </si>
  <si>
    <t>03__YES__Category 2 = Addresses Assets anticipated to fail within the next 12 - 24 months__Deferred Maint issues addressed by project: Removing the control from the occupants will reduce our current maintenance and service calls</t>
  </si>
  <si>
    <t>949 North 9th Street, Milwaukee, WI</t>
  </si>
  <si>
    <t>The scope of work includes renovating the CJF detention pods for safety. This includes finalizing the design and implementing a lighting/power control system for CJF. This will remove all light switches from the cells that have the light fixture inside them, which currently provides the occupants full control of their cell lighting and tying into the current computerized door locking system (Master Control for staff control). Mental Health Unit is priority 1, balance of detention pods is priority 2. 
Design and construction: Lesser project risk/unknowns with low probability of budget cost issues and/or project delays as defined in the cost estimate. The design is at 60%; there are safety components.</t>
  </si>
  <si>
    <t>Finish contruction if scheduling dictates.</t>
  </si>
  <si>
    <t>PF_WC030401_CJF - MENTAL HEALTH DOORS AND GLASS REPLACEMENT.XLSM</t>
  </si>
  <si>
    <t>WC030401</t>
  </si>
  <si>
    <t>CJF - MENTAL HEALTH DOORS AND GLASS REPLACEMENT</t>
  </si>
  <si>
    <t>TELIA EVANS/JOSHUA BRIGGS</t>
  </si>
  <si>
    <t>226-7078/X4744</t>
  </si>
  <si>
    <t>telia.evans@milwaukeecountywi.gov</t>
  </si>
  <si>
    <t xml:space="preserve">The Milwaukee County Jail, situated at 949 N 9th St, Milwaukee, WI 53233, is a detention center managed by the Milwaukee County Sheriff’s Office. This facility detains both pre-trial occupants and sentenced individuals, offering diverse services to uphold order and encourage occupant recovery.
The jail operates within the regulations outlined by the Wisconsin Department of Corrections and adheres to state statutes, such as Wisconsin Statute 302.095 that governs the provision of items to occupants. 
This project is a recommendation from the Creative Corrections, Correctional Management Review (October 2024). County Board Resolution # 24-960.
This capital project will replace doors and glass for 19 cells in the Mental Health Unit. Due to the current building design, we are limited in the space that we can house occupants who are unable to keep them from self-harming. This project will provide a clear and constant view of occupants who are unable to keep themselves safe and would avoid a potential death in custody.  Connection to the current security system will ensure safety and security for the occupants and staff.
</t>
  </si>
  <si>
    <t>NO__Please provide an explanation of why alternative options were not researched:  Due to the building design and limited space we have no other options to explore.</t>
  </si>
  <si>
    <t xml:space="preserve">00__NO__Annual financial impact includes: Reducing unscheduled hospital transports that result from self-harming in which deputies and correctional officers must provide escorts minimizes and mitigates overtime expenditures. 
This project will minimize the County’s risk of litigation due to the above-mentioned. (death in custody)  </t>
  </si>
  <si>
    <t xml:space="preserve">10__Safety-Risk Issue(s) Addressed:  Scratches and taped items on door windows obstructed visibility into the rooms, making observation difficult. This often necessitated using the food slot for interaction, compromising observation protocols. These deficiencies hinder effective observation and compromise the safety of occupants in these critical areas.
Provide a clear and constant view of occupants who are unable to keep themselves safe. This would avoid a potential death in custody. </t>
  </si>
  <si>
    <t>949 N 9th street Milwaukee, WI</t>
  </si>
  <si>
    <t>The scope of work includes replacing 19 worn and damaged detention cell doors in the Mental Health Unit on 2nd floor CJF, including glass visibility panes in doors and glazing. Door condition and visibility issues into these rooms were noted in the 2024 safety audit of the CJF.
Design and construction: Minimal project risk/unknowns with low probability of budget cost issues and/or project delays as defined in the cost estimate.</t>
  </si>
  <si>
    <t>PF_WC030901_CJF - SPECIAL MEDICAL UNIT NEGATIVE PRESSURE ROOMS.XLSM</t>
  </si>
  <si>
    <t>WC030901</t>
  </si>
  <si>
    <t>CJF - SPECIAL MEDICAL UNIT NEGATIVE PRESSURE ROOMS</t>
  </si>
  <si>
    <t>414-226-7062/X7078</t>
  </si>
  <si>
    <t xml:space="preserve">This capital project is for special medical unit cells #1-3 negative pressure rooms. 
Opened in 1992, the Milwaukee County Jail (MCJ) is an eight-story facility located in downtown Milwaukee. Operated by the Milwaukee County Sheriff, MCJ houses both male and female occupants (separately) and has a maximum capacity of 960 individuals. 
MCJ has primarily served as a pre-trial detention facility, accommodating individuals awaiting trial and those sentenced but awaiting transfer to other correctional agencies. Additionally, MCJ provides secure housing for various law enforcement agencies at the county, state, and federal levels.
Due to the current building design, we only have three cells/rooms to house occupants who need to be isolated from others while contagious. The current cells are not venting correctly; the air from the cells/room flows out of the building, but the cells draw in air from the building instead of circulating fresh air into the cells/room. This project will potentially speed up the recovery process for an occupant with a communicable disease. 
This project will reduce unscheduled hospital transport for declining occupants, in which deputies and correctional officers must provide escorts, minimize and mitigate overtime expenditures and avoid a potential death in custody.
</t>
  </si>
  <si>
    <t>YES__Please provide a brief listing of options/alternatives researched and why the option your are requesting for this Cost Est is the best alternative:  Milwaukee County Facilities installed pressure monitors that alarm when cells/rooms are not operating at their full potential.</t>
  </si>
  <si>
    <t>05__Safety-Risk Issue(s) Addressed:  Potentially speed up the recovery process for an occupant with a communicable disease. This would avoid a potential death in custody.</t>
  </si>
  <si>
    <t>03__Primary Asset Zip Code: 53233__Total Pop Srvd: 25000__Minority Pop Srvd: 89__Addresses Racial Equity by: This project positively supports racial equity by helping 2A determine what, where, and how we deliver services to advance health equity. 
It will also help the underserved population inside the jail better ensure their safety and security while in the care and custody of the Milwaukee County Sheriff's Office.</t>
  </si>
  <si>
    <t>949 North 9th Street, Milwaukee WI</t>
  </si>
  <si>
    <t>The scope of work includes s investigation and design to make CJF Rooms 252A-2, 252B-2, +252C-2 medical isolation rooms. This may include design of air handling unit, exhaust fan, dampers, controls, doors/windows, and associated systems.</t>
  </si>
  <si>
    <t>The scope of work includes construction.</t>
  </si>
  <si>
    <t>00/00/2025</t>
  </si>
  <si>
    <t xml:space="preserve">This project replaces end-of-life surveillance cameras for the purpose of improving visual coverage, improving safety, and reducing risk liability in the MCJ, Courthouse and Safety Building and the surrounding perimeter.  This project replaces approximately 408 cameras with installation costs and necessary storage to accommodate 90 day retention.  The current system began replacement with the adoption of the 2015 capital project WO44701 CCFC Camera System Phase 1.
This project supports MCSO's mission of ensuring public safety inside the MCJ, Courthouse and Safety Building.  MCSO will better monitor these environments and react to any stresses more efficiently.  A more robust camera system decreases response times to incidents, decreases conflict escalation, decreases use of force and decreases illegal activity. 
Cost savings will occur with a wider coverage area and higher quality video.  Because this is a more robust system, more square footage of these buildings can be monitored, and higher quality video evidence is produced.  Risk liability will be reduced because of better monitoring of movement throughout these buildings and improved detection of suspicious or criminal activity.  High quality video is one of the best sources of evidence for criminal prosecution and liability claims.
Leveraging a high-quality video surveillance system will result in the following:  
•	Detection of illegal or problem behaviors that may otherwise go unseen or unrecorded.
•	Increased employee safety and productivity. 
•	Improved monitoring of officer conduct 
•	Improved monitoring of occupant conduct
•	Reduced number of lawsuits and complaints 
•	Reduced county liability 
•	Improved public safety
The surveillance and camera systems within this project are not included in the cost and scope of existing capital project WY062508-Courthouse Complex Security Technology, which generally includes systems covering Courthouse complex public spaces and exterior building areas as opposed to interior department locations within the Courthouse complex.
</t>
  </si>
  <si>
    <t>10__Safety-Risk Issue(s) Addressed:  Age of the current camera system and technology obsolescence is driving the need to update the current camera system.  The current system began replacement with the adoption of the 2015 capital project WO44701 CCFC Camera System Phase 1.   As the camera system ages there is higher risk of outages and overall failure.  Cameras are vital to the security at the CFJ for both residents and staff. Deferring maintenance will create a higher risk of incidents at the CJF, Courthouse Complex and Safety Building.</t>
  </si>
  <si>
    <t xml:space="preserve">03__YES__Page 181 of the most recent 5-YR (2025-2029) </t>
  </si>
  <si>
    <t>03__YES__Category 2 = Addresses Assets anticipated to fail within the next 12 - 24 months__Deferred Maint issues addressed by project: This camera system is close to end of life.  Issues are arising from cameras replacements put in the housing units and not functioning correctly.</t>
  </si>
  <si>
    <t>PF_WP051701_NOYES PARK – ROAD, PARKING LOT &amp; WALKWAYS.XLSM</t>
  </si>
  <si>
    <t>WP051701</t>
  </si>
  <si>
    <t>NOYES PARK – ROAD, PARKING LOT &amp; WALKWAYS</t>
  </si>
  <si>
    <t>Noyes Park is a 71-acre park on the northwest side of the City of Milwaukee. Park assets and uses include an indoor deep well pool facility, parking lot, paved walkways, playground, forestry service yard, 9-hole golf course and simple golf range programmed in partnership with First Tee of Wisconsin, a 19-acre Isolated Natural Resource Area (INRA) comprised of woods, wetlands and soft trails, and overall site balance of wet meadow land cover. Many of the pavement surfaces in the park are in a very degraded condition, impacting both user experience and making maintenance more challenging than necessary. Pavement ratings were conducted in 2018, and at that time the entry drive to the park was rated 24/100, the connecting parking lot was rated 21/100 and one of the main walking path segments in the park, NOY08, was rated 24/100. Project design has been completed through 90%. This capital request is for the construction phase of the project.                                                                                                                                                                                                                                                Pavement Rating Index: 
80 - 100 = Excellent
70 - 80   =  Very good
50 - 70   =  Good
30 - 50   =  Fair                                  
20 - 30   =  Poor                                                                                                                                                                                                 10 - 20   =  Very Poor
  0 - 10   =  Failed</t>
  </si>
  <si>
    <t>NO__Please provide an explanation of why alternative options were not researched:  As an existing facility that supports the park, pool, and golf, replacement is the only viable option. Designs that reflect pavement reduction have been considered.</t>
  </si>
  <si>
    <t>02__YES__Annual financial impact includes: Full reconstruction is expected to reduce demands on Parks Trades through work orders.</t>
  </si>
  <si>
    <t xml:space="preserve">YES__https://milwaukeecountywi.sharepoint.com/:f:/r/sites/CapitalPlanning-Parks/Shared%20Documents/Parks/Funded/WP051701-Noyes%20Park%20Hard%20surfaces?csf=1&amp;web=1&amp;e=KJNTcj </t>
  </si>
  <si>
    <t>YES__Construction and restoration work will need to take place when conditions are seasonally favorable.</t>
  </si>
  <si>
    <t xml:space="preserve">04__Primary Asset Zip Code: 53223__Total Pop Srvd: 29287__Minority Pop Srvd: 20705__Addresses Racial Equity by: Noyes Park is utilized by all members of the community, and the pool is a regional draw. The neighborhood within the park's service area is very diverse. Creating a more efficient parking lot, road, entrance, and walkways will allow more people to utilize the park, and imrovements in ADA compliance will also increase inclusivity. </t>
  </si>
  <si>
    <t>03__YES__Refer to Page 209 of the most recent 5-YR CIP (2025-2029).</t>
  </si>
  <si>
    <t xml:space="preserve">03__YES__Category 2 = Addresses Assets anticipated to fail within the next 12 - 24 months__Deferred Maint issues addressed by project: The pavement surfaces in the park are in a very degraded condition, impacting both user experience and making maintenance more challenging than necessary. Pavement ratings are some of the worst in the countywide system. </t>
  </si>
  <si>
    <t>8201 W. Good Hope Road</t>
  </si>
  <si>
    <t>The scope of the work includes the construction phase to replace the entry drive to Noyes Park, the connecting parking lot, one of the main walking path segments in the park. This also includes earthwork, erosion control, restoration as needed, lighting, and storm and sanitary sewers.</t>
  </si>
  <si>
    <t>The Lake Park Steel Arch Bridge (bridge asset ID 777.PED.161) over the Locust Street Ravine was built in 1893. The bridge is wide enough to carry vehicular traffic, but has been closed to vehicular traffic for years due to reconfiguration of roadways in the park and concern over structural integrity of the bridge for vehicular use. Past inspection of the Steel Arch Bridge in Lake Park resulted in a recommendation for complete rehabilitation or replacement. Concrete barriers have been placed in front of the bridge to keep vehicles from crossing it. The connecting asphalt walkways are highly degraded and should be replaced at the same time. The 2017 Adopted Capital Budget included $100,800 for planning and design. In December 2016, adopted County Board File #16-728 transferred the entire expenditure authority from WP52301-Lake Park Steel Arch Bridge into WP48401-Lake Park Ravine Bridge. In 2020, funding for design in the amount of $117,023 was appropriated and in 2021 transferred into WP48401-Lake Park Ravine Road Bridge via adopted County Board File #21-95. This bridge has been identified as a high need for repair through WP54601-Parks Bridge Inventory and Assessment, and due to its historical nature requires funding as an individual project.</t>
  </si>
  <si>
    <t>02__Primary Asset Zip Code: 53211__Total Pop Srvd: 34427__Minority Pop Srvd: 6678__Addresses Racial Equity by: Bridges function as part of the public transit and trail system, which are owned by all people in the State of Wisconsin for their use and enjoyment. By providing access and functionality, bridges create recreational connections. Recreational opportunities provide a healthier lifestyle for residents, thereby aligning with the County's mission of achieving racial equity by becoming the healthiest County in the State.</t>
  </si>
  <si>
    <t xml:space="preserve">03__YES__Refer to Page 218 of the most recent 5-YR CIP (2025-2029). </t>
  </si>
  <si>
    <t>The scope of the project includes planning and design for the rehabilitation of the Lake Park Steel Arch Bridge. Design includes partial demolition, preserving Historic Elements/Cast Iron Arch/rail, a new structure (for pedestrian use only), lighting and approach roadway restoration. Design of the rehabilitation or replacement bridge is being coordinated with historic preservation. Evaluation of, and planning for power to serve future camera installations in conjunction with lighting upgrades to be included in scope.</t>
  </si>
  <si>
    <t>PF_WP054301_PARKS ADA INVENTORY AND ASSESSMENT.XLSM</t>
  </si>
  <si>
    <t>WP054301</t>
  </si>
  <si>
    <t>PARKS ADA INVENTORY AND ASSESSMENT</t>
  </si>
  <si>
    <t>Title II of the Americans with Disabilities Act (ADA), which applies to state and local governments, prohibits discrimination on the basis of disability in all facilities, programs and services provided by a municipality. The Parks Department seeks to perform an ADA Existing Facility and Site Access Audit as the first step in determining how to best address deficiencies by documenting what deficiencies/barriers to access exist. Information acquired from the audit will then be used to develop an ADA Transition Plan, which is a phased plan to address removal of barriers. This project will address completion of an audit pursuant to US Dept of Justice Title II regulation 35.105 by documenting compliance to the most recent version of the ADA Guidelines. Deficiencies will be documented through a series of detailed checklists, photographs, measurements and notes to complete the audit and assemble into a final report. The project will include a GIS component so that the data can be accessed through GIS and merged into Cityworks. The project will also include completion of both the Audit and the Transition Plan.</t>
  </si>
  <si>
    <t>NO__Please provide an explanation of why alternative options were not researched:  Due to the level of detail that needs to be evaluated and the large scope of the work effort, a staff audit was deemed to be an unfeasible approach and an RFP for consultant services is necessary.</t>
  </si>
  <si>
    <t>00__NO__Annual financial impact includes: NA</t>
  </si>
  <si>
    <t>YES__AE Charter; See AE TEAMS site  https://milwaukeecountywi.sharepoint.com/:f:/r/sites/CapitalPlanning-Parks/Shared%20Documents/Parks/WP054301-Parks%20ADA%20Inventory%20%26%20Assessment?csf=1&amp;web=1&amp;e=4evYD1</t>
  </si>
  <si>
    <t>03__Primary Asset Zip Code: Countywide__Total Pop Srvd: 939489__Minority Pop Srvd: 345731__Addresses Racial Equity by: Through meeting the needs of persons of all abilities, Parks will be making positive strides to achieve equity goals. Only through a detailed assessment of existing conditions will deficiencies and corrections be identified.</t>
  </si>
  <si>
    <t>03__YES__Yes, line 62 on page 277 of the adopted 2025 capital budget.</t>
  </si>
  <si>
    <t>The scope of work includes an assessment/study of approximately 154 sites for ADA requirements. Audit costs are based on an average of eight (8) hours per assessed site. Allowance for reports and database backup covering 339 freestanding structures is included.</t>
  </si>
  <si>
    <t>None. However, information from audit &amp; reports generated from the assessment/study is anticipated to be used to develop new projects addressing existing accessibility issues going forward and is included in out 5 years of the 5-Year Capital Improvement Plan under Parks ADA Access Improvement - Plan Placeholder.</t>
  </si>
  <si>
    <t>The 2022 Adopted budget provided planning and design funding ($332,757) for WP054501-Whitnall Golf Course Irrigation which included a scope of replacing the single row irrigation system, refurbishing the pump system, new golf features, and the relocations of greens for safety. 
Adopted County Board File #22-592 allocated American Rescue Plan Act (ARPA) funding ($6,435,000) for WY012305-Parks Golf Course Irrigation and Cart Path Construction to replace the irrigation systems at Lake, Warnimont, Noyes and Zablocki golf courses and install cart paths at Whitnall and Dretzka golf courses.  Due to the timeline of ARPA requirements and the funding status of the proposed county capital project at Whitnall, combining the two efforts was no longer feasible. As a result, Parks requested a re-direction of the funds intended for the Whitnall cart paths towards additional golf infrastructure that addresses capital projects, deferred maintenance, or revenue generation (adopted County Board File #22-950). A portion of the funding intended for cart paths at Whitnall ($247,400) was utilized to replace the primary pump for irrigation at Whitnall. 
The 2026 project funding phase includes construction for holes 10-18 for the replacement of existing and addition of new irrigation lines, golf cart paths (design completed as part of capital project WY012305) and relocations and improvements of tees, bunkers and greens.
A second construction funding request is anticipated in a future budget cycle for holes 1-9 and will include for the replacement of existing and addition of new irrigation lines, golf cart paths and relocations and improvements of tees, bunkers and greens.</t>
  </si>
  <si>
    <t>03__YES__Refer to Page 219 of the most recent adopted 5-YR CIP (2025-2029).</t>
  </si>
  <si>
    <t>6701 S 92nd St</t>
  </si>
  <si>
    <t>The scope of work includes construction to refurbish the Whitnall golf course: modify and enhance selected greens, tees, fairway, and bunkers, new irrigation &amp; golf cart paths. Construction will be broken into two phases over the course of two golf seasons in order to keep 9 holes open through construction.</t>
  </si>
  <si>
    <t xml:space="preserve">The scope of work includes phase 2 of construction, constructing the other 9 holes. </t>
  </si>
  <si>
    <t>SAICHEK, BRILL, SUDAR</t>
  </si>
  <si>
    <t>Milwaukee County Parks has over 35 service yard locations which house equipment, staff, and vehicles for operating and maintaining the over 15,000 acres of parkland, facilities, and assets. The layout, capacity, and efficiency of each location varies greatly according to the size of the park and the number of ancillary parks served by the service yard. According to data from VFA (facility assessment/inventory system), the average age of Park service yard buildings is 62 years, and the Facility Condition Index (FCI) score is .27 (Fair). The Washington Park Service Yard has an FCI of 0.31. Design funding was included in the 2022 Adopted Capital Budget and has met the required 90% design completion threshold for a construction funding request.  This project will construct a new 16,000 sq ft service building with site improvements for vehicular circulation, stormwater best practices, bulk material storage, fueling components, refuse management, and a rooftop photovoltaic system.  
Facility Condition Index:
.10 or less        =   Excellent
.11 - .20            =   Good
.21 - .40            =   Fair
.41 - .60            =   Poor
.61 or greater  =   Deficient</t>
  </si>
  <si>
    <t xml:space="preserve">02__YES__Annual financial impact includes: This service yard is 59 years old, and requires consistent repairs. Building systems are not efficient and have an opportunity to improve energy costs, emissions, and reduce footprint of total buildings as well as improvements to operational efficiency. </t>
  </si>
  <si>
    <t>04__Primary Asset Zip Code: 53208__Total Pop Srvd: 27708__Minority Pop Srvd: 18152__Addresses Racial Equity by: The Washington Park service yard serves a total of 8 parks on Milwaukee's near northwest side. This is an area in the county with some of the highest equity need scores, and this operational facility supports the safe function of public open spaces. This makes Washington Park and its service yard directly tied to the county's mission to achieve racial equity by becoming the healthiest county in the state.</t>
  </si>
  <si>
    <t>03__YES__p 287 of the 2025 adopted 5 year CIP</t>
  </si>
  <si>
    <t xml:space="preserve">03__YES__Category 2 = Addresses Assets anticipated to fail within the next 12 - 24 months__Deferred Maint issues addressed by project: The Washington Service Yard does not have adequate shelter for equipment from precipitation, resulting in quicker deterioration and excessive wear and tear. This facility is currently shared with the Urban Ecology Center and is the only secure facility for county property. Maintenance functions are constrained to non-public footprint of parks that were established decades ago which do not account for modern circulation and safety concerns.  Older buildings co-mingle space for storage and working areas, creating conflicts during the work day. Adequate office space for meeting, training, and privacy for private conversations is needed. The pavement score for the service yard is 34/100 as rated in 2024, and is categorized as poor. </t>
  </si>
  <si>
    <t>1859 N. 40th Street</t>
  </si>
  <si>
    <t xml:space="preserve">The scope of work includes construction of Washington Park service yard, maintenance garage, and cold storage building. This will provide approximately (15) truck storage spaces; maintenance bay; wash bay; (3) offices; lunch room; men's and women's locker rooms; conference room; tool room and workshop. The cold storage building will be sized for approximately (19) spaces to store mowers, carts, pick-up trucks, trailers and other seasonal equipment. The project includes site improvements for vehicular circulation, stormwater best management practices, bulk material storage, fueling components, refuse management, and a rooftop photovoltaic system.  IMSD scope includes fiber, AV, printers, work stations, etc. </t>
  </si>
  <si>
    <t>PF_WP056601_DRETZKA PARK ELIMINATE HIGH VOLTAGE.XLSM</t>
  </si>
  <si>
    <t>WP056601</t>
  </si>
  <si>
    <t>DRETZKA PARK ELIMINATE HIGH VOLTAGE</t>
  </si>
  <si>
    <t>The electric utility service for the Dretzka Park is routed through much of the park, adding complexity and risk to the infrastructure in place.
The equipment is well over its useful life of 50+ years and is run both overhead and underground to several transformers, the service building, chalet, and the clubhouse. This infrastructure is similar to the former electrical service at the courthouse which was replaced after a fire in 2013. The service is rated as potentially critical and the Parks department has been attempting to replace high voltage connections to facilities throughout the system including recent projects at McCarty, Smith, King, and Sheridan Parks. The scope of work includes upgrading the electrical system which anticipates demolition of the high voltage equipment, installation of new WE Engergies service, and replacement of all the aged panels. Planning and 90% design plans for construction have been completed.</t>
  </si>
  <si>
    <t>NO__Please provide an explanation of why alternative options were not researched:  Due to the age and condition of the Dretzka Park high voltage system, updating, eliminating and replacing the current system is the safest and most cost effective option.</t>
  </si>
  <si>
    <t>YES__A&amp;E Project Charter https://milwaukeecountywi.sharepoint.com/:f:/r/sites/CapitalPlanning-Parks/Shared%20Documents/Parks/Funded/WP0566%20Dretzka%20Eliminate%20High%20Voltage?csf=1&amp;web=1&amp;e=FoBkLJ</t>
  </si>
  <si>
    <t xml:space="preserve">05__Primary Asset Zip Code: 53224__Total Pop Srvd: 21445__Minority Pop Srvd: 17520__Addresses Racial Equity by: Dretzka Park is utilized by all members of the community and is located in a diverse region of the county. By eliminating and replacing outdated electrical service to this area, this project aligns with Milwaukee County's goal of achieving racial equity for residents.  </t>
  </si>
  <si>
    <t>03__YES__Page 150 of the adopted Park and Open Space Plan (Master Plan) identifies investment in facility needs to address deferred maintenance: "Recommendation 1.7: Refine and update cost estimates for meeting park and open space site and facility needs and addressing deferred maintenance." This project represents the construction phase following completion of the 90% design plans.</t>
  </si>
  <si>
    <t>03__YES__Category 2 = Addresses Assets anticipated to fail within the next 12 - 24 months__Deferred Maint issues addressed by project: The current Dretzka Park high voltage system is outdated and ineffective. Updating, eliminating and replacing the current system is the safest and most cost effective option.</t>
  </si>
  <si>
    <t>11410 W Bradley Road</t>
  </si>
  <si>
    <t>The scope of work includes upgrading the electrical system which anticipates demolition of the high voltage equipment, installation of new WE Engergies service, and replacement of all the aged panels. Planning and 90% design plans for construction have been completed.</t>
  </si>
  <si>
    <t>5/5/25</t>
  </si>
  <si>
    <t xml:space="preserve">A 2015 master plan for the parking lot and greater marina area identified several areas to be rebuilt in a phased strategy over several years without significantly affecting marina operations or the other sections of the parking lot.  In 2018, funding was appropriated for Phase 1 construction. In 2020 funding for Phase 2 design was appropriated. In 2022 and 2024, construction funding was provided and completed for Phase 2. To complete the comprehensive rehabilitation of the lots, Phase 3 planning and design is needed. This final phase will addresses improvements to internal circulation focus on the area nearest to Lincoln Memorial Drive. Improvements will include lighting and stormwater management.  Plans will also include methods to improve nearshore water quality utilizing green infrastructure and storm water best management practices.  </t>
  </si>
  <si>
    <t>02__Primary Asset Zip Code: 53202__Total Pop Srvd: 489500__Minority Pop Srvd: 199400__Addresses Racial Equity by: As an existing asset that functions as a part of a partially reconstructed public parking lot and provides recreational connections to Lake Michigan, McKinley Beach, the Oak Leaf Trail, a playground, and the lakefront, replacement in alignment with the completed long-range plan is the only viable option. By providing access and functionality, recreational opportunities provide a healthier lifestyle for residents, thereby aligning with the County's mission of achieving racial equity by becoming the healthiest County in the State.</t>
  </si>
  <si>
    <t>03__YES__Refer to Page 219 of the most recent 5-YR CIP (2025-2029).</t>
  </si>
  <si>
    <t>The scope of work includes planning and design for replacing the parking lot, new LED lighting, new storm drainage system, new ornamental fencing, turft restoration, green infrastructure, and storm water best management practices. Asphaltic concrete mixes used for surface course, and binder course may contain salvaged or reclaimed asphaltic material. Project also includes a new 3rd shift security building/booth, with heating and windows on 3 sides with removal protective boards.  Replace wood stairways from tenant slip lot to dock. Evaluation of, and planning for power to serve future camera installations in conjunction with lighting upgrades to be included in scope.</t>
  </si>
  <si>
    <t>The Department of Administrative Services - Facilities Management - Architecture &amp; Engineering section performs pavement ratings for County parking lots including evaluation of traffic volume, condition of pavement, overall riding comfort, and drainage conditions. The asphalt condition assessment rating for both the Greenfield (Cool Waters) Overflow Parking Lot as well as the abutting service yard were rated 18 and 14 respectively in 2024, indicating the need for immediate reconstruction, including related stormwater management, lighting, and ancillary elements.</t>
  </si>
  <si>
    <t>03__YES__Page 219 adopted capital budget.</t>
  </si>
  <si>
    <t>The scope of work includes planning and design of the Greenfield Cool Waters overflow parking lot near the service building, plus the Service Yard Lot. This includes 4 inches of asphalt pavement on 8 inches of stone base, concrete curb and gutter, concrete pavement, drainage and storm sewers, and other potential utility replacement under new pavement.  Storm water best management practices, green infrastructure, natural areas restoration and management shall be incorporated where applicable.  LED Lighting upgrades in Service Yard and parking lot. Evaluation of, and planning for power to serve future camera installations in conjunction with lighting upgrades to be included in scope. Potential Speed Table/Raised Pedestrian Crossing from Lot to cool waters.  Security Fence and Gates at Service Yard.</t>
  </si>
  <si>
    <t>PF_WP068201_WHITNALL CLUBHOUSE HVAC REPLACEMENT AND KITCHEN IMPROVEMENTS.XLSM</t>
  </si>
  <si>
    <t>WP068201</t>
  </si>
  <si>
    <t>WHITNALL CLUBHOUSE HVAC REPLACEMENT AND KITCHEN IMPROVEMENTS</t>
  </si>
  <si>
    <t>In 2016 Milwaukee County funded a project to replace the HVAC system for the kitchen and dining area of the Whitnall Park Clubhouse. During project design for the kitchen and other building systems to support the new kitchen including electrical, plumbing and HVAC, the consultant determined that major kitchen upgrades were required to provide an efficient and effective HVAC system suitable for the building program. These significant upgrades also triggered design for kitchen and ADA code compliance requirements, requiring kitchen modifications and the addition of access ramps and a new ADA accessible bathroom. The County's VFA database reflects the need for upgrades and repairs of this nature, as the systems and building areas described are categorized as potentially critical repairs. The scope of work includes replacement of the HVAC system for the kitchen and dining area along with ADA compliance requirements with addition of access ramps and a new ADA accessible bathroom. With respect to sustainability, the design and specification for the new HVAC equipment will incorporate the latest Standards and Guidelines currently offered by ASHRAE that include the latest energy efficiency and sustainability provisions. Planning and 90% design plans have been completed for this project.</t>
  </si>
  <si>
    <t>NO__Please provide an explanation of why alternative options were not researched:  The Whitnall HVAC system is outdated and ineffective, and associated ADA compliance needs have determined that replacement is the most effective, long-term option. The project has been planned and designed.</t>
  </si>
  <si>
    <t>YES__A&amp;E Project Charter https://milwaukeecountywi.sharepoint.com/:f:/r/sites/CapitalPlanning-Parks/Shared%20Documents/Parks/Funded/WP0682%20Whitnall%20Clubhouse%20HVAC%20and%20Kitchen%20Remodel?csf=1&amp;web=1&amp;e=iYKBM6</t>
  </si>
  <si>
    <t>02__Primary Asset Zip Code: 53132__Total Pop Srvd: 72500__Minority Pop Srvd: 18922__Addresses Racial Equity by: Through meeting the needs of persons of all abilities, Parks will be making positive strides to achieve equity goals. Only through a detailed assessment of existing conditions will deficiencies and corrections be identified.</t>
  </si>
  <si>
    <t>03__YES__Refer to Page 203 of the most recent 5-YR CIP (2025-2029).</t>
  </si>
  <si>
    <t>03__YES__Category 2 = Addresses Assets anticipated to fail within the next 12 - 24 months__Deferred Maint issues addressed by project: The Whitnall Clubhouse HVAC requires a major kitchen upgrade to provide an efficient and effective HVAC system suitable for the building programmaing. These significant upgrades also triggered design for kitchen and ADA code compliance requirements, requiring kitchen modifications and the addition of access ramps and a new ADA accessible bathroom.</t>
  </si>
  <si>
    <t>6701 S 92nd Street</t>
  </si>
  <si>
    <t>The scope of work includes construction for Whitnall Park Clubhouse's HVAC system that supplies the kitchen and dining. This also includes major kitchen upgrades and ADA compliance required to provide an efficient and effective HVAC system. Also included is an addition of access ramps and a new ADA accessible bathroom. HVAC controls with IMSD are also included.</t>
  </si>
  <si>
    <t>CONCORD , BRIL</t>
  </si>
  <si>
    <t>PF_WP070501_COOL WATERS HEATERS.XLSM</t>
  </si>
  <si>
    <t>WP070501</t>
  </si>
  <si>
    <t>COOL WATERS HEATERS</t>
  </si>
  <si>
    <t>Cool Waters is one of the County's premiere aquatic park facilities, located in Greenfield Park.  In 2008 a study investigated the heaters associated with the facility and identified problems with the design of the heater /water piping layout. The heaters run inefficiently, leading to increased maintenance requirements and premature wear. Conversion to a sealed combustion system is recommended, and design was completed in 2025.</t>
  </si>
  <si>
    <t>NO__Please provide an explanation of why alternative options were not researched:  Through the course of design, the most efficient and cost effective system was designed through a consultant effort in collaboration with DAS A&amp;E and Parks Trades. The completed design reflects those decisions.</t>
  </si>
  <si>
    <t>00__NO__Annual financial impact includes: As an existing facility, the operational costs related to the heaters does not effect the overall costs to run the facility.</t>
  </si>
  <si>
    <t>YES__https://milwaukeecountywi.sharepoint.com/:f:/r/sites/CapitalPlanning-Parks/Shared%20Documents/Parks/Funded/WP070501-Cool%20Water%20Heaters?csf=1&amp;web=1&amp;e=p2Y0BI</t>
  </si>
  <si>
    <t>YES__Construction would need to be implemented in such a way that open pool hours and operations are not impacted, including required testing or commissioning.</t>
  </si>
  <si>
    <t>02__Primary Asset Zip Code: 53227__Total Pop Srvd: 48261__Minority Pop Srvd: 17,760 est__Addresses Racial Equity by: In 2024, over 48,000 patrons enjoyed swimming at Cool Waters Waterpark. While personal data is not collected for those that enter the aquatic facility, Milwaukee County has an overall minority population of 36.8%, which has been applied to these calculations. By providing affordable access to recreational swimming assets as well as heat relief, Milwaukee County Parks is providing services to all residents in a manner that includes equity goals for recreational access.</t>
  </si>
  <si>
    <t>03__YES__Page 206 of the adopted 2025-2029 CIP.</t>
  </si>
  <si>
    <t>The scope of work includes construction to install a double wall heat exchanger and 2 new boilers. This includes associated systems such as plumbing and electrical: duct work, piping, pumps, transformer upgrade, valves, etc.</t>
  </si>
  <si>
    <t>PF_WP070602_BAY VIEW PARK - REVETMENT.XLSM</t>
  </si>
  <si>
    <t>BAY VIEW PARK - REVETMENT</t>
  </si>
  <si>
    <t>The South Shore Park and Bay View Park rubble mound breakwater is about 1,200 feet off the shore of Lake Michigan and parallels the shoreline for approximately 2.25 miles. The breakwater consists of three separate sections (north, central, south), and the south section is approximately 2,400 feet long and adjacent to Bay View Park. Segments of the breakwater were constructed at different times, but mostly in the 1920s. The breakwater serves as a near-shore structure that protects the shoreline and coastal assets along and adjacent to Bay View Park. The condition of the south section of the breakwater has deteriorated over time. In 2021, funding was allocated to evaluate the condition of all 3 breakwater sections. A feasibility study was completed for the south section of the breakwater to determine the most cost-effective alternative to protect the shoreline from erosion and potential environmental concerns. The study recommended constructing a revetment along the shore of Bay View Park. This project will address the damaging shoreline conditions along the south section of breakwater located along Bay View Park. Planning and 90% design plans have been completed for construction implementation.</t>
  </si>
  <si>
    <t>3120 S Lake Drive</t>
  </si>
  <si>
    <t>The scope of work involves construction of the land-based new revetment along the shore of Bay View Park. The south shore breakwater (SBW) will be left to degrade, thus reducing the capital cost.  The remnants of the SBW will continue to provide partial protection to the shoreline over the intended service life of the shore protection concept (of the order of 50 years).  The new revetment is not expected to stabilize the bluff, which is expected to regrade to a stable slope following construction of the new revetment. The design was completed to 90% designs in 2024 and the remaining 10% design work will be included in this request and completed prior to bidding of the project.</t>
  </si>
  <si>
    <t>The Kosciuszko Community Center is a two-floor, 58,000 square foot building built in 1981 located at 2201 S.7th Street in Milwaukee. The Center houses a fitness center/weight room, boxing ring, gym and community programming provided by third-party partners. Mounting deferred maintenance has impacted the performance and condition of the building, and the functionality of the interior spaces has not been flexible for changing community preferences and space needs. Additionally, the playground and field west of the community center have been negatively impacted by flooding and drainage problems. The 2020 Adopted Capital budget included project (WP070001) appropriations for a planning study to evaluate building needs, community input, and staff feedback. A 2024 capital project (WP078401) was adopted and includes funding for the design phase of the facade and entryway of the building.  This project leverages further into the full design of the entire rehabilitation project and will finalize schematic design for all portions of the project and continue the progression of a phased funding approach for improvements at the center through remodeling and expanding the existing building. Supporting site facilities including the playground and west flexible field will be replaced or remedied as a part of the overall project.</t>
  </si>
  <si>
    <t>YES__Please provide a brief listing of options/alternatives researched and why the option your are requesting for this Cost Est is the best alternative:  Multiple alternatives were considered through the course of the planning study, and options were refined based upon community and staff feedback, as well as input from the Parks and Culture Committee. A selection was made to maximize the possibility of improving the center and site with the lowest required capital investment, utilizing a phased funding approach.</t>
  </si>
  <si>
    <t>04__Primary Asset Zip Code: 53215__Total Pop Srvd: 25700__Minority Pop Srvd: 19500__Addresses Racial Equity by: Kosciuszko Park is in an area of high equity need in the Milwaukee County Parks System, scoring an 10/10 on the 2025 Parks Equity Index adjacency model. Addressing capital investments in high equity need zones prioritizes funding to where it can have the greatest impact on the lives of those who face equity challenges including social determinants of health. By achieving racial equity, Milwaukee County can become the healthiest county in the State.</t>
  </si>
  <si>
    <t>03__YES__Refer to Page 201 of the 2025-29 Adopted 5-year CIP. Additionally, Page 150 of the adopted 2050 Park and Open Space Plan identifies investment in facility needs to address deferred maintenance: "Recommendation 1.7: Refine and update cost estimates for meeting park and open space site and facility needs and addressing deferred maintenance."</t>
  </si>
  <si>
    <t>PETER NILLES, BRILL</t>
  </si>
  <si>
    <t>PF_WP074101_SCHULZ AQUATIC CENTER – POOL GRATING.XLSM</t>
  </si>
  <si>
    <t>WP074101</t>
  </si>
  <si>
    <t>SCHULZ AQUATIC CENTER – POOL GRATING</t>
  </si>
  <si>
    <t>The Schulz Aquatic Center at Lincoln Park is one of the Parks System's swimming sites and offers tube and body water slides, a lazy river, spray jets and bucket dump, as well as swimming and water basketball in the leisure pool. Many of the pool's grates have reached the end of their useful life and are beginning to fail. Work necessary at the pool site includes but is not limited to templating of the pool for replacement grating, removal of the existing grating system, removal of the waterline tile, replacement of the existing mud bed around the perimeter of the pool, sealing of the inside of the gutter with cementitious waterproofing compound, installation of new waterline tile and depth markers, installation of new grating system, caulking of the deck joint at the back of the grating, supplying a custom grating system: white, 1” thick, 20” nominal width, competition flow style with slot running parallel to the pool wall with custom handhold including the following components: straight panels, radius panels, corner panels,  and installation of hardware for a concrete gutter. Design for this solution was completed in 2025.</t>
  </si>
  <si>
    <t>NO__Please provide an explanation of why alternative options were not researched:  As an existing asset, an in-kind replacement of the grating system is the only viable option.The completed design reflects a consultant effort as well as collaboration between DAS A&amp;E and Parks Trades.</t>
  </si>
  <si>
    <t>00__NO__Annual financial impact includes: As a componant system of an existing aquatic faciltiy, the grating system replacement will not have an impact on operational costs but will improve overall pool functionality and visitor experience.</t>
  </si>
  <si>
    <t>YES__https://milwaukeecountywi.sharepoint.com/:f:/r/sites/CapitalPlanning-Parks/Shared%20Documents/Parks/Funded/WP074101-Schulz%20Aquatic%20Pool%20Grates?csf=1&amp;web=1&amp;e=Ksc88S</t>
  </si>
  <si>
    <t>YES__Installation work will need to take place when conditions are seasonally appropriate so as to not interrupt the swimming season.</t>
  </si>
  <si>
    <t>04__Primary Asset Zip Code: 53209__Total Pop Srvd: 14250__Minority Pop Srvd: 5244__Addresses Racial Equity by: In 2024, over 14,000 patrons enjoyed swimming at Schulz Aquatic Waterpark at Lincoln Park. While personal data is not collected for those that enter the aquatic facility, Milwaukee County has an overall minority population of 36.8%, which has been applied to these calculations. By providing affordable access to recreational swimming assets as well as heat relief, Milwaukee County Parks is providing services to all residents in a manner that includes equity goals for recreational access.</t>
  </si>
  <si>
    <t>03__YES__Page 296 of the adopted 2025-29 CIP.</t>
  </si>
  <si>
    <t>4700 N GREEN BAY AVE</t>
  </si>
  <si>
    <t xml:space="preserve">The scope of work includes construction to replace the pool grates, repair the concrete pool gutter, including applying a waterproofing pool gutter coating.  </t>
  </si>
  <si>
    <t>PF_WP074201_GREENFIELD PARK – ELIMINATE HIGH VOLTAGE.XLSM</t>
  </si>
  <si>
    <t>WP074201</t>
  </si>
  <si>
    <t>GREENFIELD PARK – ELIMINATE HIGH VOLTAGE</t>
  </si>
  <si>
    <t>The electric utility service for the Greenfield Park Mechanical Building that supports the Cool Waters pool is high voltage. This system is similar to the former electrical service at the courthouse which was replaced after a fire in 2013. The high voltage equipment is past its useful life and replacement parts are difficult to obtain. The service is rated as potentially critical and the Parks department has been attempting to replace high voltage connections to facilities throughout the system including recent projects at McCarty, Smith, King, Dretzka, and Sheridan parks. Updates to the high voltage service will remove a safety hazard. The scope of work includes construction and installation for the removal of the old high voltage system and installation of the WE-Energies power system. Planning and 90% design plans for construction have been completed.</t>
  </si>
  <si>
    <t>NO__Please provide an explanation of why alternative options were not researched:  Due to the age and condition of the Greenfield Park high voltage system, updating, eliminating and replacing the current system is the safest and most cost effective option.</t>
  </si>
  <si>
    <t>YES__A&amp;E Project Charter https://milwaukeecountywi.sharepoint.com/:f:/r/sites/CapitalPlanning-Parks/Shared%20Documents/Parks/Funded/WP074201-Greenfield%20Park-Eliminate%20High%20Voltage?csf=1&amp;web=1&amp;e=6KozJ9</t>
  </si>
  <si>
    <t xml:space="preserve">03__Primary Asset Zip Code: 53214__Total Pop Srvd: 35010__Minority Pop Srvd: 11903__Addresses Racial Equity by: Greenfield Park is utilized by all members of the community and is located in a diverse region of the county. By eliminating and replacing outdated electrical service to this area, this project aligns with Milwaukee County's goal of achieving racial equity for residents by providing save recreational spaces. </t>
  </si>
  <si>
    <t>03__YES__Category 2 = Addresses Assets anticipated to fail within the next 12 - 24 months__Deferred Maint issues addressed by project: The current Greenfield Park high voltage system is outdated and ineffective. Updating, eliminating and replacing the current system is the safest and most cost effective option.</t>
  </si>
  <si>
    <t>12001 W Greenfield Avenue</t>
  </si>
  <si>
    <t>The scope of work includes construction and installation for the removal of the old high voltage system and installation of the WE-Energies power system.</t>
  </si>
  <si>
    <t>5/7/25</t>
  </si>
  <si>
    <t>The asphalt pavement in the northwest corner of Cooper Park was originally constructed for basketball courts. After the basketball hoops and standards were removed, over time the court space was converted into a defacto parking lot that supports the wading pool, pavilion, and sports fields. The pavement was last rated in 2018 as an 11/100, the worst asphalt pad in the system, likely due to use other than the original design and its age. The pavement area only has a single lane for ingress/egress, making vehicular movement very difficult at times of high use (such as a pavilion rental or on election day). Since there is ample street parking on both sides of all adjacent streets, this project would include an evaluation of reducing the pavement to what is necessary to meet the building demand only, and convert the remaining impervious area to greenspace (included as part of the overall design process). Project is needed to support the 60-person rental hall (used 2 times/week) and the beer garden hosted in the parking lot. This location is also a voting site for 2 wards. The local Friends group has planted a pollinator garden nearby that would complement this growing greenspace. 
Pavement Rating Index: 
80 - 100 = Excellent
70 - 80   =  Very good
50 - 70   =  Good
30 - 50   =  Fair                                  
20 - 30   =  Poor                                                                                                                                                                                                 10 - 20   =  Very Poor
  0 - 10   =  Failed</t>
  </si>
  <si>
    <t xml:space="preserve">04__Primary Asset Zip Code: 53222__Total Pop Srvd: 23700__Minority Pop Srvd: 12561__Addresses Racial Equity by: Cooper Park is utilized by all members of the community. The neighborhood community is diverse, and the park had visits of  23,700 in 2022 and 12,467 (52.6%) of those were by minority population. Creating a more efficient parking lot and entrance will allow more people to utilize the park, and imrovements in ADA compliance will also increase inclusivity. Better traffic circulation and parking will be helpful for voters for the 2 wards that hold elections at the pavilion. </t>
  </si>
  <si>
    <t>03__YES__Cooper Park parking lot redesign and replacement is part of the most recent 5-YR CIP, see page 220.</t>
  </si>
  <si>
    <t>The scope of work includes planning and design for the parking segment in Cooper Park with a new asphalt parking lot. Size to be reduced to what is needed (original asphalt was a low grade quality). Includes new striping, landscaping, storm, curb and gutter, and lighting, building new shed and demo existing shed, parking lot entrance and exit. A barrier to separate service vehicles and pedestrian access shall be installed.  Better ADA accessibility. Signage for entrances to parks and new front entrance signage for park. Modification of existing playground fence to extend to the south with pedestrian gates (ornamental/black vinyl chain link – 4' height). Evaluation of, and planning for power to serve future camera installations in conjunction with lighting upgrades to be included in scope.</t>
  </si>
  <si>
    <t>PF_WP074701_PARKS RIPARIAN WALLS – INVENTORY AND ASSESSMENT.XLSM</t>
  </si>
  <si>
    <t>WP074701</t>
  </si>
  <si>
    <t>PARKS RIPARIAN WALLS – INVENTORY AND ASSESSMENT</t>
  </si>
  <si>
    <t xml:space="preserve">Milwaukee County Parks has land holdings along Milwaukee County's major waterways. Along these rivers and related riparian lands there are many retaining walls that are decades old and in varying conditions. In order to appropriately plan for repairs, replacements, or other projects that may eliminate the need for walls, Parks must first have an up-to-date inventory and assessment of such walls. It is requested that any such inventory include creation of GIS data that can be used to map and track asset needs, photos, condition ratings, material inventory, recommended corrective actions, and related cost estimates. </t>
  </si>
  <si>
    <t>NO__Please provide an explanation of why alternative options were not researched:  An assessment of the riparian walls throughout the County is the initial step in understanding the inventory and condition of the walls.</t>
  </si>
  <si>
    <t>00__NO__Annual financial impact includes: This project will allow Parks to spend and forecast wall needs in line with short- and long-term funding plans.</t>
  </si>
  <si>
    <t xml:space="preserve">YES__A&amp;E Project Charter;  See AE TEAMS site: https://milwaukeecountywi.sharepoint.com/:f:/r/sites/CapitalPlanning-Parks/Shared%20Documents/Parks/WP074701-Parks%20Riparian%20Walls%20-Inventory%20%26%20Assessment?csf=1&amp;web=1&amp;e=bf60Im  </t>
  </si>
  <si>
    <t>YES__Assessment of wall conditions will be most efficient when conditions are seasonally favorable.</t>
  </si>
  <si>
    <t>05__Safety-Risk Issue(s) Addressed:  Riparian walls throughout the County are decades old and in varying conditions. A condition assessment is needed as walls may be deteriorating and causing a potential safety hazard.</t>
  </si>
  <si>
    <t>03__Primary Asset Zip Code: Countywide__Total Pop Srvd: 939489__Minority Pop Srvd: 345731__Addresses Racial Equity by: Riparian walls function as a part of public waterways, which are owned by all people in the State of Wisconsin for their enjoyment. By providing access and alignment of waterways, riparian walls also create parallel recreational connections. Recreational opportunities provide a healthier lifestyle for residents, thereby aligning with the County's mission of achieving racial equity by becoming the healthiest county in the State.</t>
  </si>
  <si>
    <t>03__YES__Page 150 of the adopted Park and Open Space Plan (Master Plan) identifies investment in facility needs to address deferred maintenance: "Recommendation 1.7: Refine and update cost estimates for meeting park and open space site and facility needs and addressing deferred maintenance."</t>
  </si>
  <si>
    <t>03__YES__Category 2 = Addresses Assets anticipated to fail within the next 12 - 24 months__Deferred Maint issues addressed by project: This project is the first step to identify the inventory and condition of the riparian walls throughout the County to understand maintenance needs.</t>
  </si>
  <si>
    <t>The riparian walls that will be the subject of this study are directly impacted by climate change and resiliency needs. As storm events become more severe and frequent, flooding, including flash flooding has become more common along Milwaukee's waterways. These floods impact and undermine some of the aged walls along these park corridors.</t>
  </si>
  <si>
    <t>01_The riparian walls that will be the subject of this study are directly impacted by climate change and resiliency needs. As storm events become more severe and frequent, flooding, including flash flooding has become more common along Milwaukee's waterways. These floods impact and undermine some of the aged walls along these park corridors.</t>
  </si>
  <si>
    <t>The scope of work includes locating and assessing existing structural based river walls. Assessment includes: structure type, location,  condition, solutions that could be used to remediate or resolve the existing conditions. The Final Assessment Report will primarily serve an internal Parks function; however, Parks staff will need to confirm that the final GIS data provided is in a format that is usable for the City Works software system and meets the general project requirements the staff identified to the consultant in the information gathering stages of the project.  This project does have an IMSD technology component. The GIS data would be a IMSD deliverable.</t>
  </si>
  <si>
    <t>PF_WP075001_BENDER PARK ROADWAY AND DRAINAGE REPLACEMENT.XLSM</t>
  </si>
  <si>
    <t>WP075001</t>
  </si>
  <si>
    <t>BENDER PARK ROADWAY AND DRAINAGE REPLACEMENT</t>
  </si>
  <si>
    <t>Bender Park is a 303-acre park in Oak Creek that primarily provides passive recreation opportunities through restored natural areas as well as access to Lake Michigan for water recreation. The slopes in the park have experienced a variety of failures due to compromised drainage and stormwater management, which in turn have negatively impacted the hard surfaces in the park. The main roadway pavement rating is 34/100, and Parks frequently receives complaints about its condition. The scope of work inlcudes replacement of Bender Park Roadway and walkway to the Boat Launch and Lakefront access. This comprehensive project is required to address both drainage and the roadway surface. Overlooks, drainage improvements, slope stability improvements, stormwater best management practices, landscaping, guard rail, green infrastruture, improvement to utilites, natural area restoration and management shall be incorporated where applicable. Planning and 90% design plans are complete for the construction phase.</t>
  </si>
  <si>
    <t>NO__Please provide an explanation of why alternative options were not researched:  Due to age and condition of the roadway and the associated stormwater failures, replacement is the most effective, long-term solution. The project has 90% design plans for construction.</t>
  </si>
  <si>
    <t>02__YES__Annual financial impact includes: Reconstruction is expected to reduce the number of work orders submitted to address deteriorating park conditions.</t>
  </si>
  <si>
    <t xml:space="preserve">YES__A&amp;E Project Charter https://milwaukeecountywi.sharepoint.com/:w:/r/sites/CapitalPlanning-Parks/Shared%20Documents/Parks/Funded/WP075001-Bender%20Park%20Roadway%20and%20Drainage/Bender%20Park%20Roadway%20and%20Drainage%20WP075001.docx?d=wcf4887e17c014b30b2dbbd4a521b8457&amp;csf=1&amp;web=1&amp;e=wy63wk </t>
  </si>
  <si>
    <t xml:space="preserve">YES__Resurfacing and site restoration construction activities are seasonally dependent. </t>
  </si>
  <si>
    <t xml:space="preserve">05__Safety-Risk Issue(s) Addressed:  Bender Park Roadway has deteriorated and poses a safety hazard for vehicles. Additionally, associated stormwater failures and drainage issues persist at the park. </t>
  </si>
  <si>
    <t>02__Primary Asset Zip Code: 53154__Total Pop Srvd: 36473__Minority Pop Srvd: 9592__Addresses Racial Equity by: Bender Park Roadway segment provides access to many recreational connections for residents. An active and healthy resident base is aligned with the County's goal of achieving racial equity.</t>
  </si>
  <si>
    <t>03__YES__Refer to Page 213 of the most recent 5-YR CIP (2025-2029).</t>
  </si>
  <si>
    <t>03__YES__Category 2 = Addresses Assets anticipated to fail within the next 12 - 24 months__Deferred Maint issues addressed by project: Bender Park Roadway has deteriorated and is past its useful life, causing vehicle safety issues for park patrons. Adjacent stormwater failures are also in need of repair.</t>
  </si>
  <si>
    <t>4015 E Lake Vista Blvd</t>
  </si>
  <si>
    <t>The scope of the work includes construction of the design</t>
  </si>
  <si>
    <t>Sarah.Toomsen@milwaukeecountywi.gov</t>
  </si>
  <si>
    <t>The tennis courts at Brown Deer Park are in need of replacement and reprogramming. The Department of Administrative Services, Architecture and Engineering Division rated the pavement on the tennis courts at Brown Deer Park as 22/100 in 2018. The adjacent parking area was improved in 2022 along with pedestrian and vehicular improvements. This project will replace the tennis courts with four dedicated pickleball and two tennis courts which can also be used for two pickleball courts. Additional components of the project include new LED lighting, new nets, windscreens and dual striping on the tennis courts to accommodate six total pickleball courts, fencing and seating. Portions of the tennis court are currently used for material and equipment storage by Park operations. A new storage shed in the vicinity is included to accommodate items displaced by the improved amenity. 
Pavement Rating Index: 
80 - 100 =  Excellent
70 - 80   =  Very good
50 - 70   =  Good
30 - 50   =  Fair
20 - 30   = Poor
10 - 20   = Very Poor
  0 - 10   =  Failed</t>
  </si>
  <si>
    <t>NO__Please provide an explanation of why alternative options were not researched:  As an existing asset, renovation or demolition are the only options.</t>
  </si>
  <si>
    <t>04__Primary Asset Zip Code: 53209__Total Pop Srvd: 208200__Minority Pop Srvd: 102226__Addresses Racial Equity by: The new pickleball and tennis courts will be available for use for all members of the community. Having an increased amount of courts will allow leagues to utilize the space. Providing more recreational opportunities furthers the County's goal of becoming the healthiest county in the state, thereby achieving racial equity.</t>
  </si>
  <si>
    <t>03__YES__See page 220 of the 2025-2029 Adopted 5-YR Capital Plan</t>
  </si>
  <si>
    <t>The scope of work includes planning and design for replacing the tennis court, new LED lighting, new ornamental fencing around the new storage building. New storage building is needed to store equipment and supplies currently located on the existing tennis courts.  With respect to Sustainability and Energy Efficiency, LED lighting planned to be provided for users with respect to natural areas, asphaltic concrete mixes used for surface course, and binder course may contain salvaged or reclaimed asphaltic material.  The existing asphaltic pavement will be pulverized and regraded to be kept and reused onsite in the base material.  Base course material may include crushed stone, crushed gravel, crushed concrete, reclaimed asphaltic pavement, reprocessed material or blended material. Evaluation of, and planning for power to serve future camera installations in conjunction with lighting upgrades to be included in scope.</t>
  </si>
  <si>
    <t>PF_WP075201_SIMMONS BASEBALL AND SOFTBALL FIELDS LIGHTING.XLSM</t>
  </si>
  <si>
    <t>WP075201</t>
  </si>
  <si>
    <t>SIMMONS BASEBALL AND SOFTBALL FIELDS LIGHTING</t>
  </si>
  <si>
    <t xml:space="preserve">Simmons Field and the two adjacent baseball fields lighting is many years beyond its useful life and past reasonable repair. The high voltage cabinet feeding the field is unreliable, cumbersome to maintain, and currently fed by means other than WE-Energies (City of Milwaukee). The light fixtures in place are of high energy consumption and the cords feeding the lights on top of the poles are UV rotted to a point of bare copper. These popular fields have therefore been subject to many years with random outages. The field lighting is maintained by the City of Milwaukee’s Bureau of Electrical Services, and Milwaukee County is billed for their service. In previous years the City has stated that a rewire of the poles would be needed to remedy these ongoing issues. The City does not have the manpower to devote such a timely repair and suggest that funding be procured to source necessary work.  </t>
  </si>
  <si>
    <t xml:space="preserve">NO__Please provide an explanation of why alternative options were not researched:  Due to the age and condition of the lighting systems, replacement is the most cost-effective and long-term solution. </t>
  </si>
  <si>
    <t>YES__A&amp;E Project Charter https://milwaukeecountywi.sharepoint.com/:w:/r/sites/CapitalPlanning-Parks/Shared%20Documents/Parks/Funded/WP0752-Simmons%20Field%20Lighting/Project%20Charter%20WP0752-Simmons%20Field%20Lighting.docx?d=w717286de6b0f41b3b36049e59cf2a68a&amp;csf=1&amp;web=1&amp;e=CBy3eU</t>
  </si>
  <si>
    <t>YES__Restoration activities will require seasonally-appropriate conditions.</t>
  </si>
  <si>
    <t xml:space="preserve">04__Primary Asset Zip Code: 53215__Total Pop Srvd: 58375__Minority Pop Srvd: 47867__Addresses Racial Equity by: Simmons Fields are heavily utilized by members of the community and is located in a diverse region of the county. By eliminating and replacing outdated electrical service and distribution to this area, this project aligns with Milwaukee County's goal of achieving racial equity for residents.  </t>
  </si>
  <si>
    <t>03__YES__Refer to Page 204 of the most recent 5-YR CIP (2025-2029).</t>
  </si>
  <si>
    <t>03__YES__Category 2 = Addresses Assets anticipated to fail within the next 12 - 24 months__Deferred Maint issues addressed by project: The lighting system at Simmons Fields is outdated and suffers from routine outages. Page 150 of the adopted Park and Open Space Plan (Master Plan) identifies investment in facility needs to address deferred maintenance: "Recommendation 1.7: Refine and update cost estimates for meeting park and open space site and facility needs and addressing deferred maintenance."</t>
  </si>
  <si>
    <t>2100 W Oklahoma Avenue</t>
  </si>
  <si>
    <t>Project implementation will include conversion to energy efficient LED lights.</t>
  </si>
  <si>
    <t>02_Project implementation will include conversion to energy efficient LED lights.</t>
  </si>
  <si>
    <t>The scope of work includes removal and replacment of the existing electrical distribution, potential inclusion of light poles, installation of new WE-Energies service, installation of new LED lighting system and distribution, scoreboards, and associated pathways and parking. Evaluation of, and planning for power to serve future camera installations in conjunction with lighting upgrades to be included in scope. Planning and 90% design plans have been completed for construction.</t>
  </si>
  <si>
    <t xml:space="preserve">The playground at Zablocki Park is a Class 2 playground and is one of the oldest playgrounds in the Milwaukee County Parks system, having been installed in 1999. Based on age and condition this playground is a high priority for playground replacement within the Milwaukee County Parks System (with a new Class 2 playground).  Milwaukee County Parks owns 111 playgrounds that have been averaging a useful life of approximately 23 years. Zablocki playground will have been installed 27 years ago in 2026. In order to keep pace with the rate at which facilities are aging out, Parks has set a goal of replacing 6 playgrounds per year and updating sites with exciting, up-to-date, accessible playgrounds that meet current safety standards and guidelines. </t>
  </si>
  <si>
    <t>03__YES__Page 221 of the 2025-29 adopted capital budget.</t>
  </si>
  <si>
    <t xml:space="preserve">The playground at Jacobus Park is a Class 1 playground and is one of the oldest playgrounds in the Milwaukee County Parks system, having been installed in 1997. Based on age and condition this playground is a high priority for playground replacement within the Milwaukee County Parks System (with a new Class 1 playground).  Milwaukee County Parks owns 111 playgrounds that have been averaging a useful life of approximately 23 years. Jacobus Park playground will have been installed 29 years ago in 2026. In order to keep pace with the rate at which facilities are aging out, Parks has set a goal of replacing 6 playgrounds per year and updating sites with exciting, up-to-date, accessible playgrounds that meet current safety standards and guidelines. </t>
  </si>
  <si>
    <t>03__YES__Adopted 2025-2029 budget CIP page 220.</t>
  </si>
  <si>
    <t>03__YES__Category 2 = Addresses Assets anticipated to fail within the next 12 - 24 months__Deferred Maint issues addressed by project: The Jacobus playground is approximately 5 years past the reasonable lifespan estimate of 23 years for playgrounds across the parks system.</t>
  </si>
  <si>
    <t>The playground at AC Hanson Park is a Class 3 playground and is one of the oldest playgrounds in the Milwaukee County Parks system, having been installed in 1998. Based on age and condition of the playground, it is a high priority for replacement within the Milwaukee County Parks System. Milwaukee County Parks owns 111 playgrounds that have been averaging a useful life of  approximately 23 years.  AC Hanson playground will have been installed 28 years ago in 2026.   In order to keep pace with the rate at which facilities are aging out, Parks has set a goal of replacing 6 playgrounds per year and updating sites with exciting, up-to-date, accessible playgrounds that meet current safety standards and guidelines. Request replacement with new Class 3 playground. At the time of project funding, site location will be reviewed and confirmed, with an alternative site within the same service area possible based on community needs and sustainability goals.</t>
  </si>
  <si>
    <t>04__Primary Asset Zip Code: 53223__Total Pop Srvd: 29570__Minority Pop Srvd: 20905__Addresses Racial Equity by: All residents of Milwaukee County, including the 23% that are children (ACS 2021), deserve the opportunity to play and recreate as a part of their physical and emotional health. By providing free and open playgrounds that foster a safe play environment, the Milwaukee County Parks Department is promoting the opportunity for Milwaukee County to pursue it's goal of becoming the healthiest county in the state, which also aligns with achievements in racial equity for County residents.</t>
  </si>
  <si>
    <t>03__YES__Adopted 2025-2029 budget CIP page 221.</t>
  </si>
  <si>
    <t>03__YES__Category 2 = Addresses Assets anticipated to fail within the next 12 - 24 months__Deferred Maint issues addressed by project: The AC Hanson playground is approximately 4 years past the reasonable lifespan estimate of 23 years for playgrounds across the parks system.</t>
  </si>
  <si>
    <t>Full replacement of class-3 playground to ADA and current safety standards. Work to include all demo, installation, equipment, and supporting amenities for playground. Site selection to be determined during design.</t>
  </si>
  <si>
    <t>The main roadway in Grant Park is one of the poorest rated roadways in the park system, rated 28/100 in 2022. In addition to everyday challenges this creates for users and staff, the road condition also makes maintenance tasks such as snowplowing and managing drainage systems very challenging. Parks staff indicates users have stopped driving in the correct travel lanes in order to avoid damaged sections of road, causing hazardous conditions. During the planning phase of this project Parks will also evaluate the parking area off the main road that formerly supported a picnic area within the park that has now been lost to erosion, and consider long-term need, sustainability, and coastline management guidelines. As is Parks practice, best management practices for storm water management and pavement reduction will be explored to the greatest extent possible.                               
                                                                                                                                                                                                                                                   Pavement Condition Index: 
80 - 100 = Excellent
70 - 80   =  Very good
50 - 70   =  Good
30 - 50   =  Poor
10 - 20   =  Very Poor
  0 - 10   =  Failed</t>
  </si>
  <si>
    <t xml:space="preserve">02__YES__Annual financial impact includes: Recurring pothole repairs occur seasonally or at least annually. In spring of 2024 staff spent $12,669 in materials and labor to fill potholes and repair the road for safe travel. </t>
  </si>
  <si>
    <t>02__Primary Asset Zip Code: 53172__Total Pop Srvd: 838700__Minority Pop Srvd: 300254__Addresses Racial Equity by: As a roadway segment that functions not only as part of the transportation network in the 53172 area, it also provides recreational connections for residents. An active and healthy resident base is aligned with the County's goal of achieving racial equity.</t>
  </si>
  <si>
    <t>03__YES__See Page 221 of 2025 adopted capital budget 5-yr CIP.</t>
  </si>
  <si>
    <t>501 Lake Drive</t>
  </si>
  <si>
    <t>The scope of work includes design for Grant Park's main roadway, starting at soccer field 4 intersection to the Hawthorne / Oak Creek Pkwy intersection. Project includes curb, gutter, signage and storm water sewers. Project also includes evaluating and possibly designing a long-tern sustainable solution for the parking area off the main road that formerly supported a picnic area, lost to erosion. This includes restoring that parking lot to turf. As is Parks practice, best management practices for storm water management and pavement reduction will be explored to the greatest extent possible.</t>
  </si>
  <si>
    <t>RAMIREZ / BRILL</t>
  </si>
  <si>
    <t xml:space="preserve">Sarah.Toomsen@milwaukeecountywi.gov </t>
  </si>
  <si>
    <t xml:space="preserve">Milwaukee County Parks is dedicated to providing and enhancing the physical, social, and recreational needs of residents within Milwaukee County. Harden Field at Zablocki Park has not received significant investment in many years, causing a consistent downward condition of the field. This project modernizes Joe Harden Field, improving it to be better suited for youth and adult sports tournaments, local sports league play, and related events. The project will significantly enhance the field's infrastructure, making it better suited for hosting new tournaments and field programming. With the planned upgrades, the Parks Department will be better able to maintain the field and improve the overall service conditions within Milwaukee County. Specific work to Joe Harden Field may include, but is not limited to - Infield/Foul Area Turf Reconstruction: Import, laser-grade, and compact screened topsoil to achieve design grade; Outfield Work: Remove existing turf, import and laser-grade topsoil to aid in positive surface drainage, reseed the entire outfield area, and construct a perimeter warning track; Irrigation: Extend waterline from the existing pump house, install a new booster pump, control panel, and all necessary irrigation lines and heads; Fencing/Backstop: Install a new backstop, perimeter fencing, and access gates; Dugouts: Construct two new dugouts with concrete floors, roofs and gutter systems, and benches; Utility Improvements: Upgrade field lighting, replace drainage lines, update water fountain and update electrical to allow for portable PA system; Miscellaneous Improvements: Install foul poles, bleachers, windscreens, and fence caps. With these improvements, Joe Harden Field will better serve the community's sports and recreational needs, creating a more functional, welcoming space for both players and spectators.
</t>
  </si>
  <si>
    <t>03__YES__See page 221 of the most recent 2025-2029 Adopted 5-YR Capital Plan.</t>
  </si>
  <si>
    <t>3717 W Howard Ave</t>
  </si>
  <si>
    <t>PF_WP078401_KOSCIUSZKO COMMUNITY CENTER – FACADE AND ENTRANCE.XLSM</t>
  </si>
  <si>
    <t>WP078401</t>
  </si>
  <si>
    <t>KOSCIUSZKO COMMUNITY CENTER – FACADE AND ENTRANCE</t>
  </si>
  <si>
    <t>The Kosciuszko Community Center is a two-floor, 58,000 square foot building built in 1981 located at 2201 S. 7th Street in Milwaukee. The Center houses a fitness center/weight room, boxing ring, gym and community programming provided by third party partners. Mounting deferred maintenance has impacted the performance and condition of the building, and the functionality of the interior spaces has not been flexible for changing community preferences and space needs. This project will improve the building envelope, facade treatments, entry and exit doors, foyer, lobby, and staff entry office. Design for the entry improvement and facade repairs was completed in 2024.</t>
  </si>
  <si>
    <t>YES__Please provide a brief listing of options/alternatives researched and why the option your are requesting for this Cost Est is the best alternative:  Multiple alternatives were considered through the course of the planning study, and options were refined based upon community and staff feedback, as well as input from the Park, Energy, and Environment Committee in 2022. A selection was made to maximize the possibility of improving the center and site with the lowest required capital investment. The request for facade and entrance work represents one of the smallest possible initial phases of construction.</t>
  </si>
  <si>
    <t>YES__https://milwaukeecountywi.sharepoint.com/:f:/r/sites/CapitalPlanning-Parks/Shared%20Documents/Parks/Funded/WP078401%20Kozy%20Community%20Center%20Fa%C3%A7ade%20and%20Entrance?csf=1&amp;web=1&amp;e=qmPx5v</t>
  </si>
  <si>
    <t>YES__Work that involves any building perferations shall be completed when weather conditions are seasonally appropriate.</t>
  </si>
  <si>
    <t>04__Primary Asset Zip Code: 53215__Total Pop Srvd: 25700__Minority Pop Srvd: 19500__Addresses Racial Equity by: Kosciuszko Park is in an area of high equity need in the Milwaukee County Parks System, scoring an 10/10 on the 2025 Parks Equity Index. Addressing capital investments in high equity need zones prioritizes funding to where it can have the greatest impact on the lives of those who face equity challenges including social determinants of health. By achieving racial equity, Milwaukee County can become the healthiest county in the State.</t>
  </si>
  <si>
    <t>03__YES__Page 220 of the adopted 5-year CIP (2025-2029).</t>
  </si>
  <si>
    <t>03__YES__Category 2 = Addresses Assets anticipated to fail within the next 12 - 24 months__Deferred Maint issues addressed by project: Both the façade and entry doors have been the subject of a recent structural and facility evaluation that recommended action in the short-term.</t>
  </si>
  <si>
    <t>The scope of work includes construction:  building envelope, facade cleaning and restoration, entry and exit doors, foyer, lobby, and staff entry office. Architectural improvements includes redesigning/ reconfiguring "secure" entrance with staff booth, remodel front canopy,  replace sealant joints at all sides of elevations,</t>
  </si>
  <si>
    <t>PF_WP078501_DOYNE PARK REDESIGN STUDY.XLSM</t>
  </si>
  <si>
    <t>WP078501</t>
  </si>
  <si>
    <t>DOYNE PARK REDESIGN STUDY</t>
  </si>
  <si>
    <t>Doyne Park is a 35-acre park in the City of Milwaukee. The 2022 adopted budget approved the decommissioning of the 9-hole golf course in the park. In 2022, Milwaukee County Parks conducted extensive engagement with the community on the future use of Doyne Park. This project will provide design funding to envision Doyne Park including but not limited to: native prairie/butterfly garden, mountain bike trails, and a pump track. During the engagement around the future use of the park, many encroachments from neighboring properties were discovered. This project will also include monumenting of the property line and removal of structures encroaching into Doyne Park. Additional public outreach will be conducted as design development takes place.</t>
  </si>
  <si>
    <t xml:space="preserve">NO__Please provide an explanation of why alternative options were not researched:  The alternative solution would be the status quo of no investment. Without investment, the park would remain underutilized and fail to provide diverse recreational opportunities, limiting its potential to serve and engage the community. </t>
  </si>
  <si>
    <t>YES__https://milwaukeecountywi.sharepoint.com/:w:/r/sites/CapitalPlanning-Parks/_layouts/15/Doc.aspx?sourcedoc=%7BA4458214-706B-47F4-AC1E-7EF3ACE7F3DB%7D&amp;file=Project%20Charter%20WP078501%20Doyne%20Park%20Redesign%20Study.docx&amp;action=default&amp;mobileredirect=true</t>
  </si>
  <si>
    <t xml:space="preserve">02__Primary Asset Zip Code: 53213__Total Pop Srvd: 939489__Minority Pop Srvd: 345732__Addresses Racial Equity by: Doyne Park is availble for use for all members of the community. Improving and providing more recreational opportunities furthers the County's goal of becoming the healthiest county in the state, thereby achiving racial equity. </t>
  </si>
  <si>
    <t>03__YES__See Page 206 of the most recent 5-YR CIP (2025-2029).</t>
  </si>
  <si>
    <t>5300 W Wells St</t>
  </si>
  <si>
    <t>The scope of the work includes evaluation all existing Doyne Park assets and usage, and designing the envisioned Doyne Park based on public engagement. Past engagement highlighted three primary amenities: native prairie through walking trails, mountain bike trails, and a pump track. Design would also include operation supporting needs such as staff vehicle garage and storage sheds. This project will also include monumenting of the property line and designing removal of structures encroaching into Doyne Park. Additional public outreach will be conducted as design development continues.</t>
  </si>
  <si>
    <t xml:space="preserve">The scope of work includes the construction. </t>
  </si>
  <si>
    <t>The Parks Department has over 400 buildings throughout the County, and roofing systems consist of a variety of type, condition, and age. In order to address a category of roofs at one time for efficiency in this deferred maintenance category, specific buildings in the south region of Milwaukee County have been prioritized for replacements. These buildings include South Shore Pavilion, McCarty Pavilion/Pool Building, Zablocki Pavilion, Mitchell Pavilion, Sheridan Poolhouse, Scout Lake Pavilion, Grant Picnic Shelter - Area 5, Park Maintenance, Humboldt Service, Hales Corners Service. These buildings represent a combination of revenue-generating sites, recreational facilities, and critical operational hubs.</t>
  </si>
  <si>
    <t>03__YES__This project is included in the most recent 5-YR CIP (2025-2029), see page 221. Additionally, page 147 of the 2050 Park and Open Space Plan identifies the 25-Year Capital Improvements needed for County-owned Park and Open Space sites in Milwaukee County, including buildings, in Table 6.4</t>
  </si>
  <si>
    <t>PF_WP079001_SCOUT LAKE PARKING LOT AND PATHS.XLSM</t>
  </si>
  <si>
    <t>WP079001</t>
  </si>
  <si>
    <t>SCOUT LAKE PARKING LOT AND PATHS</t>
  </si>
  <si>
    <t>Scout Lake is a 64.3-acre park located in the City of Greendale. The parking lot has a condition rating of 36/100 based on 2022 pavement assessments. Despite repeated patching and stone repairs by Parks Operational staff, the parking lot continues to degrade due to poor drainage and the site's slope. These remedies wash out onto the adjoining pedestrian path, creating hazardous conditions. Additionally, the pathway around the lake is also deteriorating, with a condition rating of 44/100. The park features an accessible fishing pier, accessible from both the parking lot and the pathway. However, the failing pavement has resulted in loose stone along the park's paths, posing a hazard to pedestrians using the pathways to walk around the lake or access the fishing pier. Ninety percent (90%) design plans have been completed for project implementation. This capital request is for the construction phase of the project to address these issues. 
Pavement Rating Index: 
80 - 100 =  Excellent
70 - 80   =  Very good
50 - 70   =  Good
30 - 50   =  Fair
20 - 30   = Poor
10 - 20   =  Very Poor
  0 - 10   =  Failed</t>
  </si>
  <si>
    <t xml:space="preserve">NO__Please provide an explanation of why alternative options were not researched:  As an existing asset, replacement is the only viable option. The alternative would be no investment which will leads to greater degradation and hazardous conditions over time. </t>
  </si>
  <si>
    <t>YES__https://milwaukeecountywi.sharepoint.com/:w:/r/sites/CapitalPlanning-Parks/_layouts/15/Doc.aspx?sourcedoc=%7B282EE0BA-2ECD-4D40-B517-91AB2A24815D%7D&amp;file=Project%20Charter%20WP079001%20Scout%20Lake%20Parking%20Lot.docx&amp;action=default&amp;mobileredirect=true&amp;isSPOFile=1&amp;ovuser=ab0c01f6-19e5-4e29-9dab-4d03f82b6495%2CSarah.Toomsen%40milwaukeecountywi.gov&amp;clickparams=eyJBcHBOYW1lIjoiVGVhbXMtRGVza3RvcCIsIkFwcFZlcnNpb24iOiI0OS8yNTAzMDIwMTAxMCIsIkhhc0ZlZGVyYXRlZFVzZXIiOmZhbHNlfQ%3D%3D</t>
  </si>
  <si>
    <t xml:space="preserve">YES__Construction and restoration work will require seasonally appropriate conditions. </t>
  </si>
  <si>
    <t>02__Primary Asset Zip Code: 53129__Total Pop Srvd: 939489__Minority Pop Srvd: 345732__Addresses Racial Equity by: Scout Lake is available for use for all members of the community. A healthy population relies on outdoor recreational assets, which also improve overall quality of life in Milwaukee County. By becoming the healthiest county in the State, Milwaukee County can further its goal of achieving racial equity.</t>
  </si>
  <si>
    <t xml:space="preserve">03__YES__Page 146 of the adopted Park and Open Space Plan (Master Plan) identifies investment in facility needs to address deferred maintenance: Recommendation 2.2: Refine and update cost estimates for meeting park and open space site and facility needs and addressing deferred maintenance. </t>
  </si>
  <si>
    <t>03__YES__Category 2 = Addresses Assets anticipated to fail within the next 12 - 24 months__Deferred Maint issues addressed by project: Scout Lake parking lot and pathways have not seen significant investment in many years, causing consistent downward condition of the pavement surfaces.</t>
  </si>
  <si>
    <t>Greendale</t>
  </si>
  <si>
    <t>5902 W LOOMIS RD</t>
  </si>
  <si>
    <t>The scope of the work includes the construction phase to reconstruct the parking lot and paths adjacent to parking lot and around the lake. This also includes the construction of storm water best management practices (BMPs), stormsewer, earthwork, grading, erosion control, restoration, lighting, signage and replacement of fire hydrant near the Pavilion.</t>
  </si>
  <si>
    <t>There are two basketball courts and three tennis courts at LaFollette Park that have fallen into disrepair. As of the most recent inspection in 2024, the basketball courts had a pavement rating of 49/100, while the tennis courts were rated at 30/100. Currently, the basketball courts are situated within a triangular section of pavement, a configuration that creates potential conflicts between vehicular traffic and court use. This project proposes the reconstruction of the courts by relocating them into a single, fenced area designated for both basketball and racquet sports. The plan also includes the creation of a new parking lot, the reconstruction of adjacent pathways, and a reduction in overall pavement to reflect only what is necessary for the pavilion and courts. Areas of unnecessary pavement will be converted to green space. All pathways will be reconstructed to meet ADA standards. The project will also include fencing, bleachers, benches, court amenities, parking lot lighting and other site furnishings as appropriate based on site conditions and operational needs. Public engagement efforts are planned to gather community input on court preferences.
Pavement Rating Index: 
80 - 100 =  Excellent
70 - 80   =  Very good
50 - 70   =  Good
30 - 50   =  Fair
20 - 30   = Poor
10 - 20   =  Very Poor
  0 - 10   =  Failed</t>
  </si>
  <si>
    <t>NO__Please provide an explanation of why alternative options were not researched:  As an existing asset, replacement is the only viable option. The alternative would be no investment which will lead to greater degradation and limited playability over time.</t>
  </si>
  <si>
    <t>03__Primary Asset Zip Code: 53214__Total Pop Srvd: 40100__Minority Pop Srvd: 13112__Addresses Racial Equity by: A healthy population relies on outdoor recreational assets, which also improve overall quality of life in Milwaukee County. By becoming the healthiest county in the State, Milwaukee County can further its goal of achieving racial equity.</t>
  </si>
  <si>
    <t>03__YES__See Page 222 of the most recent 5-YR CIP (2025-2029).</t>
  </si>
  <si>
    <t>03__YES__Category 2 = Addresses Assets anticipated to fail within the next 12 - 24 months__Deferred Maint issues addressed by project: With a pavement rating score of 49/100 and 30/100 (2024), the court surfaces are beyond their useful life and can no longer be patched. Pavement Rating Index: 
80 - 100 =  Excellent
70 - 80   =  Very good
50 - 70   =  Good
30 - 50   =  Fair
20 - 30   = Poor
10 - 20   =  Very Poor
  0 - 10   =  Failed</t>
  </si>
  <si>
    <t>The scope of work includes design of 3 courts at LaFollette Park and hardscape near them. Part of hardscape will become a parking lot with entrance and exit. The remaining hardscape will become green space. The project will also include fencing, bleachers, benches, court amenities, parking lot lighting, and other site furnishings as appropriate based on site conditions and operational needs.</t>
  </si>
  <si>
    <t>The Mary Ryan Boys &amp; Girls Club of Greater Milwaukee is housed within a County-owned building in Sherman Park. Though part of a long-term lease, the County is responsible for all major maintenance components of the building. The roof of the building has experienced multiple failures, the interior spaces of the building are being damaged, and programming is impacted due to water leaks. A full replacement is warranted and will include all related appurtenances including gutters as well as addressing rooftop utility infrastructure conflicts. Rooftop units will be adjusted or screened as determined necessary for operational efficiency. The replacement of the roof will improve building performance and efficiency.</t>
  </si>
  <si>
    <t>YES__A&amp;E Project Charter: https://milwaukeecountywi.sharepoint.com/:f:/r/sites/CapitalPlanning-Parks/Shared%20Documents/Parks/WP079801_SHERMAN%20PARK%20-%20BOYS%20AND%20GIRLS%20CLUB%20ROOF%20REPLACEMENT?csf=1&amp;web=1&amp;e=AT6K4e</t>
  </si>
  <si>
    <t>Material selection will consider urban heat island impacts and related energy efficiency for the systems within the building.</t>
  </si>
  <si>
    <t>01_Material selection will consider urban heat island impacts and related energy efficiency for the systems within the building.</t>
  </si>
  <si>
    <t>The Department of Administrative Services - Facilities Management Division, performs pavement ratings for County parking lots including evaluation of traffic volume, condition of pavement, overall riding comfort and drainage conditions. The asphalt condition assessment rating in 2024 for the Center Marina Parking lot was a 18/100 which indicates an extremely poor condition. There are 276 slips in Center Marina that use the Center Marina slip parking area. The Marina side of the lot has 243 spots currently. The north side of lot is divided, and provides 80 spots for public parking. During marina season, the slip tenants have gated access to enter and exit the parking lot, and therefore new gate control equipment will be needed to match the Phase 2 McKinley North lot. South Marina Parking lot gate access will also need to be upgraded so that all 3 parking lot access systems are the same. The project will reconstruct the pavement, wayfinding signage, monument signage, storm sewer, and parking lot lighting system. Project design is anticipated to include accommodation of complimentary uses to maximize utilization. Storm water best management practices and green infrastructure will be included to the extent site conditions and operational capacity warrants. Replacement of utilities such as sanitary sewers, water mains, storm sewers, and lighting, and fiber/communications services shall be coordinated with this project. Due to the size of the parking lot, it is likely that there will be a north and south phase of construction work, in order to assure marina slip users have appropriate access to parking. Separate sub-projects will be created for a NORTH (WP079602) phase and a SOUTH (WP079603) phase if needed.
Pavement Condition Index:
80 - 100 =  Excellent
70 - 80   =  Very good
50 - 70   =  Good
30 - 50   =  Poor
20 - 30   =  Fair                                                                                                                                                                                                  10 - 20   =  Very Poor
  0 - 10   =  Failed</t>
  </si>
  <si>
    <t>03__YES__Refer to page 206 in the 2025-2029 Adopted 5-YR Capital Plan. Additionally, page 150 of the adopted Park and Open Space plan identifies investment in facility needs to address deferred maintenance: "Recommendation 1.7: Refine and update cost estimates for meeting park and open space site and facility needs and addressing deferred maintenance."</t>
  </si>
  <si>
    <t>03__YES__Category 2 = Addresses Assets anticipated to fail within the next 12 - 24 months__Deferred Maint issues addressed by project: With a pavement rating of 18/100 when last inspected, the conditions of this parking lot is very poor, and patching is no longer an option; reconstruction is required. Pavement Condition Index:
80 - 100 = Excellent
70 - 80   =  Very good
50 - 70   =  Good
30 - 50   =  Poor
20 - 30   =  Fair                                                                                                                                                                                                  10 - 20   =  Very Poor
 0 - 10   = Failed</t>
  </si>
  <si>
    <t>The scope of work includes planning and design for a new parking lot. This design includes new pavement, base, sanitary, storm sewer, other utilities as needed, two gate access, railing, fence, dumpster enclosures, LED lighting and electrical, sidewalk, trees, and green infrasturature. Evaluation of, and planning for power to serve future camera installations in conjunction with lighting upgrades to be included in scope.</t>
  </si>
  <si>
    <t xml:space="preserve">The playground at Copernicus Park is a Class 2 playground and is one of the oldest playgrounds in the Milwaukee County Parks system, having been installed in 2000. Based on age and condition this playground is a high priority for playground replacement within the Milwaukee County Parks System (with a new Class 2 playground).  Milwaukee County Parks owns 111 playgrounds that have been averaging a useful life of approximately 23 years.  Copernicus playground will have been installed 26 years ago in 2026.  In order to keep pace with the rate at which  facilities are aging out, Parks has set a goal of replacing 6 playgrounds per year and updating sites with exciting, up-to-date, accessible playgrounds that meet current safety standards and guidelines. </t>
  </si>
  <si>
    <t>03__YES__Refer to Page 222 of the most recent 5-YR CIP (2025-2029).</t>
  </si>
  <si>
    <t>PF_WP080301_MITCHELL PARK DOMES REPAIRS.XLSM</t>
  </si>
  <si>
    <t>WP080301</t>
  </si>
  <si>
    <t>MITCHELL PARK DOMES REPAIRS</t>
  </si>
  <si>
    <t>JIM TARANTINO</t>
  </si>
  <si>
    <t>414 208 6087</t>
  </si>
  <si>
    <t>james.tarantino@milwaukeecountywi.gov</t>
  </si>
  <si>
    <t xml:space="preserve">The Mitchell Park Horticultural Conservatory ("the Domes") were constructed in phases with the final dome completed in 1967.  For decades the three Domes structures and its main and ancillary buildings have suffered from deferred maintenance.  Due to its unique design the capital replacement of building elements such as the glass, aluminum and concrete Domes have been too expensive for the County to address.  Multiple planning studies have concluded that the glass and aluminum structure that forms the exterior of the Domes structures requires replacement and the concrete frame that holds the glass structure requires repair in all three Domes.  From 2016 to 2019 a Task Force created by the County Board of Supervisors engaged the community and made a recommendation to the County to repair the Domes and to use creative public-private partnerships to fundraise for repairs and program the facility.  In the 2025 Milwaukee County budget, amendment 06 established the Milwaukee County Board of Supervisors' policy to support the "Domes Reimagined Campaign" which is a public-private collaborative effort to raise funds that would match a County financial contribution to fund the repair of the Domes. The Domes Reimagined Campaign commits the Milwaukee Domes Alliance (i.e. the Friends of the Domes) to work in collaboration with Milwaukee County to repair all Domes over several years.  Under the Domes Reimagined Campaign the County financial commitment is up to $30,000,000 to be allocated in installments over successive fiscal years.  
Parks anticipates presenting agreement documents to the Milwaukee County Board of Supervisors in July 2025.
</t>
  </si>
  <si>
    <t>YES__Please provide a brief listing of options/alternatives researched and why the option your are requesting for this Cost Est is the best alternative:  The Domes Task Force met for over three years and considered various options for the future of the Domes.  The selected alternative was one of over 20 potential alternatives for the Domes and the recommendation was confirmed by the Milwaukee County Board in 2025 budget amendment 06.</t>
  </si>
  <si>
    <t>02__YES__Annual financial impact includes: The Domes Reimagined Campaign includes the commitment by the supportive friends group to assume day to day control of the facility which includes the ongoing financial commitment to repair and maintenance of the structures.</t>
  </si>
  <si>
    <t>YES__Exterior construction will likely require the long-term staging of a crane in the park, while most elements of the project involve interior construction there will be weather related impacts to repairs of the exterior of the facility.  It is assumed that repair and replacement of the exterior structures would occur in warmer months while interior repairs can occur year-round.</t>
  </si>
  <si>
    <t>05__Safety-Risk Issue(s) Addressed:  Prior planning studies have identified the need to repair the Domes concrete structures, which is accomplished by this project and the Domes Reimagined Campaign.  The presence of a wire mesh netting system in each of the three Domes mitigates the immediate safety hazard to the public, but the concrete structures still require repair as identified in prior planning studies to eliminate the safety hazard that is posed by chipping concrete and broken glass.  Water infiltration inside of the Domes structures causes slip hazards to visitors and continually damages the interior improvements.</t>
  </si>
  <si>
    <t>YES__Adopted Board File: Anticipated__Agreement(s) Uploaded: NO__Partners and nature of Agreement(s): The Milwaukee Domes Alliance (i.e. the Friends of the Domes) is partnering with Milwaukee County by separate agreement to manage the Domes Reimagined Campaign.__Next Board cycle if agreement(s) not yet adopted: 2025-July-Board Cyle</t>
  </si>
  <si>
    <t>YES__Board File: Anticipated July 2025__SD Uploaded: NO__Detail:  A July 2025 action item related to this project is anticipated, and the SharePoint record will be updated accordingly as soon as that information is available.</t>
  </si>
  <si>
    <t>04__Primary Asset Zip Code: 53215__Total Pop Srvd: 250000__Minority Pop Srvd: 100000__Addresses Racial Equity by: The Mitchell Park Domes are located in Mitchell Park which ranks as a 10 out of 10 on the Park Equity Index ranking.  This ranking is a composite score of social vulnerability data, tree canopy data, walkability, and personal crime in an effort to prioritize funding to support racial equity throughout the parks system.  The Domes are one of the few civic institutions located in Milwaukee's near south side neighborhood which is one of the most racially diverse areas with the highest populations of non-white individuals and in particular children that are in the State of Wisconsin.</t>
  </si>
  <si>
    <t>03__YES_It is anticipated that the repair and replacement of Domes infrastructure will require several years and several financial contributions by Milwaukee County to complete.  The County commitment of $30 million is spread over successive years and contributions in future capital budgets.</t>
  </si>
  <si>
    <t>05__YES__Category 1 = Immediately Addresses Failing Assets__Deferred Maint issues addressed by project: The Mitchell Park Domes represent one of the most major deferred maintenance issues in Milwaukee County's building portfolio by size, scale, cultural significance and dollar value.  The facility has been failing for approximately 40 years with active water infiltration through the glass and aluminum structures causing damage to the collection and infrastructure inside of the facility.</t>
  </si>
  <si>
    <t>524 S Layton Blvd</t>
  </si>
  <si>
    <t xml:space="preserve">The 2026 contribution of $5,000,000 represents the first County contribution to this project with successive requests to follow in upcoming years until the full commitment is allocated.  </t>
  </si>
  <si>
    <t xml:space="preserve">Years 2 - 5 represent the anticipated $20.0M total County contribution ($5.0M annually). Beyond the 5-Year Plan, 2031 reflects the final county contribution of $5.0M, bringing the total anticipated County funding to $30.0M over six years. </t>
  </si>
  <si>
    <t>PF_WP080801_PARKS LIGHTING IMPROVEMENTS.XLSM</t>
  </si>
  <si>
    <t>WP080801</t>
  </si>
  <si>
    <t>PARKS LIGHTING IMPROVEMENTS</t>
  </si>
  <si>
    <t xml:space="preserve">The lighting infrastructure in Mitchell Park is outdated, inefficient and currently connected to the City of Milwaukee’s electrical grid. In addition to the City’s broader initiative to transition Parks lighting infrastructure off the municipal grid, the existing system fails to adequately illuminate the parking lot and pathways, creating safety concerns for park users and staff.
</t>
  </si>
  <si>
    <t>NO__Please provide an explanation of why alternative options were not researched:  As an existing asset, replacement is the only viable option. The alternative is to maintain the status quo with no investment.</t>
  </si>
  <si>
    <t xml:space="preserve">YES__Construction will require seasonally appropriate conditions. </t>
  </si>
  <si>
    <t>04__Primary Asset Zip Code: 53215__Total Pop Srvd: 40008__Minority Pop Srvd: 34007__Addresses Racial Equity by: Mitchell Park ranks as a 10 out of 10 on the Park Equity Index ranking.  This ranking is a composite score of social vulnerability data, tree canopy data, walkability, and personal crime in an effort to prioritize funding to support racial equity throughout the parks system. While the park is accessible for all park users, the park is located in Milwaukee's near south side neighborhood which is one of the most racially diverse areas with the highest populations of non-white individuals and in particular children that are in the State of Wisconsin.</t>
  </si>
  <si>
    <t>03__YES__Page 146 of the adopted Park and Open Space Plan (Master Plan) identifies investment in facility needs to address deferred maintenance: Recommendation 2.2: Refine and update cost estimates for meeting park and open space site and facility needs and addressing deferred maintenance.</t>
  </si>
  <si>
    <t>03__YES__Category 2 = Addresses Assets anticipated to fail within the next 12 - 24 months__Deferred Maint issues addressed by project: The outdated lighting infrastructure has not received recent investment, resulting in inadequate illumination throughout the park and frequent needs for repairs and maintenance.</t>
  </si>
  <si>
    <t xml:space="preserve">Converting to energy-efficient LED fixtures lowers energy demand from lighting and reduces emissions. </t>
  </si>
  <si>
    <t xml:space="preserve">02_Converting to energy-efficient LED fixtures lowers energy demand from lighting and reduces emissions. </t>
  </si>
  <si>
    <t xml:space="preserve">The scope of work is construction to remove the current lighting infrastructure and installs new light poles with energy-efficient LED fixtures in the north interior parking lot and along key pathways of Mitchell Park. To further addresss safety concerns, the project also includes the evaluation of and planning for power infrastructure to serve future camera installations. The new lighting system will be connected to the County’s electrical grid. These upgrades will significantly enhance safety for both park visitors and staff. The design phase of this project was funded through non-capital sources. </t>
  </si>
  <si>
    <t>CONCORD , BRILL</t>
  </si>
  <si>
    <t xml:space="preserve">The playground at Kops Park is a Class 3 playground and is one of the oldest playgrounds in the Milwaukee County Parks system, having been installed in 1999. Based on age and condition this playground is a high priority for playground replacement within the Milwaukee County Parks System (with a new Class 3 playground).  Milwaukee County Parks owns 111 playgrounds that have been averaging a useful life of approximately 23 years. Kops Park Playground will have been installed 27 years ago in 2026. In order to keep pace with the rate at which  facilities are aging out, Parks has set a goal of replacing 6 playgrounds per year and updating sites with exciting, up-to-date, accessible playgrounds that meet current safety standards and guidelines. </t>
  </si>
  <si>
    <t>03__YES__Page 222 of 2025 adopted 5 year CIP.</t>
  </si>
  <si>
    <t xml:space="preserve">The playground at the KK Sports park site is a Class 3 playground and is one of the oldest playgrounds in the Milwaukee County Parks system, having been installed in 2000. Based on age and condition this playground is a high priority for playground replacement within the Milwaukee County Parks System (with a new Class 3 playground).  Milwaukee County Parks owns 111 playgrounds that have been averaging a useful life of approximately 23 years. The playground at KK sports Center will have been installed 26 years ago in 2026. In order to keep pace with the rate at which facilities are aging out, Parks has set a goal of replacing 6 playgrounds per year and updating sites with exciting, up-to-date, accessible playgrounds that meet current safety standards and guidelines. </t>
  </si>
  <si>
    <t>04__Primary Asset Zip Code: 53215__Total Pop Srvd: 58375__Minority Pop Srvd: 47867__Addresses Racial Equity by: All residents of Milwaukee County, including the 23% that are children (ACS 2021), deserve the opportunity to play and recreate as a part of their physical and emotional health. By providing free and open playgrounds that foster a safe play environment, the Milwaukee County Parks Department is promoting the opportunity for Milwaukee County to pursue it's goal of becoming the healthiest county in the state, which also aligns with achievements in racial equity for County residents.</t>
  </si>
  <si>
    <t>03__YES__See Page 223 of most recent 5-YR CIP (2025-2029).</t>
  </si>
  <si>
    <t>Milwaukee County Parks currently owns and operates 111 playgrounds that have a variety of equipment and surfacing.  Some older playground sites within the system have a combination of surfacing that includes sand, fibar, and/or poured-in-place (PIP) rubber. Safety standards and resilient playground surfacing products have improved beyond sand and preferred options now also include poured-in-place (PIP) rubber surfacing with Engineered Wood Fiber.  These surfacing alternatives reduce ongoing maintenance, improve accessibility, and improve safety. While many playgrounds have been converted to full PIP surfacing, some highly used sites are in need of replacement due to significant wear. Improving the surfacing at these playgrounds will improve safety, enhance the play environment and extend the life of the assets. PIP also has the advantage of providing ADA accessibility to  areas of the playground. PIP has an average useful life of 10 years. Milwaukee County Park Playgrounds PIPs have an estimated useful life of 23 years. Parks plans to replace the rubber surfacing on each new playground halfway through its useful life. Parks has been transitioning from sand to Fibar (engineered wood fiber) in place of sand as a way to reduce but not eliminate ongoing inspection and maintenance hazards.  Parks proposes to replace a minimum of 18,000 square feet of PIP on an annual basis helps to align playground surfacing with equipment lifespans. Sites will be determined at the time of funding based on existing conditions.</t>
  </si>
  <si>
    <t>03__Primary Asset Zip Code: Countywide__Total Pop Srvd: 939489__Minority Pop Srvd: 345731__Addresses Racial Equity by: All residents of Milwuakee County, including the 23% that are children (ACS 2021), deserve the opportunity to play and recreate as a part of their physical and emotional health. By providing free and open playgrounds that foster a safe play environment, the Milwaukee County Parks Department is promoting the opportunity for Milwaukee County to pursue it's goal of becoming the healthiest county in the state, which also aligns with achievements in racial equity for County residents.</t>
  </si>
  <si>
    <t xml:space="preserve">03__YES_Parks currently has 111 playgrounds which have safety surfacing with a useful life of approximately 10 years. After that time the impact attenuation of the surfacing does not provide a fully effective fall zone for playground users. Due to the cost of surfacing being so high, Parks has been replacing playground surfacing sites where equipment has a fully functional 10+ years remaining. This investment is allowing Parks to make the most of investments in equipment and focus full replacement needs where critically needed. </t>
  </si>
  <si>
    <t>03__YES__See Page 223 of the most recent 5-YR CIP (2025-2029).</t>
  </si>
  <si>
    <t>Milwaukee County Parks completed a Northwest Side Trail Connections Plan in 2023, which serves as a focused addendum to the current Trails Network Plan. Through comprehensive public outreach, collaborations with invested stakeholders, and grant funding, this plan has yielded a list of recommended implementation strategies and projects to increase access to the northwest corner of Milwaukee County. The Little Menomonee River Trail Extension is one such project, which provides connections between Kohl Park, Lichter Park, and Little Menomonee River Parkway. As a part of the design phase of work, site analysis will be conducted to evaluate the potential challenges with floodplain, wetlands, soil contamination, and major transportation arteries. Through creation of a full set of construction documents, this project will be advanced to a shovel-ready status. Additionally, approval of this capital request acknowledges, confirms, and aligns with County Ordinance 47.08, which addresses the protection of natural areas when considering new built infrastructure.</t>
  </si>
  <si>
    <t>05__Primary Asset Zip Code: 53224__Total Pop Srvd: 939489__Minority Pop Srvd: 345732__Addresses Racial Equity by: Little Menomonee River Parkway scores 8 out of 10 on the Milwaukee County Parks 2025 Equity Index. The Oak Leaf Trail is one of the most popular amenities in Milwaukee County. Parks is committed to providing off-road recreation trails to complete an entire countywide system of transportation and recreation. The OLT connects with state, county and local trails within the greater Milwaukee Metropolitan area including the Henry Aaron State Trail and the Ozaukee Interurban Trail, is available for use free of charge, and is designed to be universally accessible. This project will help bridge the gap to determine what, where and how we deliver services based on the resolution of health disparities.</t>
  </si>
  <si>
    <t>03__YES__See page 223 of the most recent 5-YR CIP (2025-2029), and Page 1 of the 3-Year Strategic Plan; File Uploaded as SD_WP082401_Parks Strategic Plan. The Parks Department has identified a Strategic Objective of Invigorating the Community's Health and Wellness to Heighten the Quality of Life. Priority actions include expanding the trail system with a focus on sustainable maintenance and maximum usage, as well as prioritizing healthy activity through capital planning and investments.</t>
  </si>
  <si>
    <t>PF_WP083501_WILSON PARK FACILITY STUDY.XLSM</t>
  </si>
  <si>
    <t>WP083501</t>
  </si>
  <si>
    <t>WILSON PARK FACILITY STUDY</t>
  </si>
  <si>
    <t>sarah.toomsen@milwaukecountywi.gov</t>
  </si>
  <si>
    <t>A long-range plan for Wilson Park and the Wilson Recreation site is desired to assist with identifying capital and maintenance needs that align with the future goals for the site. As the Milwaukee Metropolitan Sewerage District (MMSD) continues work in the Kinnickinnic River Watershed, ongoing planning for flood storage has focused efforts on various parks in the south region of Milwaukee County Parks. In order to plan for an appropriate future state for Wilson Park and Wilson Park Recreation Center, site-specific planning is desired to set standards for park needs according to Parks 2050 Plan, public needs, and the future systemwide goals for recreational amenities.</t>
  </si>
  <si>
    <t>YES__Please provide a brief listing of options/alternatives researched and why the option your are requesting for this Cost Est is the best alternative:  As a part of the planning process, multiple options will be evaluated.</t>
  </si>
  <si>
    <t>YES__In progress - https://milwaukeecountywi.sharepoint.com/:f:/r/sites/CapitalPlanning-Parks/Shared%20Documents/Parks/WP083501_Wilson%20Park%20Facility%20Study?csf=1&amp;web=1&amp;e=Mj7YKJ</t>
  </si>
  <si>
    <t>03__Primary Asset Zip Code: 53221__Total Pop Srvd: 39238__Minority Pop Srvd: 12455__Addresses Racial Equity by: This project serves a diverse area of the southern portion of the City of Milwaukee. The immediate population of the surrounding zip code 53221 is 39,238 total of which 12,455 are minority (US Census Bureau)..</t>
  </si>
  <si>
    <t>1301 W HOWARD AVE</t>
  </si>
  <si>
    <t>The scope of work includes evaluating current Wilson Park and Wilson Park Recreation Center site and assets. Planning future uses, public engagement, space analysis, climate evaulations to create standards for this site and future parks' needs based on Parks 2050 Plan, public needs, and the future systemwide goals for recreational amenities.</t>
  </si>
  <si>
    <t>None. However, information from assessment/study is anticipated to be used to develop new projects and will included in the 5-Year Capital Improvement Plan.</t>
  </si>
  <si>
    <t>PF_WP083601_CONCRETE STAIR RECONSTRUCTION (VARIOUS PARKS).XLSM</t>
  </si>
  <si>
    <t>WP083601</t>
  </si>
  <si>
    <t>CONCRETE STAIR RECONSTRUCTION (VARIOUS PARKS)</t>
  </si>
  <si>
    <t xml:space="preserve">Milwaukee County has concrete stairways and hardscape throughout the County Parks system that are in poor condition and have deteriorated due to age, weather, salting, erosion, and ground movement. Stairways have a higher fall risk than most flat pavement, and stairs in poor condition can create a public safety hazard. This project highlights the prioritized concrete stairways across the County, including the main stairs at Caesar Park leading to the Milwaukee River access, the Lake Park grand staircase, and stairs througout Pulaski Milwaukee Park leading to the Kinnickinnic River walking paths and recreational amenities. The scope of work includes an engineering evaluation of the concrete stairway conditions at Caesar, Lake and Pulaski Milwaukee Parks, and complete design solutions to safely rehabilitate and/or replace these deteriorated stairways. </t>
  </si>
  <si>
    <t>NO__Please provide an explanation of why alternative options were not researched:  Due to the age and condition of the stairs, rehabilitation and/or replacement are the most cost effective options for continued public safety and access.</t>
  </si>
  <si>
    <t xml:space="preserve">YES__A&amp;E Project Charter https://milwaukeecountywi.sharepoint.com/:f:/r/sites/CapitalPlanning-Parks/Shared%20Documents/Parks/WP083601%20Concrete%20Stair%20Reconstruction%20(Various%20Parks)?csf=1&amp;web=1&amp;e=cbhKG9 </t>
  </si>
  <si>
    <t>YES__Construction and any associated site restoration is seasonally dependent.</t>
  </si>
  <si>
    <t>05__Safety-Risk Issue(s) Addressed:  The deteriorated conditions of stairs at Caesar, Lake, and Pulaski Milwaukee Parks pose a safety hazard to public access.</t>
  </si>
  <si>
    <t xml:space="preserve">03__Primary Asset Zip Code: Countywide__Total Pop Srvd: 939489__Minority Pop Srvd: 345731__Addresses Racial Equity by: Through meeting the needs of persons of all abilities, Parks will be making positive strides to achieve equity goals. </t>
  </si>
  <si>
    <t xml:space="preserve">03__YES__Category 2 = Addresses Assets anticipated to fail within the next 12 - 24 months__Deferred Maint issues addressed by project: The age and deteriorated condition of the stairs require replacement solutions. </t>
  </si>
  <si>
    <t xml:space="preserve">The scope of work includes an engineering evaluation of the concrete stairway conditions at Caesar Park (enterance to bridge area), Lake Park (histrorical Grand Staircase) and, Pulaski Milwaukee Park (various areas not completed in previous projects). Complete design solutions to safely rehabilitate and/or replace these deteriorated stairways. This may include immediate adjacent systems such as pavers, landscaping, railings, electrical, and other utilities. </t>
  </si>
  <si>
    <t>PF_WP083701_BASKETBALL COURT RECONSTRUCTION (VARIOUS PARKS).XLSM</t>
  </si>
  <si>
    <t>WP083701</t>
  </si>
  <si>
    <t>BASKETBALL COURT RECONSTRUCTION (VARIOUS PARKS)</t>
  </si>
  <si>
    <t xml:space="preserve">Located across 38 parks, basketball courts play a vital role in promoting physical activity, fostering social interaction, and supporting both physical and mental well-being. However, because court repairs fall outside the scope of current operational funding, maintenance has been deferred, resulting in deteriorating conditions. Several courts have a pavement rating of less than 60 out of 100 and without dedicated investment, conditions will further decline, as regular resurfacing and repairs are necessary to maintain them. This project seeks to establish a sustainable replacement program that preserves this major recreational asset and ensures it remains safe and accessible for community use.
This project involves the reconstruction of basketball courts at various locations based on pavement ratings, including but not limited to Carver Park, LaFollette Park, Madison Park, McCarty Park, Mitchell Park, Popuch Park and Underwood Creek Parkway. The scope of work varies by site, depending on specific needs. Improvements may include: mill and overlay of court surfaces, painting and striping, installation of new amenities such as hoops, backboards, rims, fencing, benches, bleachers, pathways, bollards, and gates. In some cases, the scope may also include the removal of adjacent pavement and installation of green space. 
</t>
  </si>
  <si>
    <t xml:space="preserve">NO__Please provide an explanation of why alternative options were not researched:  As existing assets, replacement or removal are the only viable options. The alternative would be no investment which leads to greater degradation and limited playability over time. </t>
  </si>
  <si>
    <t>YES__https://milwaukeecountywi.sharepoint.com/:f:/r/sites/CapitalPlanning-Parks/Shared%20Documents/Parks/WP083701%20Basketball%20Court%20Reconstruction%20(Various%20Parks)?csf=1&amp;web=1&amp;e=phorQY</t>
  </si>
  <si>
    <t xml:space="preserve">03__Primary Asset Zip Code: Countywide__Total Pop Srvd: 939489__Minority Pop Srvd: 345732__Addresses Racial Equity by: A healthy population relies on outdoor recreational uses, which also improve overall quality of life in Milwaukee County. By becoming the healthiest county in the State, Milwaukee County can further its goal of achieving racial equity. </t>
  </si>
  <si>
    <t>03__YES__Page 145 of the adopted Park and Open Space Plan (Master Plan) identifies investment in existing recreation sites as a priority, specifically through Recommendation 2.1: Maintain and improve as necessary existing County-owned parks and outdoor recreation sites.</t>
  </si>
  <si>
    <t xml:space="preserve">03__YES__Category 2 = Addresses Assets anticipated to fail within the next 12 - 24 months__Deferred Maint issues addressed by project: Limited investment has left basketball courts throughout the parks system in deteriorating condition. Because court repairs fall outside the scope of current operational funding, the lack of regular resurfacing and maintenance has led to further decline. 
</t>
  </si>
  <si>
    <t xml:space="preserve">This scope includes design and reconstruction of basketball courts at various locations based on pavement ratings. The scope will vary by site, depending on specific needs. Improvements may include: mill and overlay of court surfaces, painting and striping, installation of new amenities such as hoops, backboards, rims, fencing, benches, bleachers, pathways, bollards, and gates. In some cases, the scope may also include the removal of adjacent pavement, installation of green space, and/or lighting.  
</t>
  </si>
  <si>
    <t xml:space="preserve">None, however Parks may have additional phases or basketball court requests in 5 year CIP. </t>
  </si>
  <si>
    <t>BRILL, GULGOWSKI, ELI</t>
  </si>
  <si>
    <t>PF_WP083801_SHERIDAN PARK BLUFF STABILITY.XLSM</t>
  </si>
  <si>
    <t>WP083801</t>
  </si>
  <si>
    <t>SHERIDAN PARK BLUFF STABILITY</t>
  </si>
  <si>
    <t xml:space="preserve">The bluffs in Sheridan Park, located along South Sheridan Drive between East Munkwitz Avenue and East Pulaski Avenue, have been identified as an area of significant coastal risk. The bluffs within this area are steep, unstable, and exhibit high bluff crest recession rates that have resulted in unsafe bluff conditions and increasing encroachment toward South Sheridan Drive. The ARPA funded Lake Michigan Bluff Repairs project (WY062509) evaluated and ranked Milwaukee County’s coastline and gave this section of bluff an average resiliency rank of “F,” with risk values ranging from moderate to high. The bluffs at Sheridan Park were among the highest priorities identified by the evaluation.
The current condition of the bluff crests presents severe safety hazards and makes conventional repair methods, such as grading, both dangerous and cost prohibitive due to the proximity of City of Cudahy property and the height of the bluffs. Continued bluff recession poses a risk to public infrastructure, including South Sheridan Drive, park amenities, and surrounding properties.
While the ultimate bluff stabilization method will be determined during the design phase, it is intended to follow the planning phase developed in the Lake Michigan Bluff Repairs project. The planning phase included recommended installation of seven armor stone groins, preloaded with sand sediment, designed to slow erosion at the toe of the existing slope, and the potential removal or conversion of a section of South Sheridan Road, replacing it with a native vegetation buffer area and safety barriers near the bluff crest. To offset the potential loss of parking provided by South Sheridan Road, the design will also evaluate access and parking options. Design solutions shall also reference the Milwaukee County Coastal Management Guidelines for guidelines on project approach. </t>
  </si>
  <si>
    <t>YES__Please provide a brief listing of options/alternatives researched and why the option your are requesting for this Cost Est is the best alternative:  Sheridan Park bluffs are steep and unstable, creating a public safety hazard. The bluffs were evaluated as part of the Lake Michigan Bluff Repairs project for design solutions.</t>
  </si>
  <si>
    <t xml:space="preserve">YES__A&amp;E Project Charter https://milwaukeecountywi.sharepoint.com/:w:/r/sites/CapitalPlanning-Parks/Shared%20Documents/Parks/WP083801%20Sheridan%20Park%20Bluff%20Stability/Charter%20WP083801%20Sheridan%20Park%20Bluff%20Stability.docx?d=wc77c431e37da4e25ae72ce254ac8ad75&amp;csf=1&amp;web=1&amp;e=dkE6mp </t>
  </si>
  <si>
    <t>YES__Construction activities and site restoration are seasonally dependent.</t>
  </si>
  <si>
    <t>05__Safety-Risk Issue(s) Addressed:  Sheridan Park bluffs are steep, unstable and present a public safety hazard.</t>
  </si>
  <si>
    <t>02__Primary Asset Zip Code: 53110__Total Pop Srvd: 17964__Minority Pop Srvd: 4131__Addresses Racial Equity by: Sheridan Park is utilized by a diverse population for access to the Oak Leaf Trail, Lake Michigan, and many recreation opportunities. An active and healthy resident base is aligned with the County's goal of achieving racial equity.</t>
  </si>
  <si>
    <t>03__YES__Refer to Page 205 of the most recent 5-YR CIP (2025-2029).</t>
  </si>
  <si>
    <t>03__YES__Category 2 = Addresses Assets anticipated to fail within the next 12 - 24 months__Deferred Maint issues addressed by project: The Sheridan Park bluffs are steep and unstable, creating a safety hazard to park assets at the crest of the bluff.</t>
  </si>
  <si>
    <t>4800 S Lake Drive</t>
  </si>
  <si>
    <t>Design solutions for the Sheridan Park bluffs will help prevent bluff erosion and failure of the the steep, unstable sections of bluff. Additional work at the bluff toe will also prevent the bluff toe and face from undermining from severe Lake Michigan weather.</t>
  </si>
  <si>
    <t>01_Design solutions for the Sheridan Park bluffs will help prevent bluff erosion and failure of the the steep, unstable sections of bluff. Additional work at the bluff toe will also prevent the bluff toe and face from undermining from severe Lake Michigan weather.</t>
  </si>
  <si>
    <t xml:space="preserve">The scope of work includes evaluating Sheridan Park's bluff and immediately adjacent area's existing condition (soil boring, geotech, survey), life cycle options, funding opportunities, and creating a construction-ready design that will stabilize the bluff and protect park users, as well as assets at the top of the bluff.  </t>
  </si>
  <si>
    <t>PF_WP083901_WILSON PARK ICE RINK REFRIGERATION AND RENEWAL STUDY.XLSM</t>
  </si>
  <si>
    <t>WP083901</t>
  </si>
  <si>
    <t>WILSON PARK ICE RINK REFRIGERATION AND RENEWAL STUDY</t>
  </si>
  <si>
    <t xml:space="preserve">The Wilson Ice Arena is a popular indoor recreational attraction on Milwaukee's south side. The facility offers a location for hockey leagues, open skate, lessons, parties, and other special rentals. The arena has mechanical and building systems that are at or past the end of their useful life. The ice should be melted annually to check for maintenance needs and rebuilt, but the system is too unreliable to create enough ice after melting. The subfloor is past the end of its useful life and likely contributing to issues that are affecting the building structure, and the sand base is no longer level. Space needs in the building are not ideally served, as the pool and ice rink areas share the same locker room and there is not enough space in the for all participants.
The ice rink’s mechanical systems were separated from pool in 2009, and the facility currently operates on a two compressor system. Upgrades are challenged due to the footprint of mechanical room not having space to add a compressor or other equipment, and the equipment is obsolete with replacements difficult to source. As of early 2025, one compressor has failed and Parks rebuilt the unit with operating funds. The system also runs on the discontinued R-22 refridgerant, which is increasingly costly as it’s not produced anymore.  
In addition to the challenges of running the existing sheet of ice, there are continued requests for a second sheet of ice to support additional programming. Planning and design to accomodate the future state of Wilson Ice Arena is requested to ensure this asset remains available to users and operates in a sustainable fashion.
 </t>
  </si>
  <si>
    <t>YES__Please provide a brief listing of options/alternatives researched and why the option your are requesting for this Cost Est is the best alternative:  As a part of the planning process, options for sustainability and a variety of program offerings will be evaluated.</t>
  </si>
  <si>
    <t>02__YES__Annual financial impact includes: Addressing the outdated mechanical systems at the facility will greatly reduce time with repair work orders and related costs.</t>
  </si>
  <si>
    <t>YES__https://milwaukeecountywi.sharepoint.com/:f:/r/sites/CapitalPlanning-Parks/Shared%20Documents/Parks/WP0639845%20Wilson%20Ice%20Rink%20Refrigeration%20Upgrade?csf=1&amp;web=1&amp;e=l59gLS</t>
  </si>
  <si>
    <t xml:space="preserve">YES__Adopted Board File: 21-1046__Agreement(s) Uploaded: YES__Partners and nature of Agreement(s): Southeastern Hockey Association of Wisconsin (SHAW) is a 501(c)(3) with a lease agreement for Wilson Ice Arena.__Next Board cycle if agreement(s) not yet adopted: </t>
  </si>
  <si>
    <t>03__Primary Asset Zip Code: 53221__Total Pop Srvd: 939489__Minority Pop Srvd: 345731__Addresses Racial Equity by: Wilson Ice Arena supports the entire county and is an asset that draws users to the park system. As an opportunity for healthy recreation, this site contributes to the County's goal of becoming the healthiest county in the state.</t>
  </si>
  <si>
    <t>03__YES__See Page 205 of the most recent 5-YR CIP (2025-2029). Page 146 of the adopted Park and Open Space Plan (Master Plan) identifies investment in facility needs to address deferred maintenance: Recommendation 2.2: Refine and update cost estimates for meeting park and open space site and facility needs and addressing deferred maintenance.</t>
  </si>
  <si>
    <t>03__YES__Category 2 = Addresses Assets anticipated to fail within the next 12 - 24 months__Deferred Maint issues addressed by project: The compressor systems at the facility have already failed an had temporary repairs completed. Systems are already beyond their useful life.</t>
  </si>
  <si>
    <t>4101 S 20th St</t>
  </si>
  <si>
    <t>More efficient building systems will include solutions that include more sustainable and low-emission system considerations.</t>
  </si>
  <si>
    <t>02_More efficient building systems will include solutions that include more sustainable and low-emission system considerations.</t>
  </si>
  <si>
    <t xml:space="preserve">The scope of work includes the design of Wilson Park’s ice rink area’s refrigeration, HVAC, and subfloor / base upgrade. Part of this would include the spacial study for possible changes in space or expansion. </t>
  </si>
  <si>
    <t xml:space="preserve">Phase 2: construction of refrigeration, HVAC, and subfloor / base upgrade. Skate related arena’s perimeter and lobby: access from lobby to ice rink to locker rooms. Design of new rink / sheet of ice. 
Phase 3: construction of new rink / sheet of ice., associated rooms, building, floors, and mechancials etc.
</t>
  </si>
  <si>
    <t>PF_WP084001_JACKSON PARK POOL RENEWAL.XLSM</t>
  </si>
  <si>
    <t>WP084001</t>
  </si>
  <si>
    <t>JACKSON PARK POOL RENEWAL</t>
  </si>
  <si>
    <t xml:space="preserve">The pool at Jackson Park was initially built in the 1930's and has been closed in recent years due to staffing and other concerns. The site has been included in the aquatics study undertaken by the Parks Department, and is now targeted for reinvestment. The ongoing MMSD project for flood storage at Jackson Park has included a financial allotment for aquatic reinvestment in Jackson Park, and Parks would like to pursue construction of a new aquatic amenity in the near future. It is intended that the department will use MMSD funds held now to proceed with demolition and design of a new feature, and to use the balance of funds in combination with County capital funding for construction in 2026. </t>
  </si>
  <si>
    <t>YES__Please provide a brief listing of options/alternatives researched and why the option your are requesting for this Cost Est is the best alternative:  As a part of Milwaukee County Parks' Aquatics Study, various aspects of the aquatics offerings that are a part of the Parks's system were evaluated and compared.</t>
  </si>
  <si>
    <t>YES__Construction and demolition activities will take seasonally apprpriate conditions.</t>
  </si>
  <si>
    <t xml:space="preserve">YES__Adopted Board File: 20-186__Agreement(s) Uploaded: YES__Partners and nature of Agreement(s): MMSD provided funding for aquatic investment in Jackson Park as a part of the greater agreement for flood storage in the park. Funds identified must be used by December of 2026.__Next Board cycle if agreement(s) not yet adopted: </t>
  </si>
  <si>
    <t>04__Primary Asset Zip Code: 53215__Total Pop Srvd: 58375__Minority Pop Srvd: 47867__Addresses Racial Equity by: Within the 53215 area code, 82% of residents are minorities. Aquatics provide important heat relief and recreational activities, and therefore complement the County's goal of becoming the healthiest county in the state.</t>
  </si>
  <si>
    <t>03__YES__See page 308 of current adopted CIP (2025-29).</t>
  </si>
  <si>
    <t>03__YES__Category 2 = Addresses Assets anticipated to fail within the next 12 - 24 months__Deferred Maint issues addressed by project: Jackson Park Pool was built in 1932 and has various design and operational aspects that require updating. Current equipment is beyond its useful life and requires commitments of time and funding from both Parks Trades and Operations.</t>
  </si>
  <si>
    <t>3500 W Forest Home Ave</t>
  </si>
  <si>
    <t>Mechanical efficiencies will be included in new aquatic features, which will also operate in way that provides heat relief from urban heat islands in this densly populated community.</t>
  </si>
  <si>
    <t>02_Mechanical efficiencies will be included in new aquatic features, which will also operate in way that provides heat relief from urban heat islands in this densly populated community.</t>
  </si>
  <si>
    <t>Design for reconstruction of new aquatic feature based on 2025 Aquatic Study, including demo of existing facility.</t>
  </si>
  <si>
    <t>Construction of design, including demolition of existing facilities that will not be reused.</t>
  </si>
  <si>
    <t>5/30/26</t>
  </si>
  <si>
    <t>PF_WP054001_RR PRKWAY-124TH MORGAN AND RR LINCOLN TO OKLAHOMA-NATIONAL.XLSM</t>
  </si>
  <si>
    <t>RR PRKWAY-124TH MORGAN AND RR LINCOLN TO OKLAHOMA-NATIONAL</t>
  </si>
  <si>
    <t>The Root River Parkway provides vehicular access along the Root River as well as connections to popular recreational facilities located in Greenfield Park including the Greenfield Park Golf Course and the Cool Waters family aquatic center. This stretch of Root River Parkway includes both the east side of the river from W Lincoln Avenue to W Oklahoma Avenue/W National Avenue, and the west side from S 124th Street to W Morgan Avenue. Root River Parkway has reached the end of its useful life. The pavement was most recently rated in 2022 and includes sections rated 30/100, 36/100, 36/100, and 40/100. It is extremely deteriorated and requires regular patch repair work and traffic control for stormwater flooding in order to remain open. In addition to the deteriorated pavement, the parkway requires reconstruction of the storm sewer and roadway lighting systems. Replacement of municipal utilities such as sanitary sewers, water mains, storm sewers and lighting will be coordinated with this project. Traffic calming measures, stormwater best management practices, green infrastructure, natural areas restoration and management, pavement reduction, and connections to adjoining roadways will be evaluated in the reconstruction design plans.
Pavement Condition Index:
80 - 100 = Excellent
70 - 80   =  Very good
50 - 70   =  Good
30 - 50   =  Fair
20 - 30   =  Poor                                                                                                                                                                                                 10 - 20   =  Very Poor
  0 - 10   =  Failed</t>
  </si>
  <si>
    <t>NO__Please provide an explanation of why alternative options were not researched:  As an existing asset that functions as a part of the local transportation network and also provides residential driveway access, replacement is the only viable option.</t>
  </si>
  <si>
    <t>02__YES__Annual financial impact includes: Operational costs will be reduced as staff currently need to barricade sections of roadway for closure after storm events, and annual patching also takes place.</t>
  </si>
  <si>
    <t>YES__Charters can be found on DAS FM/Parks Team site. https://milwaukeecountywi.sharepoint.com/:f:/r/sites/CapitalPlanning-Parks/Shared%20Documents/Parks/WP054001-Root%20River%20Parkway%20Reconstruction-124th%20to%20Cleveland?csf=1&amp;web=1&amp;e=v1iqdu  And, https://milwaukeecountywi.sharepoint.com/:f:/r/sites/CapitalPlanning-Parks/Shared%20Documents/Parks/WP053901-Root%20River%20Parkway%20Reconstruction-Lincoln%20to%20Cleveland?csf=1&amp;web=1&amp;e=eRd0hj</t>
  </si>
  <si>
    <t>02__Primary Asset Zip Code: 53227__Total Pop Srvd: 22988__Minority Pop Srvd: 6482__Addresses Racial Equity by: As a roadway segment that functions not only as part of the transportation network in the 53227 area, it also provides recreational connections to residents. An active and healthy resident base is aligned with the County's goal of achieving racial equity.</t>
  </si>
  <si>
    <t>03__YES__Refer to pages 218-219 of the most recent 5-YR CIP (2025-29).</t>
  </si>
  <si>
    <t>26 Root River Parkway</t>
  </si>
  <si>
    <t>The scope of work includes planning and design for replacement of 124th St to W Cleveland Ave. (west), including 4 inches of asphalt pavement on 10 inches of stone base, concrete curb and gutter, LED lighting, drainage and storm sewers, and other potential utility replacement under new pavement. Storm water best management practices, green infrastructure, natural areas restoration and management shall be incorporated where applicable. Lighting will be replaced with LED fixtures. Asphaltic concrete mixes used for surface course and binder course may contain salvaged or reclaimed asphaltic material. Base course will also contain reclaimed base material.</t>
  </si>
  <si>
    <t xml:space="preserve">The scope of work includes the construction of the design. </t>
  </si>
  <si>
    <t>PF_WP084101_WASHINGTON PARK AQUATICS.XLSM</t>
  </si>
  <si>
    <t>WP084101</t>
  </si>
  <si>
    <t>WASHINGTON PARK AQUATICS</t>
  </si>
  <si>
    <t>The aquatic facilities at Washington Park have not been fully open for several years. Issues with staffing and operation have been evaluated through the Parks Aquatic Study and investment need at Washington Park has been identified as a high priority. Project scope shall include demolition of the existing outdoor activity and wading pools, and design of a new aquatic feature to complement the existing splashpad. Support facilities to run and operate the aquatic feature will be considered incidental to the broader aquatic scope.</t>
  </si>
  <si>
    <t>YES__Site work will require conditions that are favorable for construction activities.</t>
  </si>
  <si>
    <t>04__Primary Asset Zip Code: 53208__Total Pop Srvd: 27708__Minority Pop Srvd: 18152__Addresses Racial Equity by: Aquatic features in Milwaukee County are amenities that are relied upon by park users for recreational opportunities as well as for heat relief. Providing these opportunities is one way in which Milwaukee County provides spaces for physical and emotional health, and works towards the County's goal of becoming the healthiest county in the State.</t>
  </si>
  <si>
    <t>03__YES__Category 2 = Addresses Assets anticipated to fail within the next 12 - 24 months__Deferred Maint issues addressed by project: The pool and wading pool have not been used for several years.</t>
  </si>
  <si>
    <t>Aquatic features provide residents will options for heat relief, especially in high denity areas of the city that are part of urban heat islands.</t>
  </si>
  <si>
    <t>01_Aquatic features provide residents will options for heat relief, especially in high denity areas of the city that are part of urban heat islands.</t>
  </si>
  <si>
    <t>Project scope shall include demolition of the existing outdoor activity and wading pools, and design of a new aquatic feature to complement the existing splashpad. Support facilities to run and operate the aquatic feature will be considered incidental to the broader aquatic scope.</t>
  </si>
  <si>
    <t>Implementation of splashpad expansion design.</t>
  </si>
  <si>
    <t>PF_WP084201_PARKS WADING POOL CONVERSION.XLSM</t>
  </si>
  <si>
    <t>WP084201</t>
  </si>
  <si>
    <t>PARKS WADING POOL CONVERSION</t>
  </si>
  <si>
    <t>Parks has conducted a systemwide Aquatic Study to evaluate a long-range plan for aquatic features within Milwaukee County Parks. Through this analysis it has been determined that the age and distribution of wading pools in the County is not fully serving the recreational needs of park users and is financially unsustainable. Where pool service areas are in close proximity and offer redundant services, Parks seeks to decommission 3 wading pools. Where wading pools are in locations within the County that offer heat relief and summer recreation without overlapping other aquatic facility service areas, Parks seeks to convert 2 wading pools to flow-through splashpads.</t>
  </si>
  <si>
    <t>02__YES__Annual financial impact includes: Decomissioning facilities that are not usable or sustainable will reduce work order costs and time.</t>
  </si>
  <si>
    <t>YES__Construction activities will require seasonally-favorable conditions.</t>
  </si>
  <si>
    <t>03__Primary Asset Zip Code: Countywide__Total Pop Srvd: 939489__Minority Pop Srvd: 345731__Addresses Racial Equity by: Aquatic features in Milwaukee County are amenities that are relied upon by park users for recreational opportunities as well as for heat relief. Providing these opportunities is one way in which Milwaukee County provides spaces for physical and emotional health, and works towards the County's goal of becoming the healthiest county in the State.</t>
  </si>
  <si>
    <t xml:space="preserve">In alignment with the 2025 Aquatic Study, Parks seeks to both decommission 3 wading pools and convert 2 wading pools to flow-through splashpads. The wading pools to flow-through splashpad are in locations within the County that offer heat relief and summer recreation without overlapping other aquatic facility service areas. </t>
  </si>
  <si>
    <t>Implementation of 2 splashpad conversions.</t>
  </si>
  <si>
    <t>PF_WI021801_VITAL RECORDS DIGITIZATION.XLSM</t>
  </si>
  <si>
    <t>3410</t>
  </si>
  <si>
    <t>3410_ROD</t>
  </si>
  <si>
    <t>ROD</t>
  </si>
  <si>
    <t>WI021901</t>
  </si>
  <si>
    <t>VITAL RECORDS DIGITIZATION</t>
  </si>
  <si>
    <t xml:space="preserve">TERESA SARNOWSKI </t>
  </si>
  <si>
    <t>414-278-4011</t>
  </si>
  <si>
    <t>teresa.sarnowski@milwaukeecountywi.gov</t>
  </si>
  <si>
    <t>The only copy of vital records (Birth 1931 - 1985, Death 1931 - 2013, Marriage 1931 - 1985) is housed in the Milwaukee Register of Deeds Office.  Digitization is imperative to keep these records in perpetuity.  If there is flood, fire or other disaster the records cannot be replaced.</t>
  </si>
  <si>
    <t>YES__Please provide a brief listing of options/alternatives researched and why the option your are requesting for this Cost Est is the best alternative:  The other option is to have ROD staff preform the duties.  It is estimated the project will take close to 20 years to complete at this rate.</t>
  </si>
  <si>
    <t>03__Primary Asset Zip Code: 53233__Total Pop Srvd: 900000__Minority Pop Srvd: 60__Addresses Racial Equity by: Preserving  current and historical vital records for all Milwaukee County occurrences.</t>
  </si>
  <si>
    <t>901 N 9th St, Room 103 and G6</t>
  </si>
  <si>
    <t>The scope of the project includes scan, capture, and image processing  of vital records (Birth 1931 - 1985, Death 1931 - 2013, Marriage 1931 - 1985).   This also includes image cropping, border removal,  image enhancements and grouping/naming of images.  Add-on indexing of all documents.</t>
  </si>
  <si>
    <t>TERESA SARNOWSKI/FIDLAR (VENDOR QUOTE)</t>
  </si>
  <si>
    <t>7/28/22</t>
  </si>
  <si>
    <t xml:space="preserve">The scope of work includes modernizing the passenger electric traction elevator with microprocessor controls. This also includes new traction machines, controls, door operator equipment, signal fixtures, and car enclosure renovations. 
</t>
  </si>
  <si>
    <t>DAN SOMERS</t>
  </si>
  <si>
    <t>414-224-3242</t>
  </si>
  <si>
    <t>dan.somers@mam.org</t>
  </si>
  <si>
    <t xml:space="preserve">This War Memorial Small Freight Elevator (Jaws) elevator was installed in 1962 and is well beyond its useful life. This elevator is a safety hazard because of the clamshell type of door closing system controls. Just before the door closes, a bell rings and if riders are not out of the way they may get struck on the head. The elevator is very unreliable because of its age. It is the only freight elevator that stops on the mezzanine level where the Information Systems and Library Archive Study area is located. It is crucial for moving archive materials and IT equipment. 
Under the 2013 Development agreement between the Art Museum and Milwaukee County, this elevator and six others were to be modernized as part of the agreement and was part of the original RFP. After the bids were received, it was determined that the project was over budget and the small Freight elevator was eliminated from the project and to be completed in a later budget cycle.                                                                                                                            
Milwaukee County is responsible to modernize the small freight elevator, under section 8.1 of the development agreement.
</t>
  </si>
  <si>
    <t>YES__Board File: 13-647__SD Uploaded: NO__Detail:  2013 County-WMC-MAM development agreement, section 8.1.</t>
  </si>
  <si>
    <t>The scope of work includes designing the modernization of WMC's Saarinen freight elevator (JAWS).</t>
  </si>
  <si>
    <t>The scope of work is construction to make the Milwaukee County War Memorial Center pedestal concrete safe. The site has been / is being observed and studied for recommended construction. Finalize a make-safe repair detail for the spalled concrete area. Perform masonry, concrete work to install the make-safe repair measures in accordance with the detail’s requirements. Perform on-site field observations during the installation of the make safe repair measures.</t>
  </si>
  <si>
    <t>PF_WU030205_WMC CONDO AGRMNT - EXTERIOR WALL (PEDESTAL).XLSM</t>
  </si>
  <si>
    <t>WU030205</t>
  </si>
  <si>
    <t>WMC CONDO AGRMNT - EXTERIOR WALL (PEDESTAL)</t>
  </si>
  <si>
    <t xml:space="preserve">There are running cracks in the mosaic mural that is part of the exterior third-floor west wall of the War Memorial Center facing downtown Milwaukee. The mosaic visually expresses the spirit of the building, standing as a bold, but dignified tribute to those who gave their lives in the service of their country from 1941 to 1945 and from 1950 to 1953. The 1,440,000-piece mosaic features Roman numerals representing the commencement and end dates for World War II and the Korean Conflict. The principal material of the mosaic is Italian tesserae although sixteen varieties of marble from Vermont, Minnesota, Italy, Belgium, Yugoslavia, India, and Germany are used. Approximately 197 color values appear in the mosaic. The running cracks may indicate detachment behind the mortar, structural settling, or prolonged vibration exposure. Delaying repairs will likely result in more extensive damage, including the cracks worsening, tesserae loosening or falling off, and lead to higher restoration costs. </t>
  </si>
  <si>
    <t xml:space="preserve">YES__Please provide a brief listing of options/alternatives researched and why the option your are requesting for this Cost Est is the best alternative:  Delaying repairs will likely result in more extensive damage, including the cracks worsening, tesserae loosening or falling off, and lead to higher restoration costs.  </t>
  </si>
  <si>
    <t>02__YES__Annual financial impact includes: Exterior repairs will be funded by the County and will not impact the War Memorial Center's operating expenses. If the repairs are not made and the exterior mosaic becomes unsightly, it could result in a reduction of facility rentals and negatively impact War Memorial Center operating revenue.</t>
  </si>
  <si>
    <t xml:space="preserve">__There is an overhang above the mosaic; however, exterior work will require some consideration for weather conditions. </t>
  </si>
  <si>
    <t>YES__Board File: 16-229__SD Uploaded: YES__Detail:  Condominium Declaration Executed December 2017</t>
  </si>
  <si>
    <t xml:space="preserve">02__Primary Asset Zip Code: 53202__Total Pop Srvd: 444000__Minority Pop Srvd: 157000__Addresses Racial Equity by: The War Memorial Center's educational programs are designed to help students and the general public understand the significance of military service and the history behind the War Memorial Center. Students and visitors learn how local history is directly connected to our United States and military history through the courage and sacrifice of service members and their families. Our exhibits and programs engage members of Milwaukee County, including the Black, Latino, and Asian communities. Our African American Veteran and Latino Veteran Exhibits are two specific educational elements here at the War Memorial Center that focuses on celebrating stories of honor, integrity and sacrifice intended to inspire and lift up students of all ages and racial background. The population/customers shown above are the combined War Memorial Center and the Milwaukee Art Museum's number for each section. </t>
  </si>
  <si>
    <t>05__YES__Category 1 = Immediately Addresses Failing Assets__Deferred Maint issues addressed by project: Delaying repairs will likely result in more extensive damage, including tesserae loosening or falling off, resulting in higher restoration costs.</t>
  </si>
  <si>
    <t xml:space="preserve">750 N Lincoln Memorial Drive </t>
  </si>
  <si>
    <t>The scope of work includes investigation of running cracks on face of exterior mosaic mural panel on westerly facade. Estimates includes installation of crack gauge (monitoring). Based on inspection this may include immediate safety repairs. Also included is design to complete work.</t>
  </si>
  <si>
    <t xml:space="preserve">Two storm inlets under the Mason Street Bridge occasionally back up and flood portions of the War Memorial and potentially the Art Museum. Record high lake levels increase this flood risk. In January 2020, the storm sewer backed up and flooded storage rooms, switch gear rooms, and more. A current Army Corps of Engineers report anticipates that lake levels remain above average for most of 2020, with the potential for levels above the existing record levels set in 2019. A large flooding event has the potential to flood the Art Museums art vault, which houses irreplaceable works of art valued at approximately $800 Million. A large flooding event could inundate the main power supply and backup generator that provide power to both the War Memorial and Art Museum. Extended power loss could result in significant damage to the Art Museum’s collection. 
The 2021 Adopted Capital Budget included an appropriation of $605,880 (WO064301) for the design and construction of this projection. 
The 2025 Adopted Capital Budget included an appropriation of $233,070 to cover a project deficit due to the following:
Initial assessments didn’t identify the need for four pumps or the impact of underground utilities, which affected lift station location and costs. Drainage couldn’t go under the foundation without risking bridge integrity, requiring above-ground, heat-traced piping. Original cost estimates also excluded consultant fees, as third-party management wasn't anticipated.
The 2026 Capital appropriation is needed due to bids recieved that were higher than originally budgeted and allow the project to be completed. 
</t>
  </si>
  <si>
    <t xml:space="preserve">The scope of work includes construction alteration of the storm sewer in the garage area at the War Memorial Center, de-coupling the existing storm sewer and installing a new lift station with water pumps to reroute the water and prevent flooding in the garage area.  </t>
  </si>
  <si>
    <t>PF_WU030206_WMC CONDO AGRMNT-VETERANS GALLERY WINDOWS.XLSM</t>
  </si>
  <si>
    <t>WU030206</t>
  </si>
  <si>
    <t>WMC CONDO AGRMNT-VETERANS GALLERY WINDOWS</t>
  </si>
  <si>
    <t>Laurie Kildegaard</t>
  </si>
  <si>
    <t xml:space="preserve">Funding for the maintenance, repair, and / or replacement of specific building components for buildings on the War Memorial footprint are set forth in the Lakefront Pavilion Condominium Agreement (Agreement) between the County, War Memorial Inc., and the Milwaukee Art Museum Inc.  
As part of this Agreement, the County is repsonsible for the replacement of the Veteran's Gallery windows.  The exsiting windows were installed in the mid 1990’s and are nearing the end of their useful life. Many of the windows have lost their thermal seal and experience fogging between the thermal panes. Design and assessment also determined the existing window system was not the primary driver of failure of the glass panes or the water damage and that replacement of the exterior envelope is also needed.
Previous Adopted Capital Budgets included appriations for assessment and design work for the project (2022 for $40,001; 2024 for $57,340).  The 2026 appropriation is for the construction phase of the project. 
</t>
  </si>
  <si>
    <t xml:space="preserve">YES__Please provide a brief listing of options/alternatives researched and why the option your are requesting for this Cost Est is the best alternative:  Window replacement required.  Assessment is ongoing to determine further needs and cost analysis of all windows' system's components. </t>
  </si>
  <si>
    <t>02__YES__Annual financial impact includes: Updated windows will improve the heat loss / gain of the building impacting HVAC costs.  Updates will support the WMC's efforts to reduce our carbon footprint by reducing heating / cooling costs. If left untreated, moisture will continue to be trapped in interior wall system causing damage to the wood studs, gypsum wall board, and vinal wall coverings.</t>
  </si>
  <si>
    <t>YES__AE Charter; Document uploaded as SD_WO052401-Veterans Gallery Windows.20210401-Project Charter.docx</t>
  </si>
  <si>
    <t>YES__Any sitework of assessment or design should consider that May to September tend to have a larger number of facility rentals, with weddings making up a majority of those events.  WMC would ask that Fall or early Spring be the best time for contractors complete the project.</t>
  </si>
  <si>
    <t>YES__Board File: 13-647; 16-229__SD Uploaded: YES__Detail:  Please see page 2, Section A in the PDF file referencing the Condo Agreement.  Please see the item in row 26 of the Condo Declaration excel file which indicates the Veterans Gallery exterior window replacement item. 
Supporting documentation files for the legal agreements uploaded as follows:  SD_WMC Cond Declaration.xlsx; SD_WMC Cond Declaration.pdf.  The War Memorial Center exists in State of Wisconsin statute: https://docs.legis.wisconsin.gov/statutes/statutes/45/vii/70</t>
  </si>
  <si>
    <t xml:space="preserve">02__Primary Asset Zip Code: 53202__Total Pop Srvd: 150000__Minority Pop Srvd: 22500__Addresses Racial Equity by: Uniting a segregated community is one area that the War Memorial Center has worked diligently as of late to address.  By receiving underwriting to provide lower cost Veteran Service Organization space to minority run organizations was implemented by the Center starting in 2021.  Today, the National Association of Minority Veterans national office is based at the War Memorial Center.  </t>
  </si>
  <si>
    <t>03__YES__Category 2 = Addresses Assets anticipated to fail within the next 12 - 24 months__Deferred Maint issues addressed by project: The exsiting windows were installed in the mid 1990’s and are nearing the end of their useful life. Many of the windows have lost their thermal seal and experience fogging between the thermal panes and require replacement. If left untreated, moisture will continue to be trapped in interior wall system causing damage to the wood studs, gypsum wall board, and vinal wall coverings.</t>
  </si>
  <si>
    <t>The scope of work includes construction to replacement of the WMC's gallery windows, immediately related window systems, and repairs as needed to adjacent EIFS exterior wall.</t>
  </si>
  <si>
    <t>PF_WZ017401_ZOO FRONT ENTRANCE - ADMISSIONS RECONFIGURATION.XLSM</t>
  </si>
  <si>
    <t>WZ017401</t>
  </si>
  <si>
    <t>ZOO FRONT ENTRANCE - ADMISSIONS RECONFIGURATION</t>
  </si>
  <si>
    <t>VERA WESTPHAL(BUDGET) ANDREW STOCKEL (PROJECT DETAILS)</t>
  </si>
  <si>
    <t>The Zoo is seeking $17.6 million to renovate its main entrance, an essential project to improve safety, guest experience, operational efficiency, and long-term financial sustainability.
The project is critical because the current admission process, where guests are screened from their vehicles before parking, creates significant traffic congestion, leading to unsafe delays on Bluemound Road and surrounding freeways. Wait times can exceed an hour, resulting in frustrated visitors, lost revenue, and missed opportunities to engage guests at the start of their visit. Staff are unable to adequately assist during guest arrival, and the outdated entrance creates a negative first impression, leading to frequent visitor complaints. 
Benefits of the renovation include:
1) enhanced guest safety by eliminating traffic backups by moving admission inside the Zoo grounds and establishing a single, secure entry point for more effective guest screening and monitoring and adding to the Zoo’s perimeter fencing will further strength Zoo security; 
2) increased revenue potential with shorter wait times reducing guest attrition and increasing ticket sales and improving entry processes creating opportunities for new revenue streams through early engagement, upselling, increased points of sale, and enhanced customer service. Guest arrival will become less transactional, and more customer service based;
 3) Improved and Targeted Guest Experience by streamlining entry, setting a welcoming tone and reduces stress for visitors and onsite staff can assist guests with directions, services and purchases as they enter and improved accessibility with strollers, wheelchairs, mobility scooters and sensory bags available at the front and digital signage and multilingual maps enhance communication and inclusivity.
This project will provide operational efficiency and cost savings. Centralized operations and reduced congestion will lower staffing and maintenance costs over time.  Fewer complaints and smoother guest flow improve overall efficiency.
This renovation is much more than a simple infrastructure upgrade, it represents a strategic investment in the Zoo’s future. Resolving longstanding issues at the entrance, it will create a safer, more welcoming, and more efficient gateway to the Zoo’s visitor experience.</t>
  </si>
  <si>
    <t>NO__Please provide an explanation of why alternative options were not researched:  During the design phase the Zoo has explored alternate options to a more efficient operation and guest experience.  Even with adding additional staff to help with traffic flow, the current process is unsafe for pedestrians, inefficient, and puts a strain on the Zoo's labor budget.</t>
  </si>
  <si>
    <t>02__YES__Annual financial impact includes: See the attachment titled SD_WZ017401_Operational Cost Impact#1 and SD_WZ017401_Operational Cost Impact#2 for estimated revenue loss from the inefficient entry process at the east gate.  Also see pages 3 &amp; 4 of the attachment titled SD_WZ017401_Operational Cost Impact#3 for information from Cincinnati Zoo that saw a revenue growth of 25% over a 3 year period when they renovated their entrance similar to what is being requested for the Zoo.  The revenue estimates were based on the Cincinnati Zoo.  There is no guarantee that the same revenue impact will occur with the new entrance; however, we do anticipate revenue increases due to the ability to count each visitor versus the old way of paying while in your car and upselling rides and experiences.</t>
  </si>
  <si>
    <t xml:space="preserve">YES__Construction phasing should be planned during the Zoo's shoulder seasons to avoid high traffic patterns.  </t>
  </si>
  <si>
    <t>10__Safety-Risk Issue(s) Addressed:  The traffic congestion that is caused by the current inefficient east entry process is a life/safety issue.  A perfect example is included in the supporting documentation (SD_WZ017401_LifeSafetyRisk_#1).  As you can see from the photos from April 23, 2023, a safety hazard is created by the current inefficient entry to the Zoo.  The hazard begins prior to entering the Zoo from freeway exit ramp backups and eventual closing of these ramps surrounding the Zoo and severe traffic congestion on Bluemound Road from the east and west.  Wait times can be an hour or longer to enter the Zoo.  Another safety issue occurs when guests need to walk through the traffic congestion because they choose to park in surrounding neighborhoods and local businesses.  There have been 3 pedestrian deaths (2014, 2017, 2019) that occurred at the crosswalk on Bluemound Road.   The traffic congestion also creates unsafe conditions in neighborhoods from heavy car traffic as the roads were not designed as parking lots.  With the new entrance, the Zoo will be able to check bags for weapons to provide a secured entry for the health and safety of guests, employees and animals at the Zoo.</t>
  </si>
  <si>
    <t xml:space="preserve">02__Primary Asset Zip Code: 53226__Total Pop Srvd: 1244762__Minority Pop Srvd: 535248__Addresses Racial Equity by: The minority population/customers served by asset is calculated based on the percentage of minorities represented in the Milwaukee County subsample from the Zoo's 2024 Annual Exit Survey.  The survey sample is collected throughout our summer peak visitation season and the sample size provides an accurate snapshot of zoo visitor demographics.  
Improving the Zoo's East entrance will have direct impacts on all three of the County's Racial Equity Goals of Creating Intentional Inclusion, Bridging the Gap and Investing in Equity.  1b: Create and nurture an inclusive culture across the Milwaukee County Governments (currently it is often hard to access the Zoo on busy days, especially on Family Free Days).  2c: Apply a racial equity lens to all decisions (during design phasing a racial equity lens has been applied in all decisions).  3b: Enhance Milwaukee County's fiscal health and sustainability (without a reconfiguration of the East entrance, we will continue to lose revenue on busy days).  </t>
  </si>
  <si>
    <t>03__YES__Please see pg 32 of the Strategic/ Master Plan; File uploaded as SD_WZ017401-WZ019001_Strategic-Master Plan.</t>
  </si>
  <si>
    <t>The scope of work includes construction of architectural, civil engineer and traffic engineer services to redesign the east vehicular entry/egress, traffic pattern and new ticketing facilities. Remove existing ticket booths, redesign access road for traffic cue and place automatic parking machines at the south end of the access road. Provide new directions for traffic ingress/egress. Eight ticketing booths with turnstiles shall be provided, four at the main entry and four off Lot #4 at the picnic area. An entry canopy shall be provided off Lot #4 at the picnic area. Complete a secure perimeter at the east end of the campus and allow walk-up patrons.</t>
  </si>
  <si>
    <t>PF_WZ020301_ZOO OCEAN CONNECTIONS POOL AREA DEMOLITION.XLSM</t>
  </si>
  <si>
    <t>WZ020301</t>
  </si>
  <si>
    <t>ZOO OCEAN CONNECTIONS POOL AREA DEMOLITION</t>
  </si>
  <si>
    <t>VERA WESTPHAL (BUDGET) AMOS MORRIS (PROJECT)</t>
  </si>
  <si>
    <t xml:space="preserve">The Milwaukee County Zoo's (Zoo) former sea lion education and show pool area is beyond useful life and no longer in use. The pool was formerly used in connection with a service contract which is now terminated.  The pool and surrounding areas did not meet the required standards, and the entire site, including the pool required significant repairs. 
This project demolishes the area, fills in the pool, upgrades perimeter fencing to a privacy fencing structure and adds new concrete or gravel in locations where existing structures were demolished (as the anticipated least expensive and viable option). There will be no replacement of existing concrete/asphalt and no removal of existing green spaces.  Leaving the pool area as is poses significant risks such as: water retention, public risk for an open space (20’ deep pool), and the pool also poses a risk of being a breeding ground for mosquitos or harmful insects (diseases spreading to the animal population, guests, and staff). Stormwater management may be needed, and the project will include a required pre-demolition inspection for asbestos, lead bearing paint and other regulated materials. </t>
  </si>
  <si>
    <t>NO__Please provide an explanation of why alternative options were not researched:  No alternatives evaluated other than leaving site as existing.</t>
  </si>
  <si>
    <t>02__YES__Annual financial impact includes: The net annual operating impact will be a reduction of $26,500 in utility and chlorine costs.</t>
  </si>
  <si>
    <t>Facility_Demolition</t>
  </si>
  <si>
    <t>YES__AE Charter; Original Document in AE SharePoint folder: https://milwaukeecountywi.sharepoint.com/:w:/r/sites/CapitalPlanning-Zoo/_layouts/15/Doc.aspx?sourcedoc=%7B50419813-C917-43A8-B12F-842A0A6D1778%7D&amp;file=WZ020301%20Zoo%20Ocean%20Connections%20Pool%20Area.docx&amp;action=default&amp;mobileredirect=true</t>
  </si>
  <si>
    <t>YES__Avoid winter months for asphalt.</t>
  </si>
  <si>
    <t>10__Safety-Risk Issue(s) Addressed:  Water retention in the pool area could be a risk to the Zoo.  In addition, the public could be at risk for an open space (20’ deep pool).  The pool also poses a risk of being a breeding ground for mosquitos or harmful insects (diseases spreading to the animal collection, guests, and staff).  If the Zoo has operating budget funds available, we could do asbestos/lead testing prior to capital funding to save time / determine costs.</t>
  </si>
  <si>
    <t xml:space="preserve">02__Primary Asset Zip Code: 53226__Total Pop Srvd: 1244762__Minority Pop Srvd: 535248__Addresses Racial Equity by: The minority population/customers served by asset is calculated based on the percentage of minorities represented in the Milwaukee County subsample from the Zoo's 2024 Annual Exit Survey.  The survey sample is collected throughout our summer peak visitation season and the sample size provides an accurate snapshot of zoo visitor demographics.    
We are Aligning to the County's goal of "Invest In Equity" by freeing up additional parking spaces for the public, and reducing utility usage and pool chemicals for an annual savings of $26,500 (3b - Enhance the County's fiscal health and sustainability). We also "Bridge the Gap" (2b - Break down silos across County government to maximize access to and quality of services offered) as this space will be used by multiple departments. In addition, by offering staff parking closer to their job locations, we are being inclusive and accessible, Creating Intentional Inclusion (1b - Creating and nurturing an inclusive culture across the County). </t>
  </si>
  <si>
    <t>05__YES__Category 1 = Immediately Addresses Failing Assets__Deferred Maint issues addressed by project: This project demolishes the old Oceans Connections pool, surrounding show facade, and show support areas.  With the removal, deferred maintenance funds will no longer be needed as the area will be leveled and used as a temporary parking lot for staff until a future use is identified.</t>
  </si>
  <si>
    <t>Climate Resiliency: Without demolition, the Zoo will need to devote staff time and fiscal resources to ensure the pool does not become a threat to staff, guests and animals. The Zoo may have to run pumps and/or water filtration to prevent standing water in the case of projected more frequent extreme weather events and/or wetter conditions, needlessly expending energy and burdening the sewer systems.</t>
  </si>
  <si>
    <t>01_Climate Resiliency: Without demolition, the Zoo will need to devote staff time and fiscal resources to ensure the pool does not become a threat to staff, guests and animals. The Zoo may have to run pumps and/or water filtration to prevent standing water in the case of projected more frequent extreme weather events and/or wetter conditions, needlessly expending energy and burdening the sewer systems.</t>
  </si>
  <si>
    <t xml:space="preserve">The scope of work includes design and engineering to demolishes the Zoo ocean Connection Pool area. Project includes environmental testing and abatements as needed. Design includes fill of pool, upgrades perimeter fencing to a privacy fencing structure, and adds new concrete or gravel in locations where existing structures were demolished for demo, utilitites/electrical demo work, and backfill work. </t>
  </si>
  <si>
    <t>WALSH, BRILL, CONCORD</t>
  </si>
  <si>
    <t>PF_WZ020901_ZOOFARI BUILDING - ROOF AND HVAC REPLACEMENT.XLSM</t>
  </si>
  <si>
    <t>WZ020901</t>
  </si>
  <si>
    <t>ZOOFARI BUILDING - ROOF AND HVAC REPLACEMENT</t>
  </si>
  <si>
    <t>The Zoofari Building is in need of replacing HVAC equipment and the roof.  In the past these were two separate projects, WZ020601 &amp; WZ020501, however, to save costs we would like to combine the two projects.  
The current HVAC equipment is outdated and obsolete.  The air handling units are 30 years old with a useful life of 20 years.  Repeated repairs, combined with jeopardizing revenue-generating rentals hosted by this facility (when the units fail) requires replacement of all three existing units.  This project is anticipated to remove all three existing air handling units that serve the large open hall/conference room/banquet space and replace them with one single-zone variable air volume (VAV) rooftop air handling unit (RTU) as this is expected to be the most cost-effective solution.  It's estimated the project will save on energy as well as maintenance as there will only be one unit to maintain. 
The Zoofari building currently has three layers of roof. The life expectancy of the roof is approximately 20 years.   The roof has multiple leaks in several sections affecting the entire Zoofari building.  The leaking has caused minor to moderate damage to interior walls and ceiling tiles.  There have been several temporary repairs over the past 6 years, however, maintenance staff has recommended roof replacement versus temporary repairs due to the significantly deteriorated condition of approximately 90% of the roofing surface. The latest roof was installed when the building was renovated in 1990. There have been approximately 10 (water leaking) incidents within the past 6 years that have caused services to be temporary delayed and rescheduled until repairs can be made.  Continued leaking issues are likely to cause similar problems and additional delays until the roof can be replaced and will negatively affect Zoofari to effectively carry out its core service/function. 
The Zoofari building is used for rental space, generating revenue of approximately. $80,000-$100,000 annually. Improvements to the Zoofari Conference Center were made in 2023 to improve rental space and revenue and it's imperative that we are able to keep the space fully operational for Group Sales.  In addition to the Zoo's Group Space rentals, the Zoo also leases warehouse space in thein this building which includes storage of retail and food inventory.  The Zoo has a binding agreement in which it is responsible for repairing any major breakdown or system malfunction not caused by the negligence of the Lessee.  As roof leaks occur, there is also a risk to the Lessee's property, such as inventory damage and loss.</t>
  </si>
  <si>
    <t xml:space="preserve">NO__Please provide an explanation of why alternative options were not researched:  AC UNITS:  There are no alternatives; repairs and downtime of units would continue.
ROOF:  No alternatives available, we would continue to repair the leaks and have potential downtime with the facility.  </t>
  </si>
  <si>
    <t xml:space="preserve">02__YES__Annual financial impact includes: AC UNITS:  The requested capital project for replacement of the AC unit is projected to save approx. 66% in electrical costs and $7,000 in maintenance fees.  In addition, this is a revenue generating facility that could have an impact on $80,000-$100,000 annual revenue.  
ROOF:  The requested capital project for replacement of the roof is project to save approx. $4,000 in annual roof and wall repairs (based on last 5 yrs avg actuals of temporary repairs to fix leaking areas).  In addition, this is a revenue generating facility that could have an impact on $80,000-$100,000 annual revenue.  </t>
  </si>
  <si>
    <t>YES__AE Charter (AC UNITS ONLY); Original document in AE Sharepoint folder: https://milwaukeecountywi.sharepoint.com/:b:/r/sites/external/capitalrequests/Zoo/SD_WZ020901_Zoofari_%20AC%20Unit%20Replacement-Project%20Charter.pdf?csf=1&amp;web=1&amp;e=SXFl0A</t>
  </si>
  <si>
    <t>YES__Although replacement can occur at anytime, it would be optimal to replace it during the winter or spring months so it is ready for summer.  We also need to work around the Zoofari's Group Sales rental schedule as this is a revenue generating facility.
Although replacement can occur at anytime, we need to work around the Zoofari's Group Sales rental schedule as this is a revenue generating facility and noise would be a factor.</t>
  </si>
  <si>
    <t>05__Safety-Risk Issue(s) Addressed:  Constant leaks into the Zoofari Conference center is impacting the wall integrity and could lead to a potential mold situation.  As roof leaks occur, there is also a risk to the Lessee's property, such as inventory damage and loss. See pg. 21 of SD_WZ020901_LegalAgreement_SSALease supporting documentation, #12a Maintenance/Zoo Facilities.</t>
  </si>
  <si>
    <t xml:space="preserve">YES__Board File: __SD Uploaded: YES__Detail:  Each client signs a legally binding rental agreement to reserve the Zoofari Conference Center, sample uploaded as SD_WZ020901-WZ021101 _LegalAgreement_Sales-contract (all pages).  If the A/C fails, an event may need to be canceled or heavily discounted during extreme heat.  If the roof experiences a major leak, an event may need to be canceled or heavily discounted.  Events are often scheduled years in advance.  
In addition to the Zoo's Group Sales rentals, we also lease warehouse space in the Zoofari Conference Center which includes storage of retail and food inventory.  We have a binding agreement in which the County is responsible for repairing any major breakdown or system malfunction not caused by the negligence of the Lessee.  As roof leaks occur, there is also a risk to the Lessee's property, such as inventory damage and loss.  Please see pg 21, Section 12, Maintenance of the lease uploaded as SD_WZ020101-WZ020901_LegalAgreement_SSALease.  </t>
  </si>
  <si>
    <t>02__Primary Asset Zip Code: 53226__Total Pop Srvd: 1244762__Minority Pop Srvd: 535248__Addresses Racial Equity by: The minority population/customers served by asset is calculated based on the percentage of minorities represented in the Milwaukee County subsample from the Zoo's 2024 Annual Exit Survey.  The survey sample is collected throughout our summer peak visitation season and the sample size provides an accurate snapshot of zoo visitor demographics.  
The Zoofari conference center is a valuable revenue generating facility, which invests in equity by enhancing the County's fiscal health and sustainability.  In addition, it creates and promotes intentional inclusion by increasing the number of County contracts awarded to minority and women-owned businesses through our Group Sales RFP catering contracts.  If we cannot have this space functional year-round for Group Sales, it will impact alignment to both County goals listed.</t>
  </si>
  <si>
    <t>03__YES__Category 2 = Addresses Assets anticipated to fail within the next 12 - 24 months__Deferred Maint issues addressed by project: AC UNITS:  The three current a/c units are several years past their useful life with temporary repairs expected to 12-24 months before full replacements are needed.
ROOF: The roofing area has been failing over the past 3 years with water leaks into the ceiling tiles and interior walls.</t>
  </si>
  <si>
    <t>AC UNITS:  Replacement unit will be newer and more energy-efficient than existing, failing unit. With expected shifts to a warmer climate, burdens on this system will increase in order to keep building usable for its core functions.
ROOF:  The Climate Action 2050 Plan Vulnerability Assessment identified expected changes in precipitation patterns, including increased frequency of extreme weather events such as rainstorms and tornados. Replacing the roof now will prevent further damage to the building from known leaks and allow for identification of weaknesses. Delays may cause roof leaks to worsen and result in further significant damage to the building and potential mold growth, which would add an additional health risk to guests who rent the space and Zoo staff whose work areas are at Zoofari.</t>
  </si>
  <si>
    <t>03_AC UNITS:  Replacement unit will be newer and more energy-efficient than existing, failing unit. With expected shifts to a warmer climate, burdens on this system will increase in order to keep building usable for its core functions.
ROOF:  The Climate Action 2050 Plan Vulnerability Assessment identified expected changes in precipitation patterns, including increased frequency of extreme weather events such as rainstorms and tornados. Replacing the roof now will prevent further damage to the building from known leaks and allow for identification of weaknesses. Delays may cause roof leaks to worsen and result in further significant damage to the building and potential mold growth, which would add an additional health risk to guests who rent the space and Zoo staff whose work areas are at Zoofari.</t>
  </si>
  <si>
    <t>The scope of work includes the complete design for HVAC unit replacement at the Zoofari Building, including related electrical, structural and plumbing work.  The scope of work also includes design and planning of Zoofari Building's roof with a new TPO membrane and insulation. The design basis is a complete roof tear off and replacement. HVAC controls with IMSD are also included.</t>
  </si>
  <si>
    <t>HWY MAINT Total</t>
  </si>
  <si>
    <t>ROD Total</t>
  </si>
  <si>
    <t xml:space="preserve">~Filter all WITHDRAWN BY DEPT (cell CZ) as YES, then delete those rows </t>
  </si>
  <si>
    <t>3-Refresh the SUMMARY REPORT tabs (AIR and NONAIR) pivot tables</t>
  </si>
  <si>
    <t>4-Unhide the SUMMARY REPORT ALL LOOKUP_AIR tab and Refresh the pivot table; Follow any other directions in that tab, then HIDE the tab once updated</t>
  </si>
  <si>
    <t>5-Unhide the SUMMARY REPORT ALL LOOKUP_NOAIR tab and Refresh the pivot table; Follow any other directions in that tab, then HIDE the tab once updated</t>
  </si>
  <si>
    <t>6-Do a final REFRESH ALL to update all pivot tables in this file</t>
  </si>
  <si>
    <t>7-Save File (to current SharePoint location) and close File</t>
  </si>
  <si>
    <t>REQ has been submitted to OSBP for Cost Estm</t>
  </si>
  <si>
    <t>Contractual1</t>
  </si>
  <si>
    <t>Mandated1</t>
  </si>
  <si>
    <t>Issue and award RFP, product selection, contract award, software reconciliation, implementation plan, execute software installation, conversion, interfaces and deployment to workstations and squads, purchase and rollout of new software.</t>
  </si>
  <si>
    <t>(blank)</t>
  </si>
  <si>
    <t>(blank)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</si>
</sst>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5" formatCode="&quot;$&quot;#,##0_);\(&quot;$&quot;#,##0\)"/>
    <numFmt numFmtId="44" formatCode="_(&quot;$&quot;* #,##0.00_);_(&quot;$&quot;* \(#,##0.00\);_(&quot;$&quot;* &quot;-&quot;??_);_(@_)"/>
    <numFmt numFmtId="43" formatCode="_(* #,##0.00_);_(* \(#,##0.00\);_(* &quot;-&quot;??_);_(@_)"/>
    <numFmt numFmtId="164" formatCode="0_);\(0\)"/>
    <numFmt numFmtId="165" formatCode="0.0%"/>
  </numFmts>
  <fonts count="19" x14ac:knownFonts="1">
    <font>
      <sz val="11"/>
      <color theme="1"/>
      <name val="Calibri"/>
      <family val="2"/>
      <scheme val="minor"/>
    </font>
    <font>
      <sz val="11"/>
      <color theme="1"/>
      <name val="Calibri"/>
      <family val="2"/>
      <scheme val="minor"/>
    </font>
    <font>
      <sz val="11"/>
      <color theme="1"/>
      <name val="Univers Condensed Light"/>
      <family val="2"/>
    </font>
    <font>
      <b/>
      <sz val="11"/>
      <color theme="1"/>
      <name val="Univers Condensed Light"/>
      <family val="2"/>
    </font>
    <font>
      <b/>
      <sz val="11"/>
      <color theme="9"/>
      <name val="Univers Condensed Light"/>
      <family val="2"/>
    </font>
    <font>
      <b/>
      <sz val="18"/>
      <color theme="9"/>
      <name val="Univers Condensed Light"/>
      <family val="2"/>
    </font>
    <font>
      <sz val="10"/>
      <name val="Arial"/>
      <family val="2"/>
    </font>
    <font>
      <u/>
      <sz val="10"/>
      <color theme="10"/>
      <name val="Arial"/>
      <family val="2"/>
    </font>
    <font>
      <sz val="10"/>
      <color rgb="FF000000"/>
      <name val="Arial"/>
      <family val="2"/>
    </font>
    <font>
      <b/>
      <sz val="11"/>
      <name val="Calibri"/>
      <family val="2"/>
      <scheme val="minor"/>
    </font>
    <font>
      <sz val="11"/>
      <name val="Calibri"/>
      <family val="2"/>
      <scheme val="minor"/>
    </font>
    <font>
      <u/>
      <sz val="11"/>
      <name val="Calibri"/>
      <family val="2"/>
      <scheme val="minor"/>
    </font>
    <font>
      <u/>
      <sz val="11"/>
      <color theme="1"/>
      <name val="Univers Condensed Light"/>
      <family val="2"/>
    </font>
    <font>
      <i/>
      <sz val="11"/>
      <color theme="1"/>
      <name val="Univers Condensed Light"/>
      <family val="2"/>
    </font>
    <font>
      <sz val="12"/>
      <color theme="1"/>
      <name val="Univers Condensed Light"/>
      <family val="2"/>
    </font>
    <font>
      <b/>
      <sz val="12"/>
      <color theme="1"/>
      <name val="Univers Condensed Light"/>
      <family val="2"/>
    </font>
    <font>
      <sz val="11"/>
      <color theme="1"/>
      <name val="Univers Condensed Light"/>
      <family val="2"/>
    </font>
    <font>
      <b/>
      <sz val="11"/>
      <color theme="9"/>
      <name val="Univers Condensed Light"/>
      <family val="2"/>
    </font>
    <font>
      <b/>
      <sz val="11"/>
      <color theme="7"/>
      <name val="Univers Condensed Light"/>
      <family val="2"/>
    </font>
  </fonts>
  <fills count="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theme="1"/>
        <bgColor indexed="64"/>
      </patternFill>
    </fill>
  </fills>
  <borders count="26">
    <border>
      <left/>
      <right/>
      <top/>
      <bottom/>
      <diagonal/>
    </border>
    <border>
      <left/>
      <right/>
      <top/>
      <bottom style="thin">
        <color rgb="FF999999"/>
      </bottom>
      <diagonal/>
    </border>
    <border>
      <left style="double">
        <color auto="1"/>
      </left>
      <right/>
      <top/>
      <bottom style="thin">
        <color rgb="FF999999"/>
      </bottom>
      <diagonal/>
    </border>
    <border>
      <left style="double">
        <color auto="1"/>
      </left>
      <right/>
      <top style="thin">
        <color auto="1"/>
      </top>
      <bottom style="thin">
        <color auto="1"/>
      </bottom>
      <diagonal/>
    </border>
    <border>
      <left style="mediumDashed">
        <color theme="1"/>
      </left>
      <right/>
      <top style="thin">
        <color theme="1"/>
      </top>
      <bottom style="thin">
        <color theme="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right style="mediumDashed">
        <color rgb="FF999999"/>
      </right>
      <top style="thin">
        <color rgb="FFABABAB"/>
      </top>
      <bottom/>
      <diagonal/>
    </border>
    <border>
      <left/>
      <right style="mediumDashed">
        <color rgb="FF999999"/>
      </right>
      <top style="thin">
        <color rgb="FFABABAB"/>
      </top>
      <bottom style="thin">
        <color rgb="FFABABAB"/>
      </bottom>
      <diagonal/>
    </border>
    <border>
      <left style="thin">
        <color rgb="FFABABAB"/>
      </left>
      <right style="thin">
        <color rgb="FF999999"/>
      </right>
      <top style="thin">
        <color rgb="FFABABAB"/>
      </top>
      <bottom/>
      <diagonal/>
    </border>
    <border>
      <left style="thin">
        <color rgb="FFABABAB"/>
      </left>
      <right style="thin">
        <color rgb="FF999999"/>
      </right>
      <top style="thin">
        <color rgb="FFABABAB"/>
      </top>
      <bottom style="thin">
        <color rgb="FFABABAB"/>
      </bottom>
      <diagonal/>
    </border>
    <border>
      <left style="double">
        <color rgb="FF999999"/>
      </left>
      <right/>
      <top style="thin">
        <color rgb="FFABABAB"/>
      </top>
      <bottom/>
      <diagonal/>
    </border>
    <border>
      <left style="double">
        <color rgb="FF999999"/>
      </left>
      <right/>
      <top style="thin">
        <color rgb="FFABABAB"/>
      </top>
      <bottom style="thin">
        <color rgb="FFABABAB"/>
      </bottom>
      <diagonal/>
    </border>
    <border>
      <left style="mediumDashed">
        <color rgb="FF999999"/>
      </left>
      <right/>
      <top style="thin">
        <color rgb="FFABABAB"/>
      </top>
      <bottom/>
      <diagonal/>
    </border>
    <border>
      <left style="mediumDashed">
        <color rgb="FF999999"/>
      </left>
      <right/>
      <top style="thin">
        <color rgb="FFABABAB"/>
      </top>
      <bottom style="thin">
        <color rgb="FFABABAB"/>
      </bottom>
      <diagonal/>
    </border>
    <border>
      <left style="double">
        <color auto="1"/>
      </left>
      <right/>
      <top style="thin">
        <color rgb="FFABABAB"/>
      </top>
      <bottom/>
      <diagonal/>
    </border>
    <border>
      <left/>
      <right style="thin">
        <color rgb="FFABABAB"/>
      </right>
      <top style="thin">
        <color theme="1"/>
      </top>
      <bottom style="thin">
        <color theme="1"/>
      </bottom>
      <diagonal/>
    </border>
    <border>
      <left style="thin">
        <color rgb="FFABABAB"/>
      </left>
      <right style="thin">
        <color rgb="FFABABAB"/>
      </right>
      <top style="thin">
        <color rgb="FFABABAB"/>
      </top>
      <bottom style="thin">
        <color rgb="FFABABAB"/>
      </bottom>
      <diagonal/>
    </border>
  </borders>
  <cellStyleXfs count="13">
    <xf numFmtId="0" fontId="0" fillId="0" borderId="0"/>
    <xf numFmtId="0" fontId="6" fillId="0" borderId="0"/>
    <xf numFmtId="0" fontId="1"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7" fillId="0" borderId="0" applyNumberFormat="0" applyFill="0" applyBorder="0" applyAlignment="0" applyProtection="0"/>
    <xf numFmtId="0" fontId="6"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wrapText="1"/>
    </xf>
    <xf numFmtId="0" fontId="0" fillId="0" borderId="0" xfId="0"/>
    <xf numFmtId="0" fontId="9" fillId="0" borderId="0" xfId="0" applyFont="1" applyAlignment="1">
      <alignment horizontal="left"/>
    </xf>
    <xf numFmtId="0" fontId="10" fillId="0" borderId="0" xfId="0" applyFont="1" applyAlignment="1">
      <alignment horizontal="center"/>
    </xf>
    <xf numFmtId="0" fontId="10" fillId="0" borderId="0" xfId="0" applyFont="1" applyAlignment="1">
      <alignment horizontal="left"/>
    </xf>
    <xf numFmtId="0" fontId="10" fillId="0" borderId="0" xfId="0" applyFont="1"/>
    <xf numFmtId="0" fontId="10" fillId="0" borderId="0" xfId="0" applyFont="1" applyAlignment="1">
      <alignment horizontal="right"/>
    </xf>
    <xf numFmtId="0" fontId="9" fillId="0" borderId="0" xfId="0" applyFont="1" applyAlignment="1">
      <alignment horizontal="right"/>
    </xf>
    <xf numFmtId="0" fontId="9" fillId="0" borderId="0" xfId="0" applyFont="1" applyAlignment="1">
      <alignment horizontal="center"/>
    </xf>
    <xf numFmtId="14" fontId="10" fillId="0" borderId="0" xfId="0" applyNumberFormat="1" applyFont="1" applyAlignment="1">
      <alignment horizontal="center"/>
    </xf>
    <xf numFmtId="0" fontId="0" fillId="0" borderId="0" xfId="0" applyProtection="1">
      <protection locked="0"/>
    </xf>
    <xf numFmtId="5" fontId="2" fillId="0" borderId="0" xfId="0" applyNumberFormat="1" applyFont="1" applyAlignment="1">
      <alignment vertical="center" wrapText="1"/>
    </xf>
    <xf numFmtId="5" fontId="12" fillId="0" borderId="0" xfId="0" applyNumberFormat="1" applyFont="1" applyAlignment="1">
      <alignment horizontal="center" vertical="center" wrapText="1"/>
    </xf>
    <xf numFmtId="0" fontId="2" fillId="0" borderId="0" xfId="0" applyFont="1" applyAlignment="1">
      <alignment horizontal="right" vertical="center" wrapText="1"/>
    </xf>
    <xf numFmtId="5" fontId="2" fillId="0" borderId="0" xfId="0" applyNumberFormat="1" applyFont="1" applyAlignment="1">
      <alignment horizontal="center" vertical="center" wrapText="1"/>
    </xf>
    <xf numFmtId="5" fontId="2" fillId="0" borderId="0" xfId="0" applyNumberFormat="1" applyFont="1" applyAlignment="1">
      <alignment horizontal="right" vertical="center" wrapText="1"/>
    </xf>
    <xf numFmtId="165" fontId="2" fillId="0" borderId="0" xfId="12" applyNumberFormat="1" applyFont="1" applyAlignment="1">
      <alignment horizontal="center" vertical="center" wrapText="1"/>
    </xf>
    <xf numFmtId="0" fontId="15" fillId="0" borderId="0" xfId="0" applyFont="1" applyAlignment="1">
      <alignment vertical="center" wrapText="1"/>
    </xf>
    <xf numFmtId="0" fontId="14" fillId="0" borderId="0" xfId="0" applyFont="1" applyAlignment="1">
      <alignment vertical="center" wrapText="1"/>
    </xf>
    <xf numFmtId="0" fontId="16" fillId="0" borderId="5" xfId="0" applyFont="1" applyBorder="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44" fontId="16" fillId="0" borderId="8" xfId="0" applyNumberFormat="1" applyFont="1" applyBorder="1" applyAlignment="1">
      <alignment horizontal="center" vertical="center" wrapText="1"/>
    </xf>
    <xf numFmtId="44" fontId="16" fillId="0" borderId="13" xfId="0" applyNumberFormat="1" applyFont="1" applyBorder="1" applyAlignment="1">
      <alignment horizontal="center" vertical="center" wrapText="1"/>
    </xf>
    <xf numFmtId="0" fontId="17" fillId="3" borderId="5" xfId="0" applyFont="1" applyFill="1" applyBorder="1" applyAlignment="1">
      <alignment wrapText="1"/>
    </xf>
    <xf numFmtId="0" fontId="17" fillId="3" borderId="6" xfId="0" applyFont="1" applyFill="1" applyBorder="1" applyAlignment="1">
      <alignment wrapText="1"/>
    </xf>
    <xf numFmtId="0" fontId="18" fillId="3" borderId="5" xfId="0" applyFont="1" applyFill="1" applyBorder="1" applyAlignment="1">
      <alignment horizontal="center" wrapText="1"/>
    </xf>
    <xf numFmtId="0" fontId="17" fillId="3" borderId="6" xfId="0" applyFont="1" applyFill="1" applyBorder="1" applyAlignment="1">
      <alignment horizontal="center" wrapText="1"/>
    </xf>
    <xf numFmtId="44" fontId="17" fillId="3" borderId="8" xfId="0" applyNumberFormat="1" applyFont="1" applyFill="1" applyBorder="1" applyAlignment="1">
      <alignment horizontal="center" wrapText="1"/>
    </xf>
    <xf numFmtId="0" fontId="16" fillId="2" borderId="5" xfId="0" applyFont="1" applyFill="1" applyBorder="1" applyAlignment="1">
      <alignment vertical="center" wrapText="1"/>
    </xf>
    <xf numFmtId="0" fontId="16" fillId="2" borderId="6" xfId="0" applyFont="1" applyFill="1" applyBorder="1" applyAlignment="1">
      <alignment vertical="center" wrapText="1"/>
    </xf>
    <xf numFmtId="44" fontId="16" fillId="2" borderId="8" xfId="0" applyNumberFormat="1" applyFont="1" applyFill="1" applyBorder="1" applyAlignment="1">
      <alignment horizontal="center" vertical="center" wrapText="1"/>
    </xf>
    <xf numFmtId="44" fontId="17" fillId="3" borderId="15" xfId="0" applyNumberFormat="1" applyFont="1" applyFill="1" applyBorder="1" applyAlignment="1">
      <alignment horizontal="center" wrapText="1"/>
    </xf>
    <xf numFmtId="44" fontId="16" fillId="0" borderId="15" xfId="0" applyNumberFormat="1" applyFont="1" applyBorder="1" applyAlignment="1">
      <alignment horizontal="center" vertical="center" wrapText="1"/>
    </xf>
    <xf numFmtId="44" fontId="16" fillId="2" borderId="15" xfId="0" applyNumberFormat="1" applyFont="1" applyFill="1" applyBorder="1" applyAlignment="1">
      <alignment horizontal="center" vertical="center" wrapText="1"/>
    </xf>
    <xf numFmtId="44" fontId="16" fillId="0" borderId="16" xfId="0" applyNumberFormat="1" applyFont="1" applyBorder="1" applyAlignment="1">
      <alignment horizontal="center" vertical="center" wrapText="1"/>
    </xf>
    <xf numFmtId="0" fontId="16" fillId="0" borderId="17" xfId="0" applyNumberFormat="1" applyFont="1" applyBorder="1" applyAlignment="1">
      <alignment horizontal="center" vertical="center" wrapText="1"/>
    </xf>
    <xf numFmtId="0" fontId="16" fillId="2" borderId="17" xfId="0" applyNumberFormat="1" applyFont="1" applyFill="1" applyBorder="1" applyAlignment="1">
      <alignment horizontal="center" vertical="center" wrapText="1"/>
    </xf>
    <xf numFmtId="0" fontId="16" fillId="0" borderId="18" xfId="0" applyNumberFormat="1" applyFont="1" applyBorder="1" applyAlignment="1">
      <alignment horizontal="center" vertical="center" wrapText="1"/>
    </xf>
    <xf numFmtId="0" fontId="17" fillId="4" borderId="6" xfId="0" applyFont="1" applyFill="1" applyBorder="1" applyAlignment="1">
      <alignment horizontal="center" wrapText="1"/>
    </xf>
    <xf numFmtId="0" fontId="17" fillId="4" borderId="7" xfId="0" applyFont="1" applyFill="1" applyBorder="1" applyAlignment="1">
      <alignment horizontal="center" wrapText="1"/>
    </xf>
    <xf numFmtId="0" fontId="17" fillId="4" borderId="23" xfId="0" applyFont="1" applyFill="1" applyBorder="1" applyAlignment="1">
      <alignment horizontal="center" wrapText="1"/>
    </xf>
    <xf numFmtId="44" fontId="16" fillId="0" borderId="19" xfId="0" applyNumberFormat="1" applyFont="1" applyBorder="1" applyAlignment="1">
      <alignment horizontal="center" vertical="center" wrapText="1"/>
    </xf>
    <xf numFmtId="44" fontId="16" fillId="2" borderId="19" xfId="0" applyNumberFormat="1" applyFont="1" applyFill="1" applyBorder="1" applyAlignment="1">
      <alignment horizontal="center" vertical="center" wrapText="1"/>
    </xf>
    <xf numFmtId="44" fontId="16" fillId="0" borderId="20" xfId="0" applyNumberFormat="1" applyFont="1" applyBorder="1" applyAlignment="1">
      <alignment horizontal="center" vertical="center" wrapText="1"/>
    </xf>
    <xf numFmtId="44" fontId="16" fillId="0" borderId="21" xfId="0" applyNumberFormat="1" applyFont="1" applyBorder="1" applyAlignment="1">
      <alignment horizontal="center" vertical="center" wrapText="1"/>
    </xf>
    <xf numFmtId="44" fontId="16" fillId="2" borderId="21" xfId="0" applyNumberFormat="1" applyFont="1" applyFill="1" applyBorder="1" applyAlignment="1">
      <alignment horizontal="center" vertical="center" wrapText="1"/>
    </xf>
    <xf numFmtId="44" fontId="16" fillId="0" borderId="22" xfId="0" applyNumberFormat="1" applyFont="1" applyBorder="1" applyAlignment="1">
      <alignment horizontal="center" vertical="center" wrapText="1"/>
    </xf>
    <xf numFmtId="44" fontId="16" fillId="0" borderId="9" xfId="0" applyNumberFormat="1" applyFont="1" applyBorder="1" applyAlignment="1">
      <alignment horizontal="center" vertical="center" wrapText="1"/>
    </xf>
    <xf numFmtId="44" fontId="16" fillId="2" borderId="9" xfId="0" applyNumberFormat="1" applyFont="1" applyFill="1" applyBorder="1" applyAlignment="1">
      <alignment horizontal="center" vertical="center" wrapText="1"/>
    </xf>
    <xf numFmtId="44" fontId="16" fillId="0" borderId="14" xfId="0" applyNumberFormat="1" applyFont="1" applyBorder="1" applyAlignment="1">
      <alignment horizontal="center" vertical="center" wrapText="1"/>
    </xf>
    <xf numFmtId="0" fontId="17" fillId="3" borderId="17" xfId="0" applyFont="1" applyFill="1" applyBorder="1" applyAlignment="1">
      <alignment wrapText="1"/>
    </xf>
    <xf numFmtId="44" fontId="17" fillId="4" borderId="3" xfId="0" applyNumberFormat="1" applyFont="1" applyFill="1" applyBorder="1" applyAlignment="1">
      <alignment horizontal="center" wrapText="1"/>
    </xf>
    <xf numFmtId="44" fontId="17" fillId="4" borderId="4" xfId="0" applyNumberFormat="1" applyFont="1" applyFill="1" applyBorder="1" applyAlignment="1">
      <alignment horizontal="center" wrapText="1"/>
    </xf>
    <xf numFmtId="44" fontId="17" fillId="4" borderId="24" xfId="0" applyNumberFormat="1" applyFont="1" applyFill="1" applyBorder="1" applyAlignment="1">
      <alignment horizontal="center" wrapText="1"/>
    </xf>
    <xf numFmtId="0" fontId="16" fillId="0" borderId="25" xfId="0" pivotButton="1" applyFont="1" applyBorder="1" applyAlignment="1">
      <alignment vertical="center" wrapText="1"/>
    </xf>
    <xf numFmtId="0" fontId="16" fillId="0" borderId="25" xfId="0" applyFont="1" applyBorder="1" applyAlignment="1">
      <alignment vertical="center" wrapText="1"/>
    </xf>
    <xf numFmtId="0" fontId="2" fillId="0" borderId="5"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44" fontId="2" fillId="0" borderId="8" xfId="0" applyNumberFormat="1" applyFont="1" applyBorder="1" applyAlignment="1">
      <alignment horizontal="center" vertical="center" wrapText="1"/>
    </xf>
    <xf numFmtId="44" fontId="2" fillId="0" borderId="13" xfId="0" applyNumberFormat="1" applyFont="1" applyBorder="1" applyAlignment="1">
      <alignment horizontal="center" vertical="center" wrapText="1"/>
    </xf>
    <xf numFmtId="0" fontId="4" fillId="3" borderId="5" xfId="0" applyFont="1" applyFill="1" applyBorder="1" applyAlignment="1">
      <alignment wrapText="1"/>
    </xf>
    <xf numFmtId="0" fontId="4" fillId="3" borderId="6" xfId="0" applyFont="1" applyFill="1" applyBorder="1" applyAlignment="1">
      <alignment wrapText="1"/>
    </xf>
    <xf numFmtId="0" fontId="4" fillId="3" borderId="6" xfId="0" applyFont="1" applyFill="1" applyBorder="1" applyAlignment="1">
      <alignment horizontal="center" wrapText="1"/>
    </xf>
    <xf numFmtId="44" fontId="4" fillId="3" borderId="8" xfId="0" applyNumberFormat="1" applyFont="1" applyFill="1" applyBorder="1" applyAlignment="1">
      <alignment horizont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44" fontId="2" fillId="2" borderId="8" xfId="0" applyNumberFormat="1" applyFont="1" applyFill="1" applyBorder="1" applyAlignment="1">
      <alignment horizontal="center" vertical="center" wrapText="1"/>
    </xf>
    <xf numFmtId="44" fontId="4" fillId="3" borderId="15" xfId="0" applyNumberFormat="1" applyFont="1" applyFill="1" applyBorder="1" applyAlignment="1">
      <alignment horizontal="center" wrapText="1"/>
    </xf>
    <xf numFmtId="44" fontId="2" fillId="0" borderId="15" xfId="0" applyNumberFormat="1" applyFont="1" applyBorder="1" applyAlignment="1">
      <alignment horizontal="center" vertical="center" wrapText="1"/>
    </xf>
    <xf numFmtId="44" fontId="2" fillId="2" borderId="15" xfId="0" applyNumberFormat="1" applyFont="1" applyFill="1" applyBorder="1" applyAlignment="1">
      <alignment horizontal="center" vertical="center" wrapText="1"/>
    </xf>
    <xf numFmtId="44" fontId="2" fillId="0" borderId="16" xfId="0" applyNumberFormat="1" applyFont="1" applyBorder="1" applyAlignment="1">
      <alignment horizontal="center" vertical="center" wrapText="1"/>
    </xf>
    <xf numFmtId="0" fontId="2" fillId="0" borderId="17" xfId="0" applyNumberFormat="1" applyFont="1" applyBorder="1" applyAlignment="1">
      <alignment horizontal="center" vertical="center" wrapText="1"/>
    </xf>
    <xf numFmtId="0" fontId="2" fillId="2" borderId="17" xfId="0" applyNumberFormat="1" applyFont="1" applyFill="1" applyBorder="1" applyAlignment="1">
      <alignment horizontal="center" vertical="center" wrapText="1"/>
    </xf>
    <xf numFmtId="0" fontId="2" fillId="0" borderId="18" xfId="0" applyNumberFormat="1" applyFont="1" applyBorder="1" applyAlignment="1">
      <alignment horizontal="center" vertical="center" wrapText="1"/>
    </xf>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4" fillId="4" borderId="23" xfId="0" applyFont="1" applyFill="1" applyBorder="1" applyAlignment="1">
      <alignment horizontal="center" wrapText="1"/>
    </xf>
    <xf numFmtId="44" fontId="2" fillId="0" borderId="19" xfId="0" applyNumberFormat="1" applyFont="1" applyBorder="1" applyAlignment="1">
      <alignment horizontal="center" vertical="center" wrapText="1"/>
    </xf>
    <xf numFmtId="44" fontId="2" fillId="2" borderId="19" xfId="0" applyNumberFormat="1" applyFont="1" applyFill="1" applyBorder="1" applyAlignment="1">
      <alignment horizontal="center" vertical="center" wrapText="1"/>
    </xf>
    <xf numFmtId="44" fontId="2" fillId="0" borderId="20" xfId="0" applyNumberFormat="1" applyFont="1" applyBorder="1" applyAlignment="1">
      <alignment horizontal="center" vertical="center" wrapText="1"/>
    </xf>
    <xf numFmtId="44" fontId="2" fillId="0" borderId="21" xfId="0" applyNumberFormat="1" applyFont="1" applyBorder="1" applyAlignment="1">
      <alignment horizontal="center" vertical="center" wrapText="1"/>
    </xf>
    <xf numFmtId="44" fontId="2" fillId="2" borderId="21" xfId="0" applyNumberFormat="1" applyFont="1" applyFill="1" applyBorder="1" applyAlignment="1">
      <alignment horizontal="center" vertical="center" wrapText="1"/>
    </xf>
    <xf numFmtId="44" fontId="2" fillId="0" borderId="22" xfId="0" applyNumberFormat="1" applyFont="1" applyBorder="1" applyAlignment="1">
      <alignment horizontal="center" vertical="center" wrapText="1"/>
    </xf>
    <xf numFmtId="44" fontId="2" fillId="0" borderId="9" xfId="0" applyNumberFormat="1" applyFont="1" applyBorder="1" applyAlignment="1">
      <alignment horizontal="center" vertical="center" wrapText="1"/>
    </xf>
    <xf numFmtId="44" fontId="2" fillId="2" borderId="9" xfId="0" applyNumberFormat="1" applyFont="1" applyFill="1" applyBorder="1" applyAlignment="1">
      <alignment horizontal="center" vertical="center" wrapText="1"/>
    </xf>
    <xf numFmtId="44" fontId="2" fillId="0" borderId="14" xfId="0" applyNumberFormat="1" applyFont="1" applyBorder="1" applyAlignment="1">
      <alignment horizontal="center" vertical="center" wrapText="1"/>
    </xf>
    <xf numFmtId="0" fontId="4" fillId="3" borderId="17" xfId="0" applyFont="1" applyFill="1" applyBorder="1" applyAlignment="1">
      <alignment wrapText="1"/>
    </xf>
    <xf numFmtId="44" fontId="4" fillId="4" borderId="3" xfId="0" applyNumberFormat="1" applyFont="1" applyFill="1" applyBorder="1" applyAlignment="1">
      <alignment horizontal="center" wrapText="1"/>
    </xf>
    <xf numFmtId="44" fontId="4" fillId="4" borderId="4" xfId="0" applyNumberFormat="1" applyFont="1" applyFill="1" applyBorder="1" applyAlignment="1">
      <alignment horizontal="center" wrapText="1"/>
    </xf>
    <xf numFmtId="44" fontId="4" fillId="4" borderId="24" xfId="0" applyNumberFormat="1" applyFont="1" applyFill="1" applyBorder="1" applyAlignment="1">
      <alignment horizontal="center" wrapText="1"/>
    </xf>
    <xf numFmtId="0" fontId="2" fillId="0" borderId="10" xfId="0" applyFont="1" applyBorder="1" applyAlignment="1">
      <alignment vertical="center" wrapText="1"/>
    </xf>
    <xf numFmtId="0" fontId="11" fillId="0" borderId="0" xfId="0" applyFont="1" applyAlignment="1">
      <alignment horizontal="center"/>
    </xf>
    <xf numFmtId="164" fontId="3" fillId="0" borderId="0" xfId="0" applyNumberFormat="1" applyFont="1" applyAlignment="1">
      <alignment horizontal="center" vertical="center" wrapText="1"/>
    </xf>
    <xf numFmtId="0" fontId="13" fillId="0" borderId="0" xfId="0" applyFont="1" applyAlignment="1">
      <alignment horizontal="left" vertical="center" wrapText="1"/>
    </xf>
    <xf numFmtId="44" fontId="4" fillId="3" borderId="0" xfId="0" applyNumberFormat="1" applyFont="1" applyFill="1" applyBorder="1" applyAlignment="1">
      <alignment horizontal="center" wrapText="1"/>
    </xf>
    <xf numFmtId="44" fontId="4" fillId="4" borderId="2" xfId="0" applyNumberFormat="1" applyFont="1" applyFill="1" applyBorder="1" applyAlignment="1">
      <alignment horizontal="center" wrapText="1"/>
    </xf>
    <xf numFmtId="44" fontId="4" fillId="4" borderId="1" xfId="0" applyNumberFormat="1" applyFont="1" applyFill="1" applyBorder="1" applyAlignment="1">
      <alignment horizontal="center" wrapText="1"/>
    </xf>
    <xf numFmtId="0" fontId="5" fillId="5" borderId="0" xfId="0" applyFont="1" applyFill="1" applyAlignment="1">
      <alignment horizontal="center" vertical="center" wrapText="1"/>
    </xf>
    <xf numFmtId="0" fontId="14" fillId="0" borderId="0" xfId="0" applyFont="1" applyAlignment="1">
      <alignment horizontal="left" vertical="center" wrapText="1"/>
    </xf>
    <xf numFmtId="0" fontId="2" fillId="0" borderId="0" xfId="0" applyFont="1" applyAlignment="1">
      <alignment horizontal="left" vertical="center" wrapText="1"/>
    </xf>
  </cellXfs>
  <cellStyles count="13">
    <cellStyle name="Comma 2" xfId="5" xr:uid="{8E17617A-AC16-4551-9C9B-0DA93D8F8D0C}"/>
    <cellStyle name="Currency 2" xfId="3" xr:uid="{DFD056B7-C09C-47A4-903F-492FD06F6CF4}"/>
    <cellStyle name="Currency 3" xfId="10" xr:uid="{316CB728-C233-4A8D-A0B2-B7060BD79170}"/>
    <cellStyle name="Hyperlink 2" xfId="7" xr:uid="{CC996C23-6DD9-4885-B24E-B4B58F320807}"/>
    <cellStyle name="Normal" xfId="0" builtinId="0"/>
    <cellStyle name="Normal 11" xfId="2" xr:uid="{BD7A3EB2-30C0-4269-9509-36F2FA3AEDFE}"/>
    <cellStyle name="Normal 2" xfId="1" xr:uid="{9F02F5F1-24F2-4630-AA2C-1263D16B3B2A}"/>
    <cellStyle name="Normal 3" xfId="6" xr:uid="{622D0843-C9E3-4626-810F-4313DE1583DD}"/>
    <cellStyle name="Normal 4" xfId="8" xr:uid="{23AE1020-7EF0-4429-A464-5A674C11656C}"/>
    <cellStyle name="Normal 5" xfId="9" xr:uid="{0853FC5E-646C-48EC-9B91-A163E64FE8BB}"/>
    <cellStyle name="Percent" xfId="12" builtinId="5"/>
    <cellStyle name="Percent 2" xfId="4" xr:uid="{663DF963-7631-419F-88A4-7E771335B795}"/>
    <cellStyle name="Percent 3" xfId="11" xr:uid="{46B55662-FFEE-4DA8-88E3-514B8D7EF606}"/>
  </cellStyles>
  <dxfs count="7392">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34" formatCode="_(&quot;$&quot;* #,##0.00_);_(&quot;$&quot;* \(#,##0.00\);_(&quot;$&quot;* &quot;-&quot;??_);_(@_)"/>
    </dxf>
    <dxf>
      <numFmt numFmtId="34" formatCode="_(&quot;$&quot;* #,##0.00_);_(&quot;$&quot;* \(#,##0.00\);_(&quot;$&quot;* &quot;-&quot;??_);_(@_)"/>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fill>
        <patternFill patternType="solid">
          <bgColor theme="0"/>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ont>
        <color theme="9"/>
      </font>
    </dxf>
    <dxf>
      <font>
        <color theme="9"/>
      </font>
    </dxf>
    <dxf>
      <font>
        <color theme="9"/>
      </font>
    </dxf>
    <dxf>
      <font>
        <color theme="9"/>
      </font>
    </dxf>
    <dxf>
      <font>
        <color theme="9"/>
      </font>
    </dxf>
    <dxf>
      <font>
        <color theme="9"/>
      </font>
    </dxf>
    <dxf>
      <font>
        <color theme="9"/>
      </font>
    </dxf>
    <dxf>
      <font>
        <color theme="7"/>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theme="9"/>
      </font>
      <numFmt numFmtId="34" formatCode="_(&quot;$&quot;* #,##0.00_);_(&quot;$&quot;* \(#,##0.00\);_(&quot;$&quot;* &quot;-&quot;??_);_(@_)"/>
      <fill>
        <patternFill patternType="solid">
          <fgColor indexed="64"/>
          <bgColor theme="7"/>
        </patternFill>
      </fill>
    </dxf>
    <dxf>
      <numFmt numFmtId="34" formatCode="_(&quot;$&quot;* #,##0.00_);_(&quot;$&quot;* \(#,##0.00\);_(&quot;$&quot;* &quot;-&quot;??_);_(@_)"/>
    </dxf>
    <dxf>
      <alignment horizontal="center"/>
    </dxf>
    <dxf>
      <alignment horizontal="center"/>
    </dxf>
    <dxf>
      <alignment horizontal="center"/>
    </dxf>
    <dxf>
      <alignment horizontal="center"/>
    </dxf>
    <dxf>
      <font>
        <color theme="9"/>
      </font>
      <numFmt numFmtId="34" formatCode="_(&quot;$&quot;* #,##0.00_);_(&quot;$&quot;* \(#,##0.00\);_(&quot;$&quot;* &quot;-&quot;??_);_(@_)"/>
      <fill>
        <patternFill patternType="solid">
          <fgColor indexed="64"/>
          <bgColor theme="7"/>
        </patternFill>
      </fill>
      <alignment horizontal="center"/>
    </dxf>
    <dxf>
      <font>
        <color theme="9"/>
      </font>
      <fill>
        <patternFill patternType="solid">
          <fgColor indexed="64"/>
          <bgColor theme="7"/>
        </patternFill>
      </fill>
    </dxf>
    <dxf>
      <font>
        <color theme="9"/>
      </font>
      <fill>
        <patternFill patternType="solid">
          <fgColor indexed="64"/>
          <bgColor theme="7"/>
        </patternFill>
      </fill>
    </dxf>
    <dxf>
      <alignment wrapText="1"/>
    </dxf>
    <dxf>
      <alignment wrapText="1"/>
    </dxf>
    <dxf>
      <alignment wrapText="1"/>
    </dxf>
    <dxf>
      <alignment wrapText="1"/>
    </dxf>
    <dxf>
      <alignment wrapText="1"/>
    </dxf>
    <dxf>
      <alignment wrapText="1"/>
    </dxf>
    <dxf>
      <alignment wrapText="1"/>
    </dxf>
    <dxf>
      <alignment vertical="bottom"/>
    </dxf>
    <dxf>
      <alignment vertical="bottom"/>
    </dxf>
    <dxf>
      <alignment vertical="bottom"/>
    </dxf>
    <dxf>
      <alignment vertical="bottom"/>
    </dxf>
    <dxf>
      <alignment vertical="bottom"/>
    </dxf>
    <dxf>
      <alignment vertical="bottom"/>
    </dxf>
    <dxf>
      <alignment vertical="bottom"/>
    </dxf>
    <dxf>
      <font>
        <b/>
      </font>
    </dxf>
    <dxf>
      <font>
        <b/>
      </font>
    </dxf>
    <dxf>
      <font>
        <b/>
      </font>
    </dxf>
    <dxf>
      <font>
        <b/>
      </font>
    </dxf>
    <dxf>
      <font>
        <b/>
      </font>
    </dxf>
    <dxf>
      <font>
        <b/>
      </font>
    </dxf>
    <dxf>
      <font>
        <b/>
      </font>
    </dxf>
    <dxf>
      <font>
        <b/>
      </font>
    </dxf>
    <dxf>
      <font>
        <b/>
      </font>
    </dxf>
    <dxf>
      <font>
        <b/>
      </font>
    </dxf>
    <dxf>
      <fill>
        <patternFill patternType="solid">
          <bgColor theme="0"/>
        </patternFill>
      </fill>
    </dxf>
    <dxf>
      <numFmt numFmtId="34" formatCode="_(&quot;$&quot;* #,##0.00_);_(&quot;$&quot;* \(#,##0.00\);_(&quot;$&quot;* &quot;-&quot;??_);_(@_)"/>
    </dxf>
    <dxf>
      <numFmt numFmtId="34" formatCode="_(&quot;$&quot;* #,##0.00_);_(&quot;$&quot;* \(#,##0.00\);_(&quot;$&quot;* &quot;-&quot;??_);_(@_)"/>
    </dxf>
    <dxf>
      <border>
        <right style="mediumDashed">
          <color rgb="FF999999"/>
        </right>
      </border>
    </dxf>
    <dxf>
      <font>
        <b/>
        <color theme="9"/>
      </font>
      <fill>
        <patternFill patternType="solid">
          <fgColor indexed="64"/>
          <bgColor theme="7"/>
        </patternFill>
      </fill>
    </dxf>
    <dxf>
      <border>
        <right style="thin">
          <color rgb="FF999999"/>
        </right>
      </border>
    </dxf>
    <dxf>
      <font>
        <b/>
        <color theme="9"/>
      </font>
      <numFmt numFmtId="34" formatCode="_(&quot;$&quot;* #,##0.00_);_(&quot;$&quot;* \(#,##0.00\);_(&quot;$&quot;* &quot;-&quot;??_);_(@_)"/>
      <fill>
        <patternFill patternType="solid">
          <fgColor indexed="64"/>
          <bgColor theme="7"/>
        </patternFill>
      </fill>
      <alignment horizontal="center"/>
    </dxf>
    <dxf>
      <border>
        <left style="double">
          <color rgb="FF999999"/>
        </left>
      </border>
    </dxf>
    <dxf>
      <border>
        <left style="mediumDashed">
          <color rgb="FF999999"/>
        </left>
      </border>
    </dxf>
    <dxf>
      <fill>
        <patternFill>
          <bgColor theme="4"/>
        </patternFill>
      </fill>
    </dxf>
    <dxf>
      <fill>
        <patternFill>
          <bgColor theme="4"/>
        </patternFill>
      </fill>
    </dxf>
    <dxf>
      <border>
        <left style="double">
          <color auto="1"/>
        </left>
        <top style="thin">
          <color auto="1"/>
        </top>
        <bottom style="thin">
          <color auto="1"/>
        </bottom>
      </border>
    </dxf>
    <dxf>
      <border>
        <left style="double">
          <color auto="1"/>
        </left>
      </border>
    </dxf>
    <dxf>
      <border>
        <left style="mediumDashed">
          <color theme="1"/>
        </left>
      </border>
    </dxf>
    <dxf>
      <border>
        <top style="thin">
          <color theme="1"/>
        </top>
        <bottom style="thin">
          <color theme="1"/>
        </bottom>
      </border>
    </dxf>
    <dxf>
      <numFmt numFmtId="34" formatCode="_(&quot;$&quot;* #,##0.00_);_(&quot;$&quot;* \(#,##0.00\);_(&quot;$&quot;* &quot;-&quot;??_);_(@_)"/>
    </dxf>
    <dxf>
      <numFmt numFmtId="34" formatCode="_(&quot;$&quot;* #,##0.00_);_(&quot;$&quot;* \(#,##0.00\);_(&quot;$&quot;* &quot;-&quot;??_);_(@_)"/>
    </dxf>
    <dxf>
      <numFmt numFmtId="34" formatCode="_(&quot;$&quot;* #,##0.00_);_(&quot;$&quot;* \(#,##0.00\);_(&quot;$&quot;* &quot;-&quot;??_);_(@_)"/>
    </dxf>
    <dxf>
      <alignment vertical="bottom"/>
    </dxf>
    <dxf>
      <alignment vertical="bottom"/>
    </dxf>
    <dxf>
      <alignment vertical="bottom"/>
    </dxf>
    <dxf>
      <alignment vertical="bottom"/>
    </dxf>
    <dxf>
      <alignment vertical="bottom"/>
    </dxf>
    <dxf>
      <alignment vertical="bottom"/>
    </dxf>
    <dxf>
      <alignment vertical="bottom"/>
    </dxf>
    <dxf>
      <alignment wrapText="1"/>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34" formatCode="_(&quot;$&quot;* #,##0.00_);_(&quot;$&quot;* \(#,##0.00\);_(&quot;$&quot;* &quot;-&quot;??_);_(@_)"/>
    </dxf>
    <dxf>
      <numFmt numFmtId="34" formatCode="_(&quot;$&quot;* #,##0.00_);_(&quot;$&quot;* \(#,##0.00\);_(&quot;$&quot;* &quot;-&quot;??_);_(@_)"/>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fill>
        <patternFill patternType="solid">
          <bgColor theme="0"/>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ont>
        <color theme="9"/>
      </font>
    </dxf>
    <dxf>
      <font>
        <color theme="9"/>
      </font>
    </dxf>
    <dxf>
      <font>
        <color theme="9"/>
      </font>
    </dxf>
    <dxf>
      <font>
        <color theme="9"/>
      </font>
    </dxf>
    <dxf>
      <font>
        <color theme="9"/>
      </font>
    </dxf>
    <dxf>
      <font>
        <color theme="9"/>
      </font>
    </dxf>
    <dxf>
      <font>
        <color theme="9"/>
      </font>
    </dxf>
    <dxf>
      <font>
        <color theme="7"/>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theme="9"/>
      </font>
      <numFmt numFmtId="34" formatCode="_(&quot;$&quot;* #,##0.00_);_(&quot;$&quot;* \(#,##0.00\);_(&quot;$&quot;* &quot;-&quot;??_);_(@_)"/>
      <fill>
        <patternFill patternType="solid">
          <fgColor indexed="64"/>
          <bgColor theme="7"/>
        </patternFill>
      </fill>
    </dxf>
    <dxf>
      <numFmt numFmtId="34" formatCode="_(&quot;$&quot;* #,##0.00_);_(&quot;$&quot;* \(#,##0.00\);_(&quot;$&quot;* &quot;-&quot;??_);_(@_)"/>
    </dxf>
    <dxf>
      <alignment horizontal="center"/>
    </dxf>
    <dxf>
      <alignment horizontal="center"/>
    </dxf>
    <dxf>
      <alignment horizontal="center"/>
    </dxf>
    <dxf>
      <alignment horizontal="center"/>
    </dxf>
    <dxf>
      <font>
        <color theme="9"/>
      </font>
      <numFmt numFmtId="34" formatCode="_(&quot;$&quot;* #,##0.00_);_(&quot;$&quot;* \(#,##0.00\);_(&quot;$&quot;* &quot;-&quot;??_);_(@_)"/>
      <fill>
        <patternFill patternType="solid">
          <fgColor indexed="64"/>
          <bgColor theme="7"/>
        </patternFill>
      </fill>
      <alignment horizontal="center"/>
    </dxf>
    <dxf>
      <font>
        <color theme="9"/>
      </font>
      <fill>
        <patternFill patternType="solid">
          <fgColor indexed="64"/>
          <bgColor theme="7"/>
        </patternFill>
      </fill>
    </dxf>
    <dxf>
      <font>
        <color theme="9"/>
      </font>
      <fill>
        <patternFill patternType="solid">
          <fgColor indexed="64"/>
          <bgColor theme="7"/>
        </patternFill>
      </fill>
    </dxf>
    <dxf>
      <alignment wrapText="1"/>
    </dxf>
    <dxf>
      <alignment wrapText="1"/>
    </dxf>
    <dxf>
      <alignment wrapText="1"/>
    </dxf>
    <dxf>
      <alignment wrapText="1"/>
    </dxf>
    <dxf>
      <alignment wrapText="1"/>
    </dxf>
    <dxf>
      <alignment wrapText="1"/>
    </dxf>
    <dxf>
      <alignment wrapText="1"/>
    </dxf>
    <dxf>
      <alignment vertical="bottom"/>
    </dxf>
    <dxf>
      <alignment vertical="bottom"/>
    </dxf>
    <dxf>
      <alignment vertical="bottom"/>
    </dxf>
    <dxf>
      <alignment vertical="bottom"/>
    </dxf>
    <dxf>
      <alignment vertical="bottom"/>
    </dxf>
    <dxf>
      <alignment vertical="bottom"/>
    </dxf>
    <dxf>
      <alignment vertical="bottom"/>
    </dxf>
    <dxf>
      <font>
        <b/>
      </font>
    </dxf>
    <dxf>
      <font>
        <b/>
      </font>
    </dxf>
    <dxf>
      <font>
        <b/>
      </font>
    </dxf>
    <dxf>
      <font>
        <b/>
      </font>
    </dxf>
    <dxf>
      <font>
        <b/>
      </font>
    </dxf>
    <dxf>
      <font>
        <b/>
      </font>
    </dxf>
    <dxf>
      <font>
        <b/>
      </font>
    </dxf>
    <dxf>
      <font>
        <b/>
      </font>
    </dxf>
    <dxf>
      <font>
        <b/>
      </font>
    </dxf>
    <dxf>
      <font>
        <b/>
      </font>
    </dxf>
    <dxf>
      <fill>
        <patternFill patternType="solid">
          <bgColor theme="0"/>
        </patternFill>
      </fill>
    </dxf>
    <dxf>
      <numFmt numFmtId="34" formatCode="_(&quot;$&quot;* #,##0.00_);_(&quot;$&quot;* \(#,##0.00\);_(&quot;$&quot;* &quot;-&quot;??_);_(@_)"/>
    </dxf>
    <dxf>
      <numFmt numFmtId="34" formatCode="_(&quot;$&quot;* #,##0.00_);_(&quot;$&quot;* \(#,##0.00\);_(&quot;$&quot;* &quot;-&quot;??_);_(@_)"/>
    </dxf>
    <dxf>
      <border>
        <right style="mediumDashed">
          <color rgb="FF999999"/>
        </right>
      </border>
    </dxf>
    <dxf>
      <font>
        <b/>
        <color theme="9"/>
      </font>
      <fill>
        <patternFill patternType="solid">
          <fgColor indexed="64"/>
          <bgColor theme="7"/>
        </patternFill>
      </fill>
    </dxf>
    <dxf>
      <border>
        <right style="thin">
          <color rgb="FF999999"/>
        </right>
      </border>
    </dxf>
    <dxf>
      <font>
        <b/>
        <color theme="9"/>
      </font>
      <numFmt numFmtId="34" formatCode="_(&quot;$&quot;* #,##0.00_);_(&quot;$&quot;* \(#,##0.00\);_(&quot;$&quot;* &quot;-&quot;??_);_(@_)"/>
      <fill>
        <patternFill patternType="solid">
          <fgColor indexed="64"/>
          <bgColor theme="7"/>
        </patternFill>
      </fill>
      <alignment horizontal="center"/>
    </dxf>
    <dxf>
      <border>
        <left style="double">
          <color rgb="FF999999"/>
        </left>
      </border>
    </dxf>
    <dxf>
      <border>
        <left style="mediumDashed">
          <color rgb="FF999999"/>
        </left>
      </border>
    </dxf>
    <dxf>
      <fill>
        <patternFill>
          <bgColor theme="4"/>
        </patternFill>
      </fill>
    </dxf>
    <dxf>
      <fill>
        <patternFill>
          <bgColor theme="4"/>
        </patternFill>
      </fill>
    </dxf>
    <dxf>
      <border>
        <left style="double">
          <color auto="1"/>
        </left>
        <top style="thin">
          <color auto="1"/>
        </top>
        <bottom style="thin">
          <color auto="1"/>
        </bottom>
      </border>
    </dxf>
    <dxf>
      <border>
        <left style="double">
          <color auto="1"/>
        </left>
      </border>
    </dxf>
    <dxf>
      <border>
        <left style="mediumDashed">
          <color theme="1"/>
        </left>
      </border>
    </dxf>
    <dxf>
      <border>
        <top style="thin">
          <color theme="1"/>
        </top>
        <bottom style="thin">
          <color theme="1"/>
        </bottom>
      </border>
    </dxf>
    <dxf>
      <numFmt numFmtId="34" formatCode="_(&quot;$&quot;* #,##0.00_);_(&quot;$&quot;* \(#,##0.00\);_(&quot;$&quot;* &quot;-&quot;??_);_(@_)"/>
    </dxf>
    <dxf>
      <numFmt numFmtId="34" formatCode="_(&quot;$&quot;* #,##0.00_);_(&quot;$&quot;* \(#,##0.00\);_(&quot;$&quot;* &quot;-&quot;??_);_(@_)"/>
    </dxf>
    <dxf>
      <numFmt numFmtId="34" formatCode="_(&quot;$&quot;* #,##0.00_);_(&quot;$&quot;* \(#,##0.00\);_(&quot;$&quot;* &quot;-&quot;??_);_(@_)"/>
    </dxf>
    <dxf>
      <alignment vertical="bottom"/>
    </dxf>
    <dxf>
      <alignment vertical="bottom"/>
    </dxf>
    <dxf>
      <alignment vertical="bottom"/>
    </dxf>
    <dxf>
      <alignment vertical="bottom"/>
    </dxf>
    <dxf>
      <alignment vertical="bottom"/>
    </dxf>
    <dxf>
      <alignment vertical="bottom"/>
    </dxf>
    <dxf>
      <alignment vertical="bottom"/>
    </dxf>
    <dxf>
      <alignment wrapText="1"/>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34" formatCode="_(&quot;$&quot;* #,##0.00_);_(&quot;$&quot;* \(#,##0.00\);_(&quot;$&quot;* &quot;-&quot;??_);_(@_)"/>
    </dxf>
    <dxf>
      <numFmt numFmtId="34" formatCode="_(&quot;$&quot;* #,##0.00_);_(&quot;$&quot;* \(#,##0.00\);_(&quot;$&quot;* &quot;-&quot;??_);_(@_)"/>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fill>
        <patternFill patternType="solid">
          <bgColor theme="0"/>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ont>
        <color theme="9"/>
      </font>
    </dxf>
    <dxf>
      <font>
        <color theme="9"/>
      </font>
    </dxf>
    <dxf>
      <font>
        <color theme="9"/>
      </font>
    </dxf>
    <dxf>
      <font>
        <color theme="9"/>
      </font>
    </dxf>
    <dxf>
      <font>
        <color theme="9"/>
      </font>
    </dxf>
    <dxf>
      <font>
        <color theme="9"/>
      </font>
    </dxf>
    <dxf>
      <font>
        <color theme="9"/>
      </font>
    </dxf>
    <dxf>
      <font>
        <color theme="7"/>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theme="9"/>
      </font>
      <numFmt numFmtId="34" formatCode="_(&quot;$&quot;* #,##0.00_);_(&quot;$&quot;* \(#,##0.00\);_(&quot;$&quot;* &quot;-&quot;??_);_(@_)"/>
      <fill>
        <patternFill patternType="solid">
          <fgColor indexed="64"/>
          <bgColor theme="7"/>
        </patternFill>
      </fill>
    </dxf>
    <dxf>
      <numFmt numFmtId="34" formatCode="_(&quot;$&quot;* #,##0.00_);_(&quot;$&quot;* \(#,##0.00\);_(&quot;$&quot;* &quot;-&quot;??_);_(@_)"/>
    </dxf>
    <dxf>
      <alignment horizontal="center"/>
    </dxf>
    <dxf>
      <alignment horizontal="center"/>
    </dxf>
    <dxf>
      <alignment horizontal="center"/>
    </dxf>
    <dxf>
      <alignment horizontal="center"/>
    </dxf>
    <dxf>
      <font>
        <color theme="9"/>
      </font>
      <numFmt numFmtId="34" formatCode="_(&quot;$&quot;* #,##0.00_);_(&quot;$&quot;* \(#,##0.00\);_(&quot;$&quot;* &quot;-&quot;??_);_(@_)"/>
      <fill>
        <patternFill patternType="solid">
          <fgColor indexed="64"/>
          <bgColor theme="7"/>
        </patternFill>
      </fill>
      <alignment horizontal="center"/>
    </dxf>
    <dxf>
      <font>
        <color theme="9"/>
      </font>
      <fill>
        <patternFill patternType="solid">
          <fgColor indexed="64"/>
          <bgColor theme="7"/>
        </patternFill>
      </fill>
    </dxf>
    <dxf>
      <font>
        <color theme="9"/>
      </font>
      <fill>
        <patternFill patternType="solid">
          <fgColor indexed="64"/>
          <bgColor theme="7"/>
        </patternFill>
      </fill>
    </dxf>
    <dxf>
      <alignment wrapText="1"/>
    </dxf>
    <dxf>
      <alignment wrapText="1"/>
    </dxf>
    <dxf>
      <alignment wrapText="1"/>
    </dxf>
    <dxf>
      <alignment wrapText="1"/>
    </dxf>
    <dxf>
      <alignment wrapText="1"/>
    </dxf>
    <dxf>
      <alignment wrapText="1"/>
    </dxf>
    <dxf>
      <alignment wrapText="1"/>
    </dxf>
    <dxf>
      <alignment vertical="bottom"/>
    </dxf>
    <dxf>
      <alignment vertical="bottom"/>
    </dxf>
    <dxf>
      <alignment vertical="bottom"/>
    </dxf>
    <dxf>
      <alignment vertical="bottom"/>
    </dxf>
    <dxf>
      <alignment vertical="bottom"/>
    </dxf>
    <dxf>
      <alignment vertical="bottom"/>
    </dxf>
    <dxf>
      <alignment vertical="bottom"/>
    </dxf>
    <dxf>
      <font>
        <b/>
      </font>
    </dxf>
    <dxf>
      <font>
        <b/>
      </font>
    </dxf>
    <dxf>
      <font>
        <b/>
      </font>
    </dxf>
    <dxf>
      <font>
        <b/>
      </font>
    </dxf>
    <dxf>
      <font>
        <b/>
      </font>
    </dxf>
    <dxf>
      <font>
        <b/>
      </font>
    </dxf>
    <dxf>
      <font>
        <b/>
      </font>
    </dxf>
    <dxf>
      <font>
        <b/>
      </font>
    </dxf>
    <dxf>
      <font>
        <b/>
      </font>
    </dxf>
    <dxf>
      <font>
        <b/>
      </font>
    </dxf>
    <dxf>
      <fill>
        <patternFill patternType="solid">
          <bgColor theme="0"/>
        </patternFill>
      </fill>
    </dxf>
    <dxf>
      <numFmt numFmtId="34" formatCode="_(&quot;$&quot;* #,##0.00_);_(&quot;$&quot;* \(#,##0.00\);_(&quot;$&quot;* &quot;-&quot;??_);_(@_)"/>
    </dxf>
    <dxf>
      <numFmt numFmtId="34" formatCode="_(&quot;$&quot;* #,##0.00_);_(&quot;$&quot;* \(#,##0.00\);_(&quot;$&quot;* &quot;-&quot;??_);_(@_)"/>
    </dxf>
    <dxf>
      <border>
        <right style="mediumDashed">
          <color rgb="FF999999"/>
        </right>
      </border>
    </dxf>
    <dxf>
      <font>
        <b/>
        <color theme="9"/>
      </font>
      <fill>
        <patternFill patternType="solid">
          <fgColor indexed="64"/>
          <bgColor theme="7"/>
        </patternFill>
      </fill>
    </dxf>
    <dxf>
      <border>
        <right style="thin">
          <color rgb="FF999999"/>
        </right>
      </border>
    </dxf>
    <dxf>
      <font>
        <b/>
        <color theme="9"/>
      </font>
      <numFmt numFmtId="34" formatCode="_(&quot;$&quot;* #,##0.00_);_(&quot;$&quot;* \(#,##0.00\);_(&quot;$&quot;* &quot;-&quot;??_);_(@_)"/>
      <fill>
        <patternFill patternType="solid">
          <fgColor indexed="64"/>
          <bgColor theme="7"/>
        </patternFill>
      </fill>
      <alignment horizontal="center"/>
    </dxf>
    <dxf>
      <border>
        <left style="double">
          <color rgb="FF999999"/>
        </left>
      </border>
    </dxf>
    <dxf>
      <border>
        <left style="mediumDashed">
          <color rgb="FF999999"/>
        </left>
      </border>
    </dxf>
    <dxf>
      <fill>
        <patternFill>
          <bgColor theme="4"/>
        </patternFill>
      </fill>
    </dxf>
    <dxf>
      <fill>
        <patternFill>
          <bgColor theme="4"/>
        </patternFill>
      </fill>
    </dxf>
    <dxf>
      <border>
        <left style="double">
          <color auto="1"/>
        </left>
        <top style="thin">
          <color auto="1"/>
        </top>
        <bottom style="thin">
          <color auto="1"/>
        </bottom>
      </border>
    </dxf>
    <dxf>
      <border>
        <left style="double">
          <color auto="1"/>
        </left>
      </border>
    </dxf>
    <dxf>
      <border>
        <left style="mediumDashed">
          <color theme="1"/>
        </left>
      </border>
    </dxf>
    <dxf>
      <border>
        <top style="thin">
          <color theme="1"/>
        </top>
        <bottom style="thin">
          <color theme="1"/>
        </bottom>
      </border>
    </dxf>
    <dxf>
      <numFmt numFmtId="34" formatCode="_(&quot;$&quot;* #,##0.00_);_(&quot;$&quot;* \(#,##0.00\);_(&quot;$&quot;* &quot;-&quot;??_);_(@_)"/>
    </dxf>
    <dxf>
      <numFmt numFmtId="34" formatCode="_(&quot;$&quot;* #,##0.00_);_(&quot;$&quot;* \(#,##0.00\);_(&quot;$&quot;* &quot;-&quot;??_);_(@_)"/>
    </dxf>
    <dxf>
      <numFmt numFmtId="34" formatCode="_(&quot;$&quot;* #,##0.00_);_(&quot;$&quot;* \(#,##0.00\);_(&quot;$&quot;* &quot;-&quot;??_);_(@_)"/>
    </dxf>
    <dxf>
      <alignment vertical="bottom"/>
    </dxf>
    <dxf>
      <alignment vertical="bottom"/>
    </dxf>
    <dxf>
      <alignment vertical="bottom"/>
    </dxf>
    <dxf>
      <alignment vertical="bottom"/>
    </dxf>
    <dxf>
      <alignment vertical="bottom"/>
    </dxf>
    <dxf>
      <alignment vertical="bottom"/>
    </dxf>
    <dxf>
      <alignment vertical="bottom"/>
    </dxf>
    <dxf>
      <alignment wrapText="1"/>
    </dxf>
    <dxf>
      <font>
        <color rgb="FF9C0006"/>
      </font>
      <fill>
        <patternFill>
          <bgColor rgb="FFFFC7CE"/>
        </patternFill>
      </fill>
    </dxf>
    <dxf>
      <font>
        <color rgb="FF9C0006"/>
      </font>
      <fill>
        <patternFill>
          <bgColor rgb="FFFFC7CE"/>
        </patternFill>
      </fill>
    </dxf>
    <dxf>
      <alignment wrapText="1"/>
    </dxf>
    <dxf>
      <alignment vertical="bottom"/>
    </dxf>
    <dxf>
      <alignment vertical="bottom"/>
    </dxf>
    <dxf>
      <alignment vertical="bottom"/>
    </dxf>
    <dxf>
      <alignment vertical="bottom"/>
    </dxf>
    <dxf>
      <alignment vertical="bottom"/>
    </dxf>
    <dxf>
      <alignment vertical="bottom"/>
    </dxf>
    <dxf>
      <alignment vertical="bottom"/>
    </dxf>
    <dxf>
      <numFmt numFmtId="34" formatCode="_(&quot;$&quot;* #,##0.00_);_(&quot;$&quot;* \(#,##0.00\);_(&quot;$&quot;* &quot;-&quot;??_);_(@_)"/>
    </dxf>
    <dxf>
      <numFmt numFmtId="34" formatCode="_(&quot;$&quot;* #,##0.00_);_(&quot;$&quot;* \(#,##0.00\);_(&quot;$&quot;* &quot;-&quot;??_);_(@_)"/>
    </dxf>
    <dxf>
      <numFmt numFmtId="34" formatCode="_(&quot;$&quot;* #,##0.00_);_(&quot;$&quot;* \(#,##0.00\);_(&quot;$&quot;* &quot;-&quot;??_);_(@_)"/>
    </dxf>
    <dxf>
      <border>
        <top style="thin">
          <color theme="1"/>
        </top>
        <bottom style="thin">
          <color theme="1"/>
        </bottom>
      </border>
    </dxf>
    <dxf>
      <border>
        <left style="mediumDashed">
          <color theme="1"/>
        </left>
      </border>
    </dxf>
    <dxf>
      <border>
        <left style="double">
          <color auto="1"/>
        </left>
      </border>
    </dxf>
    <dxf>
      <border>
        <left style="double">
          <color auto="1"/>
        </left>
        <top style="thin">
          <color auto="1"/>
        </top>
        <bottom style="thin">
          <color auto="1"/>
        </bottom>
      </border>
    </dxf>
    <dxf>
      <fill>
        <patternFill>
          <bgColor theme="4"/>
        </patternFill>
      </fill>
    </dxf>
    <dxf>
      <fill>
        <patternFill>
          <bgColor theme="4"/>
        </patternFill>
      </fill>
    </dxf>
    <dxf>
      <border>
        <left style="mediumDashed">
          <color rgb="FF999999"/>
        </left>
      </border>
    </dxf>
    <dxf>
      <border>
        <left style="double">
          <color rgb="FF999999"/>
        </left>
      </border>
    </dxf>
    <dxf>
      <font>
        <b/>
        <color theme="9"/>
      </font>
      <numFmt numFmtId="34" formatCode="_(&quot;$&quot;* #,##0.00_);_(&quot;$&quot;* \(#,##0.00\);_(&quot;$&quot;* &quot;-&quot;??_);_(@_)"/>
      <fill>
        <patternFill patternType="solid">
          <fgColor indexed="64"/>
          <bgColor theme="7"/>
        </patternFill>
      </fill>
      <alignment horizontal="center"/>
    </dxf>
    <dxf>
      <border>
        <right style="thin">
          <color rgb="FF999999"/>
        </right>
      </border>
    </dxf>
    <dxf>
      <font>
        <b/>
        <color theme="9"/>
      </font>
      <fill>
        <patternFill patternType="solid">
          <fgColor indexed="64"/>
          <bgColor theme="7"/>
        </patternFill>
      </fill>
    </dxf>
    <dxf>
      <border>
        <right style="mediumDashed">
          <color rgb="FF999999"/>
        </right>
      </border>
    </dxf>
    <dxf>
      <numFmt numFmtId="34" formatCode="_(&quot;$&quot;* #,##0.00_);_(&quot;$&quot;* \(#,##0.00\);_(&quot;$&quot;* &quot;-&quot;??_);_(@_)"/>
    </dxf>
    <dxf>
      <numFmt numFmtId="34" formatCode="_(&quot;$&quot;* #,##0.00_);_(&quot;$&quot;* \(#,##0.00\);_(&quot;$&quot;* &quot;-&quot;??_);_(@_)"/>
    </dxf>
    <dxf>
      <fill>
        <patternFill patternType="solid">
          <bgColor theme="0"/>
        </patternFill>
      </fill>
    </dxf>
    <dxf>
      <font>
        <b/>
      </font>
    </dxf>
    <dxf>
      <font>
        <b/>
      </font>
    </dxf>
    <dxf>
      <font>
        <b/>
      </font>
    </dxf>
    <dxf>
      <font>
        <b/>
      </font>
    </dxf>
    <dxf>
      <font>
        <b/>
      </font>
    </dxf>
    <dxf>
      <font>
        <b/>
      </font>
    </dxf>
    <dxf>
      <font>
        <b/>
      </font>
    </dxf>
    <dxf>
      <font>
        <b/>
      </font>
    </dxf>
    <dxf>
      <font>
        <b/>
      </font>
    </dxf>
    <dxf>
      <font>
        <b/>
      </font>
    </dxf>
    <dxf>
      <alignment vertical="bottom"/>
    </dxf>
    <dxf>
      <alignment vertical="bottom"/>
    </dxf>
    <dxf>
      <alignment vertical="bottom"/>
    </dxf>
    <dxf>
      <alignment vertical="bottom"/>
    </dxf>
    <dxf>
      <alignment vertical="bottom"/>
    </dxf>
    <dxf>
      <alignment vertical="bottom"/>
    </dxf>
    <dxf>
      <alignment vertical="bottom"/>
    </dxf>
    <dxf>
      <alignment wrapText="1"/>
    </dxf>
    <dxf>
      <alignment wrapText="1"/>
    </dxf>
    <dxf>
      <alignment wrapText="1"/>
    </dxf>
    <dxf>
      <alignment wrapText="1"/>
    </dxf>
    <dxf>
      <alignment wrapText="1"/>
    </dxf>
    <dxf>
      <alignment wrapText="1"/>
    </dxf>
    <dxf>
      <alignment wrapText="1"/>
    </dxf>
    <dxf>
      <font>
        <color theme="9"/>
      </font>
      <fill>
        <patternFill patternType="solid">
          <fgColor indexed="64"/>
          <bgColor theme="7"/>
        </patternFill>
      </fill>
    </dxf>
    <dxf>
      <font>
        <color theme="9"/>
      </font>
      <fill>
        <patternFill patternType="solid">
          <fgColor indexed="64"/>
          <bgColor theme="7"/>
        </patternFill>
      </fill>
    </dxf>
    <dxf>
      <font>
        <color theme="9"/>
      </font>
      <numFmt numFmtId="34" formatCode="_(&quot;$&quot;* #,##0.00_);_(&quot;$&quot;* \(#,##0.00\);_(&quot;$&quot;* &quot;-&quot;??_);_(@_)"/>
      <fill>
        <patternFill patternType="solid">
          <fgColor indexed="64"/>
          <bgColor theme="7"/>
        </patternFill>
      </fill>
      <alignment horizontal="center"/>
    </dxf>
    <dxf>
      <alignment horizontal="center"/>
    </dxf>
    <dxf>
      <alignment horizontal="center"/>
    </dxf>
    <dxf>
      <alignment horizontal="center"/>
    </dxf>
    <dxf>
      <alignment horizontal="center"/>
    </dxf>
    <dxf>
      <font>
        <color theme="9"/>
      </font>
      <numFmt numFmtId="34" formatCode="_(&quot;$&quot;* #,##0.00_);_(&quot;$&quot;* \(#,##0.00\);_(&quot;$&quot;* &quot;-&quot;??_);_(@_)"/>
      <fill>
        <patternFill patternType="solid">
          <fgColor indexed="64"/>
          <bgColor theme="7"/>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theme="7"/>
      </font>
    </dxf>
    <dxf>
      <font>
        <color theme="9"/>
      </font>
    </dxf>
    <dxf>
      <font>
        <color theme="9"/>
      </font>
    </dxf>
    <dxf>
      <font>
        <color theme="9"/>
      </font>
    </dxf>
    <dxf>
      <font>
        <color theme="9"/>
      </font>
    </dxf>
    <dxf>
      <font>
        <color theme="9"/>
      </font>
    </dxf>
    <dxf>
      <font>
        <color theme="9"/>
      </font>
    </dxf>
    <dxf>
      <font>
        <color theme="9"/>
      </font>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patternType="solid">
          <bgColor theme="0"/>
        </patternFill>
      </fill>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34" formatCode="_(&quot;$&quot;* #,##0.00_);_(&quot;$&quot;* \(#,##0.00\);_(&quot;$&quot;* &quot;-&quot;??_);_(@_)"/>
    </dxf>
    <dxf>
      <numFmt numFmtId="34" formatCode="_(&quot;$&quot;* #,##0.00_);_(&quot;$&quot;* \(#,##0.00\);_(&quot;$&quot;* &quot;-&quot;??_);_(@_)"/>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alignment wrapText="1"/>
    </dxf>
    <dxf>
      <alignment vertical="bottom"/>
    </dxf>
    <dxf>
      <alignment vertical="bottom"/>
    </dxf>
    <dxf>
      <alignment vertical="bottom"/>
    </dxf>
    <dxf>
      <alignment vertical="bottom"/>
    </dxf>
    <dxf>
      <alignment vertical="bottom"/>
    </dxf>
    <dxf>
      <alignment vertical="bottom"/>
    </dxf>
    <dxf>
      <alignment vertical="bottom"/>
    </dxf>
    <dxf>
      <numFmt numFmtId="34" formatCode="_(&quot;$&quot;* #,##0.00_);_(&quot;$&quot;* \(#,##0.00\);_(&quot;$&quot;* &quot;-&quot;??_);_(@_)"/>
    </dxf>
    <dxf>
      <numFmt numFmtId="34" formatCode="_(&quot;$&quot;* #,##0.00_);_(&quot;$&quot;* \(#,##0.00\);_(&quot;$&quot;* &quot;-&quot;??_);_(@_)"/>
    </dxf>
    <dxf>
      <numFmt numFmtId="34" formatCode="_(&quot;$&quot;* #,##0.00_);_(&quot;$&quot;* \(#,##0.00\);_(&quot;$&quot;* &quot;-&quot;??_);_(@_)"/>
    </dxf>
    <dxf>
      <border>
        <top style="thin">
          <color theme="1"/>
        </top>
        <bottom style="thin">
          <color theme="1"/>
        </bottom>
      </border>
    </dxf>
    <dxf>
      <border>
        <left style="mediumDashed">
          <color theme="1"/>
        </left>
      </border>
    </dxf>
    <dxf>
      <border>
        <left style="double">
          <color auto="1"/>
        </left>
      </border>
    </dxf>
    <dxf>
      <border>
        <left style="double">
          <color auto="1"/>
        </left>
        <top style="thin">
          <color auto="1"/>
        </top>
        <bottom style="thin">
          <color auto="1"/>
        </bottom>
      </border>
    </dxf>
    <dxf>
      <fill>
        <patternFill>
          <bgColor theme="4"/>
        </patternFill>
      </fill>
    </dxf>
    <dxf>
      <fill>
        <patternFill>
          <bgColor theme="4"/>
        </patternFill>
      </fill>
    </dxf>
    <dxf>
      <border>
        <left style="mediumDashed">
          <color rgb="FF999999"/>
        </left>
      </border>
    </dxf>
    <dxf>
      <border>
        <left style="double">
          <color rgb="FF999999"/>
        </left>
      </border>
    </dxf>
    <dxf>
      <font>
        <b/>
        <color theme="9"/>
      </font>
      <numFmt numFmtId="34" formatCode="_(&quot;$&quot;* #,##0.00_);_(&quot;$&quot;* \(#,##0.00\);_(&quot;$&quot;* &quot;-&quot;??_);_(@_)"/>
      <fill>
        <patternFill patternType="solid">
          <fgColor indexed="64"/>
          <bgColor theme="7"/>
        </patternFill>
      </fill>
      <alignment horizontal="center"/>
    </dxf>
    <dxf>
      <border>
        <right style="thin">
          <color rgb="FF999999"/>
        </right>
      </border>
    </dxf>
    <dxf>
      <font>
        <b/>
        <color theme="9"/>
      </font>
      <fill>
        <patternFill patternType="solid">
          <fgColor indexed="64"/>
          <bgColor theme="7"/>
        </patternFill>
      </fill>
    </dxf>
    <dxf>
      <border>
        <right style="mediumDashed">
          <color rgb="FF999999"/>
        </right>
      </border>
    </dxf>
    <dxf>
      <numFmt numFmtId="34" formatCode="_(&quot;$&quot;* #,##0.00_);_(&quot;$&quot;* \(#,##0.00\);_(&quot;$&quot;* &quot;-&quot;??_);_(@_)"/>
    </dxf>
    <dxf>
      <numFmt numFmtId="34" formatCode="_(&quot;$&quot;* #,##0.00_);_(&quot;$&quot;* \(#,##0.00\);_(&quot;$&quot;* &quot;-&quot;??_);_(@_)"/>
    </dxf>
    <dxf>
      <fill>
        <patternFill patternType="solid">
          <bgColor theme="0"/>
        </patternFill>
      </fill>
    </dxf>
    <dxf>
      <font>
        <b/>
      </font>
    </dxf>
    <dxf>
      <font>
        <b/>
      </font>
    </dxf>
    <dxf>
      <font>
        <b/>
      </font>
    </dxf>
    <dxf>
      <font>
        <b/>
      </font>
    </dxf>
    <dxf>
      <font>
        <b/>
      </font>
    </dxf>
    <dxf>
      <font>
        <b/>
      </font>
    </dxf>
    <dxf>
      <font>
        <b/>
      </font>
    </dxf>
    <dxf>
      <font>
        <b/>
      </font>
    </dxf>
    <dxf>
      <font>
        <b/>
      </font>
    </dxf>
    <dxf>
      <font>
        <b/>
      </font>
    </dxf>
    <dxf>
      <alignment vertical="bottom"/>
    </dxf>
    <dxf>
      <alignment vertical="bottom"/>
    </dxf>
    <dxf>
      <alignment vertical="bottom"/>
    </dxf>
    <dxf>
      <alignment vertical="bottom"/>
    </dxf>
    <dxf>
      <alignment vertical="bottom"/>
    </dxf>
    <dxf>
      <alignment vertical="bottom"/>
    </dxf>
    <dxf>
      <alignment vertical="bottom"/>
    </dxf>
    <dxf>
      <alignment wrapText="1"/>
    </dxf>
    <dxf>
      <alignment wrapText="1"/>
    </dxf>
    <dxf>
      <alignment wrapText="1"/>
    </dxf>
    <dxf>
      <alignment wrapText="1"/>
    </dxf>
    <dxf>
      <alignment wrapText="1"/>
    </dxf>
    <dxf>
      <alignment wrapText="1"/>
    </dxf>
    <dxf>
      <alignment wrapText="1"/>
    </dxf>
    <dxf>
      <font>
        <color theme="9"/>
      </font>
      <fill>
        <patternFill patternType="solid">
          <fgColor indexed="64"/>
          <bgColor theme="7"/>
        </patternFill>
      </fill>
    </dxf>
    <dxf>
      <font>
        <color theme="9"/>
      </font>
      <fill>
        <patternFill patternType="solid">
          <fgColor indexed="64"/>
          <bgColor theme="7"/>
        </patternFill>
      </fill>
    </dxf>
    <dxf>
      <font>
        <color theme="9"/>
      </font>
      <numFmt numFmtId="34" formatCode="_(&quot;$&quot;* #,##0.00_);_(&quot;$&quot;* \(#,##0.00\);_(&quot;$&quot;* &quot;-&quot;??_);_(@_)"/>
      <fill>
        <patternFill patternType="solid">
          <fgColor indexed="64"/>
          <bgColor theme="7"/>
        </patternFill>
      </fill>
      <alignment horizontal="center"/>
    </dxf>
    <dxf>
      <alignment horizontal="center"/>
    </dxf>
    <dxf>
      <alignment horizontal="center"/>
    </dxf>
    <dxf>
      <alignment horizontal="center"/>
    </dxf>
    <dxf>
      <alignment horizontal="center"/>
    </dxf>
    <dxf>
      <font>
        <color theme="9"/>
      </font>
      <numFmt numFmtId="34" formatCode="_(&quot;$&quot;* #,##0.00_);_(&quot;$&quot;* \(#,##0.00\);_(&quot;$&quot;* &quot;-&quot;??_);_(@_)"/>
      <fill>
        <patternFill patternType="solid">
          <fgColor indexed="64"/>
          <bgColor theme="7"/>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theme="7"/>
      </font>
    </dxf>
    <dxf>
      <font>
        <color theme="9"/>
      </font>
    </dxf>
    <dxf>
      <font>
        <color theme="9"/>
      </font>
    </dxf>
    <dxf>
      <font>
        <color theme="9"/>
      </font>
    </dxf>
    <dxf>
      <font>
        <color theme="9"/>
      </font>
    </dxf>
    <dxf>
      <font>
        <color theme="9"/>
      </font>
    </dxf>
    <dxf>
      <font>
        <color theme="9"/>
      </font>
    </dxf>
    <dxf>
      <font>
        <color theme="9"/>
      </font>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patternType="solid">
          <bgColor theme="0"/>
        </patternFill>
      </fill>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34" formatCode="_(&quot;$&quot;* #,##0.00_);_(&quot;$&quot;* \(#,##0.00\);_(&quot;$&quot;* &quot;-&quot;??_);_(@_)"/>
    </dxf>
    <dxf>
      <numFmt numFmtId="34" formatCode="_(&quot;$&quot;* #,##0.00_);_(&quot;$&quot;* \(#,##0.00\);_(&quot;$&quot;* &quot;-&quot;??_);_(@_)"/>
    </dxf>
    <dxf>
      <alignment wrapText="1"/>
    </dxf>
    <dxf>
      <alignment wrapText="1"/>
    </dxf>
    <dxf>
      <alignment wrapText="1"/>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alignment wrapText="1"/>
    </dxf>
    <dxf>
      <alignment vertical="bottom"/>
    </dxf>
    <dxf>
      <alignment vertical="bottom"/>
    </dxf>
    <dxf>
      <alignment vertical="bottom"/>
    </dxf>
    <dxf>
      <alignment vertical="bottom"/>
    </dxf>
    <dxf>
      <alignment vertical="bottom"/>
    </dxf>
    <dxf>
      <alignment vertical="bottom"/>
    </dxf>
    <dxf>
      <alignment vertical="bottom"/>
    </dxf>
    <dxf>
      <numFmt numFmtId="34" formatCode="_(&quot;$&quot;* #,##0.00_);_(&quot;$&quot;* \(#,##0.00\);_(&quot;$&quot;* &quot;-&quot;??_);_(@_)"/>
    </dxf>
    <dxf>
      <numFmt numFmtId="34" formatCode="_(&quot;$&quot;* #,##0.00_);_(&quot;$&quot;* \(#,##0.00\);_(&quot;$&quot;* &quot;-&quot;??_);_(@_)"/>
    </dxf>
    <dxf>
      <numFmt numFmtId="34" formatCode="_(&quot;$&quot;* #,##0.00_);_(&quot;$&quot;* \(#,##0.00\);_(&quot;$&quot;* &quot;-&quot;??_);_(@_)"/>
    </dxf>
    <dxf>
      <border>
        <top style="thin">
          <color theme="1"/>
        </top>
        <bottom style="thin">
          <color theme="1"/>
        </bottom>
      </border>
    </dxf>
    <dxf>
      <border>
        <left style="mediumDashed">
          <color theme="1"/>
        </left>
      </border>
    </dxf>
    <dxf>
      <border>
        <left style="double">
          <color auto="1"/>
        </left>
      </border>
    </dxf>
    <dxf>
      <border>
        <left style="double">
          <color auto="1"/>
        </left>
        <top style="thin">
          <color auto="1"/>
        </top>
        <bottom style="thin">
          <color auto="1"/>
        </bottom>
      </border>
    </dxf>
    <dxf>
      <fill>
        <patternFill>
          <bgColor theme="4"/>
        </patternFill>
      </fill>
    </dxf>
    <dxf>
      <fill>
        <patternFill>
          <bgColor theme="4"/>
        </patternFill>
      </fill>
    </dxf>
    <dxf>
      <border>
        <left style="mediumDashed">
          <color rgb="FF999999"/>
        </left>
      </border>
    </dxf>
    <dxf>
      <border>
        <left style="double">
          <color rgb="FF999999"/>
        </left>
      </border>
    </dxf>
    <dxf>
      <font>
        <b/>
        <color theme="9"/>
      </font>
      <numFmt numFmtId="34" formatCode="_(&quot;$&quot;* #,##0.00_);_(&quot;$&quot;* \(#,##0.00\);_(&quot;$&quot;* &quot;-&quot;??_);_(@_)"/>
      <fill>
        <patternFill patternType="solid">
          <fgColor indexed="64"/>
          <bgColor theme="7"/>
        </patternFill>
      </fill>
      <alignment horizontal="center"/>
    </dxf>
    <dxf>
      <border>
        <right style="thin">
          <color rgb="FF999999"/>
        </right>
      </border>
    </dxf>
    <dxf>
      <font>
        <b/>
        <color theme="9"/>
      </font>
      <fill>
        <patternFill patternType="solid">
          <fgColor indexed="64"/>
          <bgColor theme="7"/>
        </patternFill>
      </fill>
    </dxf>
    <dxf>
      <border>
        <right style="mediumDashed">
          <color rgb="FF999999"/>
        </right>
      </border>
    </dxf>
    <dxf>
      <numFmt numFmtId="34" formatCode="_(&quot;$&quot;* #,##0.00_);_(&quot;$&quot;* \(#,##0.00\);_(&quot;$&quot;* &quot;-&quot;??_);_(@_)"/>
    </dxf>
    <dxf>
      <numFmt numFmtId="34" formatCode="_(&quot;$&quot;* #,##0.00_);_(&quot;$&quot;* \(#,##0.00\);_(&quot;$&quot;* &quot;-&quot;??_);_(@_)"/>
    </dxf>
    <dxf>
      <fill>
        <patternFill patternType="solid">
          <bgColor theme="0"/>
        </patternFill>
      </fill>
    </dxf>
    <dxf>
      <font>
        <b/>
      </font>
    </dxf>
    <dxf>
      <font>
        <b/>
      </font>
    </dxf>
    <dxf>
      <font>
        <b/>
      </font>
    </dxf>
    <dxf>
      <font>
        <b/>
      </font>
    </dxf>
    <dxf>
      <font>
        <b/>
      </font>
    </dxf>
    <dxf>
      <font>
        <b/>
      </font>
    </dxf>
    <dxf>
      <font>
        <b/>
      </font>
    </dxf>
    <dxf>
      <font>
        <b/>
      </font>
    </dxf>
    <dxf>
      <font>
        <b/>
      </font>
    </dxf>
    <dxf>
      <font>
        <b/>
      </font>
    </dxf>
    <dxf>
      <alignment vertical="bottom"/>
    </dxf>
    <dxf>
      <alignment vertical="bottom"/>
    </dxf>
    <dxf>
      <alignment vertical="bottom"/>
    </dxf>
    <dxf>
      <alignment vertical="bottom"/>
    </dxf>
    <dxf>
      <alignment vertical="bottom"/>
    </dxf>
    <dxf>
      <alignment vertical="bottom"/>
    </dxf>
    <dxf>
      <alignment vertical="bottom"/>
    </dxf>
    <dxf>
      <alignment wrapText="1"/>
    </dxf>
    <dxf>
      <alignment wrapText="1"/>
    </dxf>
    <dxf>
      <alignment wrapText="1"/>
    </dxf>
    <dxf>
      <alignment wrapText="1"/>
    </dxf>
    <dxf>
      <alignment wrapText="1"/>
    </dxf>
    <dxf>
      <alignment wrapText="1"/>
    </dxf>
    <dxf>
      <alignment wrapText="1"/>
    </dxf>
    <dxf>
      <font>
        <color theme="9"/>
      </font>
      <fill>
        <patternFill patternType="solid">
          <fgColor indexed="64"/>
          <bgColor theme="7"/>
        </patternFill>
      </fill>
    </dxf>
    <dxf>
      <font>
        <color theme="9"/>
      </font>
      <fill>
        <patternFill patternType="solid">
          <fgColor indexed="64"/>
          <bgColor theme="7"/>
        </patternFill>
      </fill>
    </dxf>
    <dxf>
      <font>
        <color theme="9"/>
      </font>
      <numFmt numFmtId="34" formatCode="_(&quot;$&quot;* #,##0.00_);_(&quot;$&quot;* \(#,##0.00\);_(&quot;$&quot;* &quot;-&quot;??_);_(@_)"/>
      <fill>
        <patternFill patternType="solid">
          <fgColor indexed="64"/>
          <bgColor theme="7"/>
        </patternFill>
      </fill>
      <alignment horizontal="center"/>
    </dxf>
    <dxf>
      <alignment horizontal="center"/>
    </dxf>
    <dxf>
      <alignment horizontal="center"/>
    </dxf>
    <dxf>
      <alignment horizontal="center"/>
    </dxf>
    <dxf>
      <alignment horizontal="center"/>
    </dxf>
    <dxf>
      <font>
        <color theme="9"/>
      </font>
      <numFmt numFmtId="34" formatCode="_(&quot;$&quot;* #,##0.00_);_(&quot;$&quot;* \(#,##0.00\);_(&quot;$&quot;* &quot;-&quot;??_);_(@_)"/>
      <fill>
        <patternFill patternType="solid">
          <fgColor indexed="64"/>
          <bgColor theme="7"/>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theme="7"/>
      </font>
    </dxf>
    <dxf>
      <font>
        <color theme="9"/>
      </font>
    </dxf>
    <dxf>
      <font>
        <color theme="9"/>
      </font>
    </dxf>
    <dxf>
      <font>
        <color theme="9"/>
      </font>
    </dxf>
    <dxf>
      <font>
        <color theme="9"/>
      </font>
    </dxf>
    <dxf>
      <font>
        <color theme="9"/>
      </font>
    </dxf>
    <dxf>
      <font>
        <color theme="9"/>
      </font>
    </dxf>
    <dxf>
      <font>
        <color theme="9"/>
      </font>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patternType="solid">
          <bgColor theme="0"/>
        </patternFill>
      </fill>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34" formatCode="_(&quot;$&quot;* #,##0.00_);_(&quot;$&quot;* \(#,##0.00\);_(&quot;$&quot;* &quot;-&quot;??_);_(@_)"/>
    </dxf>
    <dxf>
      <numFmt numFmtId="34" formatCode="_(&quot;$&quot;* #,##0.00_);_(&quot;$&quot;* \(#,##0.00\);_(&quot;$&quot;* &quot;-&quot;??_);_(@_)"/>
    </dxf>
    <dxf>
      <alignment wrapText="1"/>
    </dxf>
    <dxf>
      <alignment wrapText="1"/>
    </dxf>
    <dxf>
      <alignment wrapText="1"/>
    </dxf>
    <dxf>
      <alignment wrapText="1"/>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alignment wrapText="1"/>
    </dxf>
    <dxf>
      <alignment vertical="bottom"/>
    </dxf>
    <dxf>
      <alignment vertical="bottom"/>
    </dxf>
    <dxf>
      <alignment vertical="bottom"/>
    </dxf>
    <dxf>
      <alignment vertical="bottom"/>
    </dxf>
    <dxf>
      <alignment vertical="bottom"/>
    </dxf>
    <dxf>
      <alignment vertical="bottom"/>
    </dxf>
    <dxf>
      <alignment vertical="bottom"/>
    </dxf>
    <dxf>
      <numFmt numFmtId="34" formatCode="_(&quot;$&quot;* #,##0.00_);_(&quot;$&quot;* \(#,##0.00\);_(&quot;$&quot;* &quot;-&quot;??_);_(@_)"/>
    </dxf>
    <dxf>
      <numFmt numFmtId="34" formatCode="_(&quot;$&quot;* #,##0.00_);_(&quot;$&quot;* \(#,##0.00\);_(&quot;$&quot;* &quot;-&quot;??_);_(@_)"/>
    </dxf>
    <dxf>
      <numFmt numFmtId="34" formatCode="_(&quot;$&quot;* #,##0.00_);_(&quot;$&quot;* \(#,##0.00\);_(&quot;$&quot;* &quot;-&quot;??_);_(@_)"/>
    </dxf>
    <dxf>
      <border>
        <top style="thin">
          <color theme="1"/>
        </top>
        <bottom style="thin">
          <color theme="1"/>
        </bottom>
      </border>
    </dxf>
    <dxf>
      <border>
        <left style="mediumDashed">
          <color theme="1"/>
        </left>
      </border>
    </dxf>
    <dxf>
      <border>
        <left style="double">
          <color auto="1"/>
        </left>
      </border>
    </dxf>
    <dxf>
      <border>
        <left style="double">
          <color auto="1"/>
        </left>
        <top style="thin">
          <color auto="1"/>
        </top>
        <bottom style="thin">
          <color auto="1"/>
        </bottom>
      </border>
    </dxf>
    <dxf>
      <fill>
        <patternFill>
          <bgColor theme="4"/>
        </patternFill>
      </fill>
    </dxf>
    <dxf>
      <fill>
        <patternFill>
          <bgColor theme="4"/>
        </patternFill>
      </fill>
    </dxf>
    <dxf>
      <border>
        <left style="mediumDashed">
          <color rgb="FF999999"/>
        </left>
      </border>
    </dxf>
    <dxf>
      <border>
        <left style="double">
          <color rgb="FF999999"/>
        </left>
      </border>
    </dxf>
    <dxf>
      <font>
        <b/>
        <color theme="9"/>
      </font>
      <numFmt numFmtId="34" formatCode="_(&quot;$&quot;* #,##0.00_);_(&quot;$&quot;* \(#,##0.00\);_(&quot;$&quot;* &quot;-&quot;??_);_(@_)"/>
      <fill>
        <patternFill patternType="solid">
          <fgColor indexed="64"/>
          <bgColor theme="7"/>
        </patternFill>
      </fill>
      <alignment horizontal="center"/>
    </dxf>
    <dxf>
      <border>
        <right style="thin">
          <color rgb="FF999999"/>
        </right>
      </border>
    </dxf>
    <dxf>
      <font>
        <b/>
        <color theme="9"/>
      </font>
      <fill>
        <patternFill patternType="solid">
          <fgColor indexed="64"/>
          <bgColor theme="7"/>
        </patternFill>
      </fill>
    </dxf>
    <dxf>
      <border>
        <right style="mediumDashed">
          <color rgb="FF999999"/>
        </right>
      </border>
    </dxf>
    <dxf>
      <numFmt numFmtId="34" formatCode="_(&quot;$&quot;* #,##0.00_);_(&quot;$&quot;* \(#,##0.00\);_(&quot;$&quot;* &quot;-&quot;??_);_(@_)"/>
    </dxf>
    <dxf>
      <numFmt numFmtId="34" formatCode="_(&quot;$&quot;* #,##0.00_);_(&quot;$&quot;* \(#,##0.00\);_(&quot;$&quot;* &quot;-&quot;??_);_(@_)"/>
    </dxf>
    <dxf>
      <fill>
        <patternFill patternType="solid">
          <bgColor theme="0"/>
        </patternFill>
      </fill>
    </dxf>
    <dxf>
      <font>
        <b/>
      </font>
    </dxf>
    <dxf>
      <font>
        <b/>
      </font>
    </dxf>
    <dxf>
      <font>
        <b/>
      </font>
    </dxf>
    <dxf>
      <font>
        <b/>
      </font>
    </dxf>
    <dxf>
      <font>
        <b/>
      </font>
    </dxf>
    <dxf>
      <font>
        <b/>
      </font>
    </dxf>
    <dxf>
      <font>
        <b/>
      </font>
    </dxf>
    <dxf>
      <font>
        <b/>
      </font>
    </dxf>
    <dxf>
      <font>
        <b/>
      </font>
    </dxf>
    <dxf>
      <font>
        <b/>
      </font>
    </dxf>
    <dxf>
      <alignment vertical="bottom"/>
    </dxf>
    <dxf>
      <alignment vertical="bottom"/>
    </dxf>
    <dxf>
      <alignment vertical="bottom"/>
    </dxf>
    <dxf>
      <alignment vertical="bottom"/>
    </dxf>
    <dxf>
      <alignment vertical="bottom"/>
    </dxf>
    <dxf>
      <alignment vertical="bottom"/>
    </dxf>
    <dxf>
      <alignment vertical="bottom"/>
    </dxf>
    <dxf>
      <alignment wrapText="1"/>
    </dxf>
    <dxf>
      <alignment wrapText="1"/>
    </dxf>
    <dxf>
      <alignment wrapText="1"/>
    </dxf>
    <dxf>
      <alignment wrapText="1"/>
    </dxf>
    <dxf>
      <alignment wrapText="1"/>
    </dxf>
    <dxf>
      <alignment wrapText="1"/>
    </dxf>
    <dxf>
      <alignment wrapText="1"/>
    </dxf>
    <dxf>
      <font>
        <color theme="9"/>
      </font>
      <fill>
        <patternFill patternType="solid">
          <fgColor indexed="64"/>
          <bgColor theme="7"/>
        </patternFill>
      </fill>
    </dxf>
    <dxf>
      <font>
        <color theme="9"/>
      </font>
      <fill>
        <patternFill patternType="solid">
          <fgColor indexed="64"/>
          <bgColor theme="7"/>
        </patternFill>
      </fill>
    </dxf>
    <dxf>
      <font>
        <color theme="9"/>
      </font>
      <numFmt numFmtId="34" formatCode="_(&quot;$&quot;* #,##0.00_);_(&quot;$&quot;* \(#,##0.00\);_(&quot;$&quot;* &quot;-&quot;??_);_(@_)"/>
      <fill>
        <patternFill patternType="solid">
          <fgColor indexed="64"/>
          <bgColor theme="7"/>
        </patternFill>
      </fill>
      <alignment horizontal="center"/>
    </dxf>
    <dxf>
      <alignment horizontal="center"/>
    </dxf>
    <dxf>
      <alignment horizontal="center"/>
    </dxf>
    <dxf>
      <alignment horizontal="center"/>
    </dxf>
    <dxf>
      <alignment horizontal="center"/>
    </dxf>
    <dxf>
      <numFmt numFmtId="34" formatCode="_(&quot;$&quot;* #,##0.00_);_(&quot;$&quot;* \(#,##0.00\);_(&quot;$&quot;* &quot;-&quot;??_);_(@_)"/>
    </dxf>
    <dxf>
      <font>
        <color theme="9"/>
      </font>
      <numFmt numFmtId="34" formatCode="_(&quot;$&quot;* #,##0.00_);_(&quot;$&quot;* \(#,##0.00\);_(&quot;$&quot;* &quot;-&quot;??_);_(@_)"/>
      <fill>
        <patternFill patternType="solid">
          <fgColor indexed="64"/>
          <bgColor theme="7"/>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theme="7"/>
      </font>
    </dxf>
    <dxf>
      <font>
        <color theme="9"/>
      </font>
    </dxf>
    <dxf>
      <font>
        <color theme="9"/>
      </font>
    </dxf>
    <dxf>
      <font>
        <color theme="9"/>
      </font>
    </dxf>
    <dxf>
      <font>
        <color theme="9"/>
      </font>
    </dxf>
    <dxf>
      <font>
        <color theme="9"/>
      </font>
    </dxf>
    <dxf>
      <font>
        <color theme="9"/>
      </font>
    </dxf>
    <dxf>
      <font>
        <color theme="9"/>
      </font>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patternType="solid">
          <bgColor theme="0"/>
        </patternFill>
      </fill>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34" formatCode="_(&quot;$&quot;* #,##0.00_);_(&quot;$&quot;* \(#,##0.00\);_(&quot;$&quot;* &quot;-&quot;??_);_(@_)"/>
    </dxf>
    <dxf>
      <numFmt numFmtId="34" formatCode="_(&quot;$&quot;* #,##0.00_);_(&quot;$&quot;* \(#,##0.00\);_(&quot;$&quot;* &quot;-&quot;??_);_(@_)"/>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
      <font>
        <name val="Univers Condensed Light"/>
        <scheme val="none"/>
      </font>
    </dxf>
  </dxfs>
  <tableStyles count="1" defaultTableStyle="TableStyleMedium2" defaultPivotStyle="PivotStyleLight16">
    <tableStyle name="Invisible" pivot="0" table="0" count="0" xr9:uid="{ACB46A2D-C27D-4CF2-BE00-72A5893D2A9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07/relationships/slicerCache" Target="slicerCaches/slicerCache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microsoft.com/office/2007/relationships/slicerCache" Target="slicerCaches/slicerCache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openxmlformats.org/officeDocument/2006/relationships/customXml" Target="../customXml/item3.xml"/><Relationship Id="rId5" Type="http://schemas.openxmlformats.org/officeDocument/2006/relationships/worksheet" Target="worksheets/sheet5.xml"/><Relationship Id="rId15" Type="http://schemas.microsoft.com/office/2007/relationships/slicerCache" Target="slicerCaches/slicerCache5.xml"/><Relationship Id="rId23" Type="http://schemas.openxmlformats.org/officeDocument/2006/relationships/customXml" Target="../customXml/item2.xml"/><Relationship Id="rId10" Type="http://schemas.openxmlformats.org/officeDocument/2006/relationships/pivotCacheDefinition" Target="pivotCache/pivotCacheDefinition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1.png"/><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xdr:row>
      <xdr:rowOff>1</xdr:rowOff>
    </xdr:from>
    <xdr:to>
      <xdr:col>3</xdr:col>
      <xdr:colOff>6650934</xdr:colOff>
      <xdr:row>11</xdr:row>
      <xdr:rowOff>148590</xdr:rowOff>
    </xdr:to>
    <mc:AlternateContent xmlns:mc="http://schemas.openxmlformats.org/markup-compatibility/2006" xmlns:a14="http://schemas.microsoft.com/office/drawing/2010/main">
      <mc:Choice Requires="a14">
        <xdr:graphicFrame macro="">
          <xdr:nvGraphicFramePr>
            <xdr:cNvPr id="2" name="Requesting Org Title">
              <a:extLst>
                <a:ext uri="{FF2B5EF4-FFF2-40B4-BE49-F238E27FC236}">
                  <a16:creationId xmlns:a16="http://schemas.microsoft.com/office/drawing/2014/main" id="{97D5E2F9-985E-E462-4693-0ADDEC089461}"/>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Requesting Org Title"/>
            </a:graphicData>
          </a:graphic>
        </xdr:graphicFrame>
      </mc:Choice>
      <mc:Fallback xmlns="">
        <xdr:sp macro="" textlink="">
          <xdr:nvSpPr>
            <xdr:cNvPr id="0" name=""/>
            <xdr:cNvSpPr>
              <a:spLocks noTextEdit="1"/>
            </xdr:cNvSpPr>
          </xdr:nvSpPr>
          <xdr:spPr>
            <a:xfrm>
              <a:off x="4335557" y="762001"/>
              <a:ext cx="5246593" cy="17144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0</xdr:colOff>
      <xdr:row>4</xdr:row>
      <xdr:rowOff>1</xdr:rowOff>
    </xdr:from>
    <xdr:to>
      <xdr:col>4</xdr:col>
      <xdr:colOff>2435486</xdr:colOff>
      <xdr:row>11</xdr:row>
      <xdr:rowOff>148590</xdr:rowOff>
    </xdr:to>
    <mc:AlternateContent xmlns:mc="http://schemas.openxmlformats.org/markup-compatibility/2006" xmlns:a14="http://schemas.microsoft.com/office/drawing/2010/main">
      <mc:Choice Requires="a14">
        <xdr:graphicFrame macro="">
          <xdr:nvGraphicFramePr>
            <xdr:cNvPr id="4" name="Supv District">
              <a:extLst>
                <a:ext uri="{FF2B5EF4-FFF2-40B4-BE49-F238E27FC236}">
                  <a16:creationId xmlns:a16="http://schemas.microsoft.com/office/drawing/2014/main" id="{C59C61CA-C9F7-9164-C9F4-F9CBADC3BC71}"/>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upv District"/>
            </a:graphicData>
          </a:graphic>
        </xdr:graphicFrame>
      </mc:Choice>
      <mc:Fallback xmlns="">
        <xdr:sp macro="" textlink="">
          <xdr:nvSpPr>
            <xdr:cNvPr id="0" name=""/>
            <xdr:cNvSpPr>
              <a:spLocks noTextEdit="1"/>
            </xdr:cNvSpPr>
          </xdr:nvSpPr>
          <xdr:spPr>
            <a:xfrm>
              <a:off x="9582150" y="762001"/>
              <a:ext cx="2431676" cy="17144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1206766</xdr:colOff>
      <xdr:row>7</xdr:row>
      <xdr:rowOff>168495</xdr:rowOff>
    </xdr:from>
    <xdr:to>
      <xdr:col>2</xdr:col>
      <xdr:colOff>1748367</xdr:colOff>
      <xdr:row>11</xdr:row>
      <xdr:rowOff>76872</xdr:rowOff>
    </xdr:to>
    <xdr:pic>
      <xdr:nvPicPr>
        <xdr:cNvPr id="5" name="Picture 4">
          <a:extLst>
            <a:ext uri="{FF2B5EF4-FFF2-40B4-BE49-F238E27FC236}">
              <a16:creationId xmlns:a16="http://schemas.microsoft.com/office/drawing/2014/main" id="{05B18695-23EE-E029-653B-C398B5AB1A30}"/>
            </a:ext>
          </a:extLst>
        </xdr:cNvPr>
        <xdr:cNvPicPr>
          <a:picLocks noChangeAspect="1"/>
        </xdr:cNvPicPr>
      </xdr:nvPicPr>
      <xdr:blipFill>
        <a:blip xmlns:r="http://schemas.openxmlformats.org/officeDocument/2006/relationships" r:embed="rId1"/>
        <a:stretch>
          <a:fillRect/>
        </a:stretch>
      </xdr:blipFill>
      <xdr:spPr>
        <a:xfrm>
          <a:off x="3568966" y="1530570"/>
          <a:ext cx="530171" cy="498927"/>
        </a:xfrm>
        <a:prstGeom prst="rect">
          <a:avLst/>
        </a:prstGeom>
        <a:ln>
          <a:solidFill>
            <a:schemeClr val="tx1"/>
          </a:solidFill>
        </a:ln>
      </xdr:spPr>
    </xdr:pic>
    <xdr:clientData/>
  </xdr:twoCellAnchor>
  <xdr:twoCellAnchor editAs="oneCell">
    <xdr:from>
      <xdr:col>4</xdr:col>
      <xdr:colOff>2438399</xdr:colOff>
      <xdr:row>4</xdr:row>
      <xdr:rowOff>1</xdr:rowOff>
    </xdr:from>
    <xdr:to>
      <xdr:col>7</xdr:col>
      <xdr:colOff>0</xdr:colOff>
      <xdr:row>11</xdr:row>
      <xdr:rowOff>148590</xdr:rowOff>
    </xdr:to>
    <mc:AlternateContent xmlns:mc="http://schemas.openxmlformats.org/markup-compatibility/2006" xmlns:a14="http://schemas.microsoft.com/office/drawing/2010/main">
      <mc:Choice Requires="a14">
        <xdr:graphicFrame macro="">
          <xdr:nvGraphicFramePr>
            <xdr:cNvPr id="3" name="Muni">
              <a:extLst>
                <a:ext uri="{FF2B5EF4-FFF2-40B4-BE49-F238E27FC236}">
                  <a16:creationId xmlns:a16="http://schemas.microsoft.com/office/drawing/2014/main" id="{79FA7E29-0F6D-3F2E-1430-097AC6E22C39}"/>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Muni"/>
            </a:graphicData>
          </a:graphic>
        </xdr:graphicFrame>
      </mc:Choice>
      <mc:Fallback xmlns="">
        <xdr:sp macro="" textlink="">
          <xdr:nvSpPr>
            <xdr:cNvPr id="0" name=""/>
            <xdr:cNvSpPr>
              <a:spLocks noTextEdit="1"/>
            </xdr:cNvSpPr>
          </xdr:nvSpPr>
          <xdr:spPr>
            <a:xfrm>
              <a:off x="12020549" y="762001"/>
              <a:ext cx="3209925" cy="17144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35560</xdr:colOff>
      <xdr:row>4</xdr:row>
      <xdr:rowOff>37464</xdr:rowOff>
    </xdr:from>
    <xdr:to>
      <xdr:col>10</xdr:col>
      <xdr:colOff>1283759</xdr:colOff>
      <xdr:row>11</xdr:row>
      <xdr:rowOff>153866</xdr:rowOff>
    </xdr:to>
    <xdr:sp macro="" textlink="">
      <xdr:nvSpPr>
        <xdr:cNvPr id="7" name="Rectangle: Rounded Corners 6">
          <a:extLst>
            <a:ext uri="{FF2B5EF4-FFF2-40B4-BE49-F238E27FC236}">
              <a16:creationId xmlns:a16="http://schemas.microsoft.com/office/drawing/2014/main" id="{BC8A48CA-9003-43EB-AC22-163A8992EF17}"/>
            </a:ext>
          </a:extLst>
        </xdr:cNvPr>
        <xdr:cNvSpPr/>
      </xdr:nvSpPr>
      <xdr:spPr>
        <a:xfrm>
          <a:off x="16623714" y="799464"/>
          <a:ext cx="5116814" cy="1259402"/>
        </a:xfrm>
        <a:prstGeom prst="roundRect">
          <a:avLst/>
        </a:prstGeom>
        <a:solidFill>
          <a:schemeClr val="accent4">
            <a:alpha val="28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15324</xdr:colOff>
      <xdr:row>4</xdr:row>
      <xdr:rowOff>41413</xdr:rowOff>
    </xdr:from>
    <xdr:to>
      <xdr:col>13</xdr:col>
      <xdr:colOff>1282514</xdr:colOff>
      <xdr:row>11</xdr:row>
      <xdr:rowOff>153865</xdr:rowOff>
    </xdr:to>
    <xdr:sp macro="" textlink="">
      <xdr:nvSpPr>
        <xdr:cNvPr id="12" name="Rectangle: Rounded Corners 11">
          <a:extLst>
            <a:ext uri="{FF2B5EF4-FFF2-40B4-BE49-F238E27FC236}">
              <a16:creationId xmlns:a16="http://schemas.microsoft.com/office/drawing/2014/main" id="{4298D5A5-22AF-4A99-8ECD-DCF7B16585A6}"/>
            </a:ext>
          </a:extLst>
        </xdr:cNvPr>
        <xdr:cNvSpPr/>
      </xdr:nvSpPr>
      <xdr:spPr>
        <a:xfrm>
          <a:off x="21761632" y="803413"/>
          <a:ext cx="3846267" cy="1255452"/>
        </a:xfrm>
        <a:prstGeom prst="roundRect">
          <a:avLst/>
        </a:prstGeom>
        <a:solidFill>
          <a:schemeClr val="bg1">
            <a:lumMod val="75000"/>
            <a:alpha val="28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56028</xdr:colOff>
          <xdr:row>4</xdr:row>
          <xdr:rowOff>93308</xdr:rowOff>
        </xdr:from>
        <xdr:to>
          <xdr:col>10</xdr:col>
          <xdr:colOff>1221440</xdr:colOff>
          <xdr:row>11</xdr:row>
          <xdr:rowOff>41873</xdr:rowOff>
        </xdr:to>
        <xdr:pic>
          <xdr:nvPicPr>
            <xdr:cNvPr id="22" name="Picture 21">
              <a:extLst>
                <a:ext uri="{FF2B5EF4-FFF2-40B4-BE49-F238E27FC236}">
                  <a16:creationId xmlns:a16="http://schemas.microsoft.com/office/drawing/2014/main" id="{4C0C50C1-1B14-5913-3313-10066837CB1A}"/>
                </a:ext>
              </a:extLst>
            </xdr:cNvPr>
            <xdr:cNvPicPr>
              <a:picLocks noChangeAspect="1" noChangeArrowheads="1"/>
              <a:extLst>
                <a:ext uri="{84589F7E-364E-4C9E-8A38-B11213B215E9}">
                  <a14:cameraTool cellRange="$BP$1:$BT$5" spid="_x0000_s2249"/>
                </a:ext>
              </a:extLst>
            </xdr:cNvPicPr>
          </xdr:nvPicPr>
          <xdr:blipFill>
            <a:blip xmlns:r="http://schemas.openxmlformats.org/officeDocument/2006/relationships" r:embed="rId2"/>
            <a:srcRect/>
            <a:stretch>
              <a:fillRect/>
            </a:stretch>
          </xdr:blipFill>
          <xdr:spPr bwMode="auto">
            <a:xfrm>
              <a:off x="16640734" y="855308"/>
              <a:ext cx="5031441" cy="11475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293371</xdr:colOff>
          <xdr:row>4</xdr:row>
          <xdr:rowOff>69215</xdr:rowOff>
        </xdr:from>
        <xdr:to>
          <xdr:col>13</xdr:col>
          <xdr:colOff>1062990</xdr:colOff>
          <xdr:row>11</xdr:row>
          <xdr:rowOff>34054</xdr:rowOff>
        </xdr:to>
        <xdr:pic>
          <xdr:nvPicPr>
            <xdr:cNvPr id="23" name="Picture 22">
              <a:extLst>
                <a:ext uri="{FF2B5EF4-FFF2-40B4-BE49-F238E27FC236}">
                  <a16:creationId xmlns:a16="http://schemas.microsoft.com/office/drawing/2014/main" id="{61EEE1C7-DFC6-5537-B3C3-3A2CE5CA647C}"/>
                </a:ext>
              </a:extLst>
            </xdr:cNvPr>
            <xdr:cNvPicPr>
              <a:picLocks noChangeAspect="1" noChangeArrowheads="1"/>
              <a:extLst>
                <a:ext uri="{84589F7E-364E-4C9E-8A38-B11213B215E9}">
                  <a14:cameraTool cellRange="$BW$1:$BY$5" spid="_x0000_s2250"/>
                </a:ext>
              </a:extLst>
            </xdr:cNvPicPr>
          </xdr:nvPicPr>
          <xdr:blipFill>
            <a:blip xmlns:r="http://schemas.openxmlformats.org/officeDocument/2006/relationships" r:embed="rId3"/>
            <a:srcRect/>
            <a:stretch>
              <a:fillRect/>
            </a:stretch>
          </xdr:blipFill>
          <xdr:spPr bwMode="auto">
            <a:xfrm>
              <a:off x="22645371" y="831215"/>
              <a:ext cx="3400212" cy="108815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53974</xdr:colOff>
          <xdr:row>4</xdr:row>
          <xdr:rowOff>59690</xdr:rowOff>
        </xdr:from>
        <xdr:to>
          <xdr:col>10</xdr:col>
          <xdr:colOff>1030287</xdr:colOff>
          <xdr:row>10</xdr:row>
          <xdr:rowOff>41536</xdr:rowOff>
        </xdr:to>
        <xdr:pic>
          <xdr:nvPicPr>
            <xdr:cNvPr id="9" name="Picture 8">
              <a:extLst>
                <a:ext uri="{FF2B5EF4-FFF2-40B4-BE49-F238E27FC236}">
                  <a16:creationId xmlns:a16="http://schemas.microsoft.com/office/drawing/2014/main" id="{EA1910C7-DB4E-4B04-9A07-D65278E99519}"/>
                </a:ext>
              </a:extLst>
            </xdr:cNvPr>
            <xdr:cNvPicPr>
              <a:picLocks noChangeAspect="1" noChangeArrowheads="1"/>
              <a:extLst>
                <a:ext uri="{84589F7E-364E-4C9E-8A38-B11213B215E9}">
                  <a14:cameraTool cellRange="$BP$1:$BT$5" spid="_x0000_s10401"/>
                </a:ext>
              </a:extLst>
            </xdr:cNvPicPr>
          </xdr:nvPicPr>
          <xdr:blipFill>
            <a:blip xmlns:r="http://schemas.openxmlformats.org/officeDocument/2006/relationships" r:embed="rId1"/>
            <a:srcRect/>
            <a:stretch>
              <a:fillRect/>
            </a:stretch>
          </xdr:blipFill>
          <xdr:spPr bwMode="auto">
            <a:xfrm>
              <a:off x="17127537" y="821690"/>
              <a:ext cx="4941094" cy="94059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3</xdr:col>
      <xdr:colOff>0</xdr:colOff>
      <xdr:row>4</xdr:row>
      <xdr:rowOff>1</xdr:rowOff>
    </xdr:from>
    <xdr:to>
      <xdr:col>4</xdr:col>
      <xdr:colOff>0</xdr:colOff>
      <xdr:row>11</xdr:row>
      <xdr:rowOff>149486</xdr:rowOff>
    </xdr:to>
    <mc:AlternateContent xmlns:mc="http://schemas.openxmlformats.org/markup-compatibility/2006" xmlns:a14="http://schemas.microsoft.com/office/drawing/2010/main">
      <mc:Choice Requires="a14">
        <xdr:graphicFrame macro="">
          <xdr:nvGraphicFramePr>
            <xdr:cNvPr id="2" name="Requesting Org Title 1">
              <a:extLst>
                <a:ext uri="{FF2B5EF4-FFF2-40B4-BE49-F238E27FC236}">
                  <a16:creationId xmlns:a16="http://schemas.microsoft.com/office/drawing/2014/main" id="{58E2D147-51C2-48D8-8067-0A552532644F}"/>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Requesting Org Title 1"/>
            </a:graphicData>
          </a:graphic>
        </xdr:graphicFrame>
      </mc:Choice>
      <mc:Fallback xmlns="">
        <xdr:sp macro="" textlink="">
          <xdr:nvSpPr>
            <xdr:cNvPr id="0" name=""/>
            <xdr:cNvSpPr>
              <a:spLocks noTextEdit="1"/>
            </xdr:cNvSpPr>
          </xdr:nvSpPr>
          <xdr:spPr>
            <a:xfrm>
              <a:off x="4405313" y="762001"/>
              <a:ext cx="6834187" cy="163448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0</xdr:colOff>
      <xdr:row>4</xdr:row>
      <xdr:rowOff>1</xdr:rowOff>
    </xdr:from>
    <xdr:to>
      <xdr:col>4</xdr:col>
      <xdr:colOff>2435486</xdr:colOff>
      <xdr:row>11</xdr:row>
      <xdr:rowOff>149486</xdr:rowOff>
    </xdr:to>
    <mc:AlternateContent xmlns:mc="http://schemas.openxmlformats.org/markup-compatibility/2006" xmlns:a14="http://schemas.microsoft.com/office/drawing/2010/main">
      <mc:Choice Requires="a14">
        <xdr:graphicFrame macro="">
          <xdr:nvGraphicFramePr>
            <xdr:cNvPr id="3" name="Supv District 1">
              <a:extLst>
                <a:ext uri="{FF2B5EF4-FFF2-40B4-BE49-F238E27FC236}">
                  <a16:creationId xmlns:a16="http://schemas.microsoft.com/office/drawing/2014/main" id="{78631076-5357-4F53-837B-92AF7A526FFD}"/>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upv District 1"/>
            </a:graphicData>
          </a:graphic>
        </xdr:graphicFrame>
      </mc:Choice>
      <mc:Fallback xmlns="">
        <xdr:sp macro="" textlink="">
          <xdr:nvSpPr>
            <xdr:cNvPr id="0" name=""/>
            <xdr:cNvSpPr>
              <a:spLocks noTextEdit="1"/>
            </xdr:cNvSpPr>
          </xdr:nvSpPr>
          <xdr:spPr>
            <a:xfrm>
              <a:off x="11239500" y="762001"/>
              <a:ext cx="2422151" cy="163448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1220213</xdr:colOff>
      <xdr:row>7</xdr:row>
      <xdr:rowOff>157289</xdr:rowOff>
    </xdr:from>
    <xdr:to>
      <xdr:col>2</xdr:col>
      <xdr:colOff>1748479</xdr:colOff>
      <xdr:row>11</xdr:row>
      <xdr:rowOff>71829</xdr:rowOff>
    </xdr:to>
    <xdr:pic>
      <xdr:nvPicPr>
        <xdr:cNvPr id="4" name="Picture 3">
          <a:extLst>
            <a:ext uri="{FF2B5EF4-FFF2-40B4-BE49-F238E27FC236}">
              <a16:creationId xmlns:a16="http://schemas.microsoft.com/office/drawing/2014/main" id="{240B8426-BAC6-4ECC-BCF0-3B70D994FD1B}"/>
            </a:ext>
          </a:extLst>
        </xdr:cNvPr>
        <xdr:cNvPicPr>
          <a:picLocks noChangeAspect="1"/>
        </xdr:cNvPicPr>
      </xdr:nvPicPr>
      <xdr:blipFill>
        <a:blip xmlns:r="http://schemas.openxmlformats.org/officeDocument/2006/relationships" r:embed="rId2"/>
        <a:stretch>
          <a:fillRect/>
        </a:stretch>
      </xdr:blipFill>
      <xdr:spPr>
        <a:xfrm>
          <a:off x="3584654" y="1513201"/>
          <a:ext cx="526361" cy="495117"/>
        </a:xfrm>
        <a:prstGeom prst="rect">
          <a:avLst/>
        </a:prstGeom>
        <a:ln>
          <a:solidFill>
            <a:schemeClr val="tx1"/>
          </a:solidFill>
        </a:ln>
      </xdr:spPr>
    </xdr:pic>
    <xdr:clientData/>
  </xdr:twoCellAnchor>
  <xdr:twoCellAnchor editAs="oneCell">
    <xdr:from>
      <xdr:col>4</xdr:col>
      <xdr:colOff>2438399</xdr:colOff>
      <xdr:row>4</xdr:row>
      <xdr:rowOff>1</xdr:rowOff>
    </xdr:from>
    <xdr:to>
      <xdr:col>7</xdr:col>
      <xdr:colOff>0</xdr:colOff>
      <xdr:row>11</xdr:row>
      <xdr:rowOff>149486</xdr:rowOff>
    </xdr:to>
    <mc:AlternateContent xmlns:mc="http://schemas.openxmlformats.org/markup-compatibility/2006" xmlns:a14="http://schemas.microsoft.com/office/drawing/2010/main">
      <mc:Choice Requires="a14">
        <xdr:graphicFrame macro="">
          <xdr:nvGraphicFramePr>
            <xdr:cNvPr id="5" name="Muni 1">
              <a:extLst>
                <a:ext uri="{FF2B5EF4-FFF2-40B4-BE49-F238E27FC236}">
                  <a16:creationId xmlns:a16="http://schemas.microsoft.com/office/drawing/2014/main" id="{95CC2576-15AA-4C65-9A39-3CD6F305B7FD}"/>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Muni 1"/>
            </a:graphicData>
          </a:graphic>
        </xdr:graphicFrame>
      </mc:Choice>
      <mc:Fallback xmlns="">
        <xdr:sp macro="" textlink="">
          <xdr:nvSpPr>
            <xdr:cNvPr id="0" name=""/>
            <xdr:cNvSpPr>
              <a:spLocks noTextEdit="1"/>
            </xdr:cNvSpPr>
          </xdr:nvSpPr>
          <xdr:spPr>
            <a:xfrm>
              <a:off x="13677899" y="762001"/>
              <a:ext cx="3395664" cy="163448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15324</xdr:colOff>
      <xdr:row>4</xdr:row>
      <xdr:rowOff>41413</xdr:rowOff>
    </xdr:from>
    <xdr:to>
      <xdr:col>13</xdr:col>
      <xdr:colOff>1282514</xdr:colOff>
      <xdr:row>11</xdr:row>
      <xdr:rowOff>160192</xdr:rowOff>
    </xdr:to>
    <xdr:sp macro="" textlink="">
      <xdr:nvSpPr>
        <xdr:cNvPr id="7" name="Rectangle: Rounded Corners 6">
          <a:extLst>
            <a:ext uri="{FF2B5EF4-FFF2-40B4-BE49-F238E27FC236}">
              <a16:creationId xmlns:a16="http://schemas.microsoft.com/office/drawing/2014/main" id="{023FB67F-EF40-40E0-918A-32326A4F8B3F}"/>
            </a:ext>
          </a:extLst>
        </xdr:cNvPr>
        <xdr:cNvSpPr/>
      </xdr:nvSpPr>
      <xdr:spPr>
        <a:xfrm>
          <a:off x="21745313" y="803413"/>
          <a:ext cx="3838940" cy="1261779"/>
        </a:xfrm>
        <a:prstGeom prst="roundRect">
          <a:avLst/>
        </a:prstGeom>
        <a:solidFill>
          <a:schemeClr val="bg1">
            <a:lumMod val="75000"/>
            <a:alpha val="28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291466</xdr:colOff>
          <xdr:row>4</xdr:row>
          <xdr:rowOff>67310</xdr:rowOff>
        </xdr:from>
        <xdr:to>
          <xdr:col>13</xdr:col>
          <xdr:colOff>834868</xdr:colOff>
          <xdr:row>10</xdr:row>
          <xdr:rowOff>72016</xdr:rowOff>
        </xdr:to>
        <xdr:pic>
          <xdr:nvPicPr>
            <xdr:cNvPr id="8" name="Picture 7">
              <a:extLst>
                <a:ext uri="{FF2B5EF4-FFF2-40B4-BE49-F238E27FC236}">
                  <a16:creationId xmlns:a16="http://schemas.microsoft.com/office/drawing/2014/main" id="{EF6B2FDE-12B5-4328-B269-1C83B62FD69C}"/>
                </a:ext>
              </a:extLst>
            </xdr:cNvPr>
            <xdr:cNvPicPr>
              <a:picLocks noChangeAspect="1" noChangeArrowheads="1"/>
              <a:extLst>
                <a:ext uri="{84589F7E-364E-4C9E-8A38-B11213B215E9}">
                  <a14:cameraTool cellRange="$BW$1:$BY$5" spid="_x0000_s10402"/>
                </a:ext>
              </a:extLst>
            </xdr:cNvPicPr>
          </xdr:nvPicPr>
          <xdr:blipFill>
            <a:blip xmlns:r="http://schemas.openxmlformats.org/officeDocument/2006/relationships" r:embed="rId3"/>
            <a:srcRect/>
            <a:stretch>
              <a:fillRect/>
            </a:stretch>
          </xdr:blipFill>
          <xdr:spPr bwMode="auto">
            <a:xfrm>
              <a:off x="22651404" y="829310"/>
              <a:ext cx="3178969" cy="94059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7</xdr:col>
      <xdr:colOff>35560</xdr:colOff>
      <xdr:row>4</xdr:row>
      <xdr:rowOff>37464</xdr:rowOff>
    </xdr:from>
    <xdr:to>
      <xdr:col>10</xdr:col>
      <xdr:colOff>1283759</xdr:colOff>
      <xdr:row>11</xdr:row>
      <xdr:rowOff>161192</xdr:rowOff>
    </xdr:to>
    <xdr:sp macro="" textlink="">
      <xdr:nvSpPr>
        <xdr:cNvPr id="6" name="Rectangle: Rounded Corners 5">
          <a:extLst>
            <a:ext uri="{FF2B5EF4-FFF2-40B4-BE49-F238E27FC236}">
              <a16:creationId xmlns:a16="http://schemas.microsoft.com/office/drawing/2014/main" id="{A8FFAEB5-13A1-4DF4-92C0-49BB7BE6CBA7}"/>
            </a:ext>
          </a:extLst>
        </xdr:cNvPr>
        <xdr:cNvSpPr/>
      </xdr:nvSpPr>
      <xdr:spPr>
        <a:xfrm>
          <a:off x="16623714" y="799464"/>
          <a:ext cx="5116814" cy="1266728"/>
        </a:xfrm>
        <a:prstGeom prst="roundRect">
          <a:avLst/>
        </a:prstGeom>
        <a:solidFill>
          <a:schemeClr val="accent4">
            <a:alpha val="28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lwaukeecountywi.sharepoint.com/sites/external/capitalrequests/_vti_history/45568/zzz_Site%20Admn%20%20Template%20Files/Capital%20and%20IT%20Request1_CE%20REQ%20FORM1%20tab%20field%20flag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_TOC"/>
      <sheetName val="Business Analyst Notes"/>
      <sheetName val="Skillsets"/>
      <sheetName val="Capital Calendar_Non Cnty Agncy"/>
      <sheetName val="Capital Calendar_Cnty Depts"/>
      <sheetName val="Form to Print"/>
      <sheetName val="Sherpa_Import"/>
      <sheetName val="-TRACKING TABLE-"/>
      <sheetName val="Tracking Table calcs_Submit"/>
      <sheetName val="CE REQ Form 1"/>
      <sheetName val="CE Developed Form 1AE"/>
      <sheetName val="CE Developed Form 1IMSD"/>
      <sheetName val="CE Developed Form 1MCDOT"/>
      <sheetName val="Funding Source 1"/>
      <sheetName val="BUDGET MODULE Print-Out 1"/>
      <sheetName val="5-YR PLAN EXCEL FILE DATA ENTRY"/>
      <sheetName val="FINAL Narrative"/>
      <sheetName val="CAPFIN PT"/>
      <sheetName val="Key Planning Assumptions"/>
      <sheetName val="OBJ coding for ROW, PD, etc"/>
      <sheetName val="DropDown-Vlookup Lists"/>
      <sheetName val="2_Drop Down Tables Data"/>
      <sheetName val="CE Develop Form Fiscal Clean"/>
      <sheetName val="CIC-CEX Rating Definitions"/>
      <sheetName val="CFP Scoring"/>
      <sheetName val="Proj Schedule"/>
      <sheetName val="Calendar_WORKFLOW"/>
      <sheetName val="MetaData Ta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sterson, Vincent" refreshedDate="45875.523045023147" createdVersion="8" refreshedVersion="8" minRefreshableVersion="3" recordCount="208" xr:uid="{9EEBF7CC-DC5B-4FC2-817F-27962D538C61}">
  <cacheSource type="worksheet">
    <worksheetSource ref="A1:CZ1048576" sheet="DATA DL_AIR"/>
  </cacheSource>
  <cacheFields count="104">
    <cacheField name="Source.Name" numFmtId="0">
      <sharedItems containsBlank="1"/>
    </cacheField>
    <cacheField name="Requesting Org Code" numFmtId="0">
      <sharedItems containsBlank="1"/>
    </cacheField>
    <cacheField name="Requesting Org Code and Title" numFmtId="0">
      <sharedItems containsBlank="1"/>
    </cacheField>
    <cacheField name="Requesting Org Title" numFmtId="0">
      <sharedItems containsBlank="1" count="2">
        <s v="AIRPORT"/>
        <m/>
      </sharedItems>
    </cacheField>
    <cacheField name="CAP ORG" numFmtId="0">
      <sharedItems containsString="0" containsBlank="1" containsNumber="1" containsInteger="1" minValue="1300" maxValue="1300"/>
    </cacheField>
    <cacheField name="8 Digit Subproject" numFmtId="0">
      <sharedItems containsBlank="1" count="28">
        <s v="WA043801"/>
        <s v="WA043901"/>
        <s v="WA045401"/>
        <s v="WA045001"/>
        <s v="WA044901"/>
        <s v="WA043001"/>
        <s v="WA045301"/>
        <s v="WA045101"/>
        <s v="WA045201"/>
        <s v="WA044602"/>
        <s v="WA043304"/>
        <m/>
        <s v="WA043501" u="1"/>
        <s v="WA043601" u="1"/>
        <s v="WA043303" u="1"/>
        <s v="WA043701" u="1"/>
        <s v="WA044001" u="1"/>
        <s v="WA044101" u="1"/>
        <s v="WA044201" u="1"/>
        <s v="WA029502" u="1"/>
        <s v="WA041102" u="1"/>
        <s v="WA044301" u="1"/>
        <s v="WA022101" u="1"/>
        <s v="WA042101" u="1"/>
        <s v="WA027001" u="1"/>
        <s v="WA038301" u="1"/>
        <s v="WA043401" u="1"/>
        <s v="WA044401" u="1"/>
      </sharedItems>
    </cacheField>
    <cacheField name="YR 1 Phase (DESC)" numFmtId="0">
      <sharedItems containsBlank="1"/>
    </cacheField>
    <cacheField name="YR 1 Phase (Number Only)" numFmtId="0">
      <sharedItems containsBlank="1"/>
    </cacheField>
    <cacheField name="YR 2-5 Phase (DESC)" numFmtId="0">
      <sharedItems containsBlank="1"/>
    </cacheField>
    <cacheField name="YR 2-5 Phase (Number Only)" numFmtId="0">
      <sharedItems containsBlank="1"/>
    </cacheField>
    <cacheField name="YR 1 Total EXP" numFmtId="0">
      <sharedItems containsString="0" containsBlank="1" containsNumber="1" containsInteger="1" minValue="173000" maxValue="10282930"/>
    </cacheField>
    <cacheField name="YR 1 REV - County (Bond)" numFmtId="0">
      <sharedItems containsString="0" containsBlank="1" containsNumber="1" containsInteger="1" minValue="0" maxValue="10282930"/>
    </cacheField>
    <cacheField name="bond count" numFmtId="0">
      <sharedItems containsString="0" containsBlank="1" containsNumber="1" containsInteger="1" minValue="0" maxValue="1"/>
    </cacheField>
    <cacheField name="YR 1 REV - County (Cash)" numFmtId="0">
      <sharedItems containsString="0" containsBlank="1" containsNumber="1" containsInteger="1" minValue="0" maxValue="1625000"/>
    </cacheField>
    <cacheField name="cash count" numFmtId="0">
      <sharedItems containsString="0" containsBlank="1" containsNumber="1" containsInteger="1" minValue="0" maxValue="2"/>
    </cacheField>
    <cacheField name="cash+bond count" numFmtId="0">
      <sharedItems containsString="0" containsBlank="1" containsNumber="1" containsInteger="1" minValue="1" maxValue="2"/>
    </cacheField>
    <cacheField name="Bond + Cash financing (county)-$" numFmtId="0">
      <sharedItems containsString="0" containsBlank="1" containsNumber="1" containsInteger="1" minValue="173000" maxValue="10282930"/>
    </cacheField>
    <cacheField name="Bond or Cash financing (county)-Text" numFmtId="0">
      <sharedItems containsBlank="1"/>
    </cacheField>
    <cacheField name="YR 1 REV - Non-County" numFmtId="0">
      <sharedItems containsString="0" containsBlank="1" containsNumber="1" containsInteger="1" minValue="0" maxValue="0"/>
    </cacheField>
    <cacheField name="YR 2-5 Total EXP" numFmtId="0">
      <sharedItems containsString="0" containsBlank="1" containsNumber="1" containsInteger="1" minValue="0" maxValue="14250000"/>
    </cacheField>
    <cacheField name="YR 2 REV - County (Bond + Cash)" numFmtId="0">
      <sharedItems containsString="0" containsBlank="1" containsNumber="1" containsInteger="1" minValue="0" maxValue="531081"/>
    </cacheField>
    <cacheField name="YR 3 REV - County (Bond + Cash)" numFmtId="0">
      <sharedItems containsString="0" containsBlank="1" containsNumber="1" containsInteger="1" minValue="0" maxValue="7300000"/>
    </cacheField>
    <cacheField name="YR 4 REV - County (Bond + Cash)" numFmtId="0">
      <sharedItems containsString="0" containsBlank="1" containsNumber="1" containsInteger="1" minValue="0" maxValue="6950000"/>
    </cacheField>
    <cacheField name="YR 5 REV - County (Bond + Cash)" numFmtId="0">
      <sharedItems containsString="0" containsBlank="1" containsNumber="1" containsInteger="1" minValue="0" maxValue="0"/>
    </cacheField>
    <cacheField name="YR 2-5 REV - County (All Cnty Sources)" numFmtId="0">
      <sharedItems containsString="0" containsBlank="1" containsNumber="1" containsInteger="1" minValue="0" maxValue="14250000"/>
    </cacheField>
    <cacheField name="YR 2-5 REV - Non-County" numFmtId="0">
      <sharedItems containsString="0" containsBlank="1" containsNumber="1" containsInteger="1" minValue="0" maxValue="0"/>
    </cacheField>
    <cacheField name="Funding Source 1 Tab BALANCES for SHERPA Import" numFmtId="0">
      <sharedItems containsBlank="1"/>
    </cacheField>
    <cacheField name="BUDGET MODULE ACCT IMPORT Tab Balances for SHERPA Import" numFmtId="0">
      <sharedItems containsBlank="1"/>
    </cacheField>
    <cacheField name="BUDGET MODULE ACCT IMPORT Tab -- CIC pivot tables balance (REV)?" numFmtId="0">
      <sharedItems containsBlank="1"/>
    </cacheField>
    <cacheField name="Ongoing Operational Costs for new technology projects (see IMSD cost estimating tab for detail)" numFmtId="0">
      <sharedItems containsString="0" containsBlank="1" containsNumber="1" containsInteger="1" minValue="0" maxValue="0"/>
    </cacheField>
    <cacheField name="YR 1 Scope Check Under 1000 Characters?" numFmtId="0">
      <sharedItems containsBlank="1"/>
    </cacheField>
    <cacheField name="YR 2-5 Scope Check Under 1000 Characters?" numFmtId="0">
      <sharedItems containsBlank="1"/>
    </cacheField>
    <cacheField name="Sub-Project Title:" numFmtId="0">
      <sharedItems containsBlank="1" count="27">
        <s v="MKE DATA CENTER VIRTUALIZATION INFRASTRUCTURE REPLACEMENT"/>
        <s v="MKE PAGING SYSTEM REPLACEMENT"/>
        <s v="MKE PASSENGER LOADING BRIDGE REPLACEMENT – PART 2"/>
        <s v="MKE EMPLOYEE PARKING LOT REHABILITATION"/>
        <s v="MKE SURFACE LOT REHABILITATION"/>
        <s v="MKE FUEL FARM ROADWAY RECONSTRUCTION"/>
        <s v="MKE IT NETWORKING DISTRIBUTION REPLACEMENT"/>
        <s v="MKE SNOW REMOVAL EQUIPMENT REPLACEMENT"/>
        <s v="ARFF VEHICLE REPLACEMENT (EQUIPMENT)"/>
        <s v="MKE PARKING STRUCTURE REHABILITATION – PHASE 2"/>
        <s v="MKE PASSENGER LOADING BRIDGE REPLACEMENT - PHASE 4"/>
        <m/>
        <s v="MKE CAR RENTAL LOBBY AND BATHROOMS RENOVATION" u="1"/>
        <s v="MKE NORTH AIRFIELD TAXIWAY GEOMETRY IMPROVEMENTS " u="1"/>
        <s v="MKE PASSENGER LOADING BRIDGE REPLACEMENT-PHASE 3" u="1"/>
        <s v="MKE SAVER LOT A PARKING REHAB" u="1"/>
        <s v="MKE ARFF VEHICLE REPLACEMENT" u="1"/>
        <s v="MKE VEHICLE AND EQUIPMENT REPLACEMENT" u="1"/>
        <s v="GMIA PARKING STRUCTURE EXPANSION JOINT REPLCMNT - PHASE 2" u="1"/>
        <s v="MKE PARKING STRUCTURE TRAFFIC BEARING MEMBRANES - PHASE 2" u="1"/>
        <s v="MKE PARKING STRUCTURE PEDESTRIAN CORRIDOR REHABILITATION" u="1"/>
        <s v="INTERNATIONAL TERMINAL REDEVEL" u="1"/>
        <s v="MKE REMOVE RUNWAY 1R/19L (NORTH OF TAXIWAY W)" u="1"/>
        <s v="GMIA TICKETING AREA REMODELING" u="1"/>
        <s v="MWC MAKE-UP AIR UNITS" u="1"/>
        <s v="MWC OBSTRUCTION REMOVAL" u="1"/>
        <s v="MKE SOUTH MAINT AIR HANDLING UNITS AND ROOF REPLACEMENT" u="1"/>
      </sharedItems>
    </cacheField>
    <cacheField name="(1)-Date (M/D/YR) of entries:" numFmtId="0">
      <sharedItems containsString="0" containsBlank="1" containsNumber="1" containsInteger="1" minValue="45765" maxValue="45765"/>
    </cacheField>
    <cacheField name="(8)-Department Contact:" numFmtId="0">
      <sharedItems containsBlank="1"/>
    </cacheField>
    <cacheField name="(9)-Contact's Phone:" numFmtId="0">
      <sharedItems containsBlank="1"/>
    </cacheField>
    <cacheField name="(10)-Contact's Email:" numFmtId="0">
      <sharedItems containsBlank="1"/>
    </cacheField>
    <cacheField name="(11)-Sub-Project Need(s) and Problem Statement: (NOTE-The description you provide below is included in the Budget Narrative's &quot;Need&quot; Section)" numFmtId="0">
      <sharedItems containsBlank="1" count="30" longText="1">
        <s v="This project addresses the needs for replacement, upgrade, and modernization of the data center virtual infrastructure with technology at Milwaukee Mitchell International Airport (MKE). This project will replace existing server virtualization technologies that are past the end of useful life.  The current equipment is at risk of losing support from the manufacturer and the airport needs to have this replaced prior to that time.  The continued functionality of this infrastructure is critical as it supports all airport servers and related Information Technology (IT) services.  The funding source is the Airport Development Fund Reserve. _x0009_"/>
        <s v="This project addresses the need for replacement, upgrade, and modernization of the paging systems with current generation technology at Milwaukee Mitchell International Airport (MKE).  This project will replace existing systems that are past the end of useful life.  The current equipment is at risk of losing support from the manufacturer and the airport needs to have this replaced prior to that time.  The continued functionality of this infrastructure is critical to safety and security as it provides communication and public announcement capabilities throughout the airport and planned expansions.   The funding source is the Airport Development Fund Reserve. _x0009_"/>
        <s v="This project is the next design part in a multi-year project needed to replace passenger loading bridges at Milwaukee Mitchell International Airport (MKE).  This phase includes the replacement of bridges at passenger gates C9, C20, C21, D30, D47, D51, D52, D53, and D56.   Passenger loading bridges are a critical piece of the infrastructure of the airport and this program is slated to replace bridges as they exceed their useful life and become prone to excessive maintenance and breakdowns.  The funding source is airline rate backed revenue bonds."/>
        <s v="This project is for the rehabilitation of the Employee Lot at Milwaukee Mitchell International Airport (MKE).  The pavement structure in this parking lot is past its useful life and has not been rehabbed in over 20 years.  There are numerous areas of failed pavement (alligator cracking), and repair patching is no longer able to sustain this pavement.  The funding source is airline rate backed revenue bonds."/>
        <s v="This project is for the rehabilitation of the Surface Lot at Milwaukee Mitchell International Airport (MKE).  The Surface Lot is located immediately south of the terminal and includes county bus parking/staging, the cell phone waiting area, and long-term surface parking.   The pavement structure in this parking lot is past its useful life and has not been rehabbed in over 20 years.  There are numerous areas of failed pavement (alligator cracking), and repair patching is no longer able to sustain this pavement.  The funding source is airline rate backed revenue bonds."/>
        <s v="This project is for the rehabilitation of pavement, regrading, and fuel containment structure work within a portion of the Fuel Farm at Milwaukee Mitchell International Airport (MKE).  The pavement in this area is past its useful life and has not been rehabbed in over 20 years. There are numerous areas of failed pavement, and repair patching is no longer able to sustain this pavement. Poor drainage leads to long-term standing water impacting use of the area. In addition, fuel containment will be investigated and added if required.  The funding source is airline rate backed revenue bonds._x000a_"/>
        <s v="This project addresses the need for replacement, upgrade, and modernization of the networking distribution system with current generation technology at Milwaukee Mitchell International Airport (MKE).  This project will replace existing systems that are past the end of useful life.  The current equipment is at risk of losing support from the manufacturer and the airport needs to have this replaced prior to that time.  The continued functionality of this infrastructure is critical as it provides communication and public announcement capabilities throughout the airport and planned expansions.   The funding source is the Capital Improvement Reserve Account."/>
        <s v="This project involves purchasing a snow removal vehicle at Milwaukee Mitchell International Airport (MKE) with the following specifications: a mid-mount compact multi-tasking snow removal vehicle with a 500 horsepower diesel engine, Environmental Protection Agency (EPA) Tier 4 Final (T4F) emission certified, 500 revolutions per minute broom, 24' plow and 22' broom to replace an Oshkosh combo unit. The replacement of the equipment aligns with the standards outlined in the Federal Aviation Administration’s Advisory Circular 150/5220-20A - Airport Snow and Ice Control Equipment. The funding source is Passenger Facility Charge PayGo."/>
        <s v="This project involves purchasing a new Rapid Intervention Vehicle (RIV) at Milwaukee Mitchell International Airport (MKE) for the replacement of a vehicle past its useful life. The funding source is Passenger Facility Charge PayGo."/>
        <s v="This project addresses the needs for PT repairs and rehabilitation of existing or addition of new traffic bearing membranes in various locations within the parking structure at Milwaukee Mitchell International Airport (MKE). The parking garage is critical to the operations of the airport.  A comprehensive study was done in 2021 that identified the need for comprehensive rehabilitation and waterproofing efforts to extend the lifespan of the structure.  The testing within the study noted areas of high chloride levels within the concrete, and other signs of water migration such as efflorescence. The funding source is a combination of the Airport Development Fund Reserve and Customer Facility Charge Reserve accounts."/>
        <s v="This project is the next phase in a multi-year project needed to replace passenger loading bridges at Milwaukee Mitchell International Airport (MKE).  This phase includes the replacement of bridges at passenger gates C10, C18, C19, C22, C23, and C24.   Passenger loading bridges are a critical piece of the infrastructure of the airport and this program is slated to replace bridges as they exceed their useful life and become prone to excessive maintenance and breakdowns.  The funding source is airline rate backed revenue bonds."/>
        <m/>
        <s v="This project addresses the needs for rehabilitation of the existing Rental Car Lobby and Bathroom areas of the parking structure at MKE.  These areas have not been renewed in over 20 years.  The surfaces and fixtures in this high traffic area are past their useful life and need updating to ensure continued function.  A comprehensive consultant study of the parking structure completed in 2021 identified these areas as needing a full renewal.  The funding source is the Customer Facility Charge reservce." u="1"/>
        <s v="This project addresses the needs for reconfiguration of the northern portion of the airfield at MKE including the removal of Runway 13-31 and Taxiways U &amp; G and associated utilities and signage.  The need for this project is twofold.  First, the pavement condition indexes in these areas, as defined by surveys completed in 2023, are well below maintenance levels and indicate the need for extensive rehabilitations.  Indexes in this range indicate a likelihood of accelerating deterioration and safety concerns from pavement spalls/debris.   Second, the FAA has deemed these pavements as non-compliant with the current airfield design standards and are no longer needs; due to the the pavement being at the end of it's useful life and the FAA approval of the master plan and airport layout plan which shows these pavement areas as being removed, the Airport will be removing these pavements.  The funding source is a combination of Federal, State and Passenger Facility Charge PAYGO." u="1"/>
        <s v="This project is the next phase in a multi-year project needed to replace passenger loading bridges at MKE.  This phase includes the replacement of bridges at passenger gates C9, C12, C15, and C25.   Passenger loading bridges are a critical piece of the infrastructure of the airport and this program is slated to replace bridges as they exceed their useful life and become prone to excessive maintenance and breakdowns.  The funding source is airline rate backed revenue bonds." u="1"/>
        <s v="This project is for the rehabilitation of Saver Lot A at Milwaukee Mitchell International Airport (MKE).  The pavement in this parking lot is past its useful life and has not been rehabbed in over 20 years.  There are numerous areas of failed pavement (alligator cracking), and repair patching is no longer able to sustain this pavement.  In the last year, there have been numerous conduit failures below the pavement as well.    The funding souce is airline rate backed revenue bonds." u="1"/>
        <s v="This project addresses the needs for replacement, upgrade, and modernization of the data center virtual infrastructure with the current supported generation storage and services.  This project will replace existing server virtualization technologies that are past the end of useful life.  The current equipment is at risk of losing support from the manufacturer and the airport needs to have this replaced prior to that time.  The continued functionality of this infrastructure is critical as it supports all airport servers and related IT services.  The funding source is the Airport Development Fund Reserve. _x0009_" u="1"/>
        <s v="This project addresses the need for replacement, upgrade, and modernization of the paging systems with current generation technology.  This project will replace existing systems that are past the end of useful life.  The current equipment is at risk of losing support from the manufacturer and the airport needs to have this replaced prior to that time.  The continued functionality of this infrastructure is critical as it provides communication and public announcement capabilities throughout the airport and planned expansions.   The funding source is the Airport Development Fund Reserve. _x0009_" u="1"/>
        <s v="This project is needed for replacement of equipment for the Aircraft Rescue and Fire Fighting (ARFF) team at MKE.  The equipment is required by Federal Aviation Administration (FAA) Advisory Circular.  The current equipment being replaced is at the end of its useful life.  The airport will be replacing 2 trucks (Rescue 717 and 718.) These vehicles will be built using the Federal Aviation (FAA) Circular and in compliance with National Fire Protection Agency (NFPA) 414.  The funding source is Passenger Facility Charge PAYGO." u="1"/>
        <s v="This project is needed for replacement of equipment to comply with allowable snow removal equipment for the airport as calculated using the Federal Aviation Administration (FAA) Advisory Circular, and as reflected in the Airport's current snow and ice control plan (SCP).  The current equipment is at the end of its useful life.  The airport will be replacing one (1) rotary plow.  The funding source is Passenger Facility Charge PAYGO." u="1"/>
        <s v="This project is for the replacement of required snow removal equipment that is used at Milwaukee Mitchell International Airport on non-airfield pavements.  This project will replace equipment that is past its useful life.  The funding source is the Airport Development Fund Reserve." u="1"/>
        <s v="The purpose of this project is to continue the capital project (phase 2 - the final phase) for the renewal effort of existing expansion joints in the Parking Garage at MKE.  A comprehensive study of the parking garage was conducted in 2021.  That study found moisture present within the post-tension tendons sheathes and higher than average chlorides in the concrete resulting in an accelerated deterioration of the structure.  The expansion joints are critical to keeping water and chlorides from reaching the anchorages of the tendons.  The study placed expansion joint replacement as a high priority to maintain structure health and extend useful life.  The funding source is a combination of the Capital Improvement Reserve Accounts and Customer Facility Charge Reserve." u="1"/>
        <s v="This project addresses the needs for rehabilitation and addition of new traffic bearing membranes and sealants in various locations within the parking structure at MKE. The parking garage is critical to the operations of the airport.  A comprehensive study was done in 2021 that identified the need for waterproofing efforts to extend the lifespan of the structure.  The testing within the study noted areas of high chloride levels within the concrete, and other signs of water migration such as efflorescence.  The funding source is a combination of the Airport Development Fund - Depreciated Reserve, Customer Facility Charge Reserve, and the Capital Improvement Reserve Account." u="1"/>
        <s v="This project is for the design of the rehabilitation of the pedestrian corridor in the parking garage at Milwaukee Mitchell International Airport (MKE).  The pedestrian corridor connects the terminal access skywalk to the back of the parking garage connecting two elevator lobbies and all three building phases of the garage.  The existing finishes / equipment in the corridor are over 20 years old and are past their useful life.  The moving walkways within the space breaks down frequently resulting in numerous repair costs and complaints from the public.  The funding is provided by the Airport Development Fund Reserve. " u="1"/>
        <s v="The existing international arrivals facility at MKE is a 23,000 square foot, one level stand-alone structure constructed in 1975.  The existing Federal Inspection Services (FIS) facility has a processing capacity of approximately 140 passengers per hour and does not meet current design standards of the United States Department of Homeland Security.  The existing facility has one passenger loading bridge that is past its useful life.  The facility is detached from the terminal and the parking structure, requiring passengers to walk to these facilities, often in inclement weather.  A feasibility study was conducted to assess the current and future needs of the facility in 2017, and offered recommendations for the initial and ultimate capacity.  The building will be constructed in the current location of Concourse E, and will have two gates that will serve both domestic and international arrivals/departures.  The new building will contain an FIS facility that meets the current design standards of the Department of Homeland Security, and will have a peak passenger processing throughput of 400 passengers per hour." u="1"/>
        <s v="This project addresses the needs for removal of Runway 1R/19L and associated utilities / signage at MKE.  The need for this project is two fold.  First, the pavement condition indexes on this pavement, as defined by surveys completed in 2023, are well below maintenance levels and indicate the need for extensive rehabilitations.  Indexes in this range indicate a liklihood of accellerating deterioration and safety concerns from pavement spalls/debris.   Second, the airport's master plan and layout plan (map) show this runway is not in compliance with current airfield design standards and is no longer needed.  As the pavements are beyond useful life and are no longer needed, removal is recommended." u="1"/>
        <s v="This project is needed to renew the ticketing area at MKE.  This area was constructed in 1985 and has not had a full rehabilitation. In 2015, a preliminary architectural survey of the ticketing area space was conducted for the purpose of developing interior floor and exiting concepts that would make the space more attractive, brighter and replace the carpeting with hard surface flooring. Due to the high volume of pedestrian traffic in this area, the wall and floor finishes in all five entryways have become worn and damaged. The flow of pedestrian traffic in the entryway vestibules is separated by a solid wall, limiting the width of each respective doorway opening. The carpeted areas have become difficult to clean and maintain particularly in the main traffic flow areas. The purpose of this sub-project is to replace the interior finishes, lighting and entryways to make the space more appealing and less costly to maintain." u="1"/>
        <s v="This project is for the design and construction of the replacement of two exhaust / make up air units at the MWC Maintenance Garage. This equipment has reached the end of its useful life. " u="1"/>
        <s v="This project is for the obstruction removals at Timmerman Airport (MWC).  The airport completed a study identifying current obstructions and this work includes the removal of those objects.  These obstructions must be removed to be within compliance of FAA requirements for approach and departure surfaces.  " u="1"/>
        <s v="This project is needed to replace the roofing, insulation, and air handling units at the south maintenance facility at Milwaukee Mitchell International Airport (MKE).  The current roof and insulation is original to the building and is past its useful life.  The current roof leaks in numerous areas and these leaks are causing damage to the structure and to the equipment within the facility.  " u="1"/>
      </sharedItems>
    </cacheField>
    <cacheField name="(17)-Does the Sub-Project ADD to the County's Infrastructure Footprint (excludes replacement infrastructure)?:" numFmtId="0">
      <sharedItems containsBlank="1"/>
    </cacheField>
    <cacheField name="(19)-Alternative Option(s) explored and/or developed?" numFmtId="0">
      <sharedItems containsBlank="1" longText="1"/>
    </cacheField>
    <cacheField name="(21)-Will the sub-project affect your dept/div annual operating costs?" numFmtId="0">
      <sharedItems containsBlank="1"/>
    </cacheField>
    <cacheField name="(2)-Asset Ctgry:" numFmtId="0">
      <sharedItems containsBlank="1"/>
    </cacheField>
    <cacheField name="(13)-What is the Project Background/Complexity/Risk; Asset Charter Available:---CHARTER AVAIL?" numFmtId="0">
      <sharedItems containsBlank="1"/>
    </cacheField>
    <cacheField name="(13)-What is the Project Background/Complexity/Risk; Asset Charter Available:---SCHEDULE ISSUES?" numFmtId="0">
      <sharedItems containsBlank="1"/>
    </cacheField>
    <cacheField name="(12)-Project address a Life/Safety Issue OR IT Security Risk? (Select &quot;X&quot; in the ONE that is most appropriate):----TECH" numFmtId="0">
      <sharedItems containsBlank="1"/>
    </cacheField>
    <cacheField name="(12)-Project address a Life/Safety Issue OR IT Security Risk? (Select &quot;X&quot; in the ONE that is most appropriate):----EXISTING LIFE-SAFETY" numFmtId="0">
      <sharedItems containsBlank="1"/>
    </cacheField>
    <cacheField name="(12)-Project address a Life/Safety Issue OR IT Security Risk? (Select &quot;X&quot; in the ONE that is most appropriate):----POTENTIAL LIFE-SAFETY" numFmtId="0">
      <sharedItems containsBlank="1"/>
    </cacheField>
    <cacheField name="(13)-What is the Project Background/Complexity/Risk; Asset Charter Available:---PARTNERSHIP(S)" numFmtId="0">
      <sharedItems containsBlank="1"/>
    </cacheField>
    <cacheField name="(23)-Is the Sub-Project included in the Dept's Strategic/Master Plan OR most recent 5-YR CIP (2024-2028)?" numFmtId="0">
      <sharedItems containsNonDate="0" containsString="0" containsBlank="1"/>
    </cacheField>
    <cacheField name="(15)-Bldg Mission Category -- Is the project related to a building or facility?" numFmtId="0">
      <sharedItems containsBlank="1"/>
    </cacheField>
    <cacheField name="(16)-Does the sub-project address items set by State/Federal Mandate(s) or legally binding agreement(s)?  ---STATE-FED MANDATE" numFmtId="0">
      <sharedItems containsBlank="1"/>
    </cacheField>
    <cacheField name="(16)-Does the sub-project address items set by State/Federal Mandate(s) or legally binding agreement(s)?  ---CONTRACTS - LEGALLY BINDING" numFmtId="0">
      <sharedItems containsBlank="1"/>
    </cacheField>
    <cacheField name="(18)-Does the Sub-Project address CITED and existing ADA violations and/or any local building code violations?:" numFmtId="0">
      <sharedItems containsBlank="1"/>
    </cacheField>
    <cacheField name="(14)-Racial Equity" numFmtId="0">
      <sharedItems containsBlank="1"/>
    </cacheField>
    <cacheField name="Continuing-Ongoing:" numFmtId="0">
      <sharedItems containsBlank="1"/>
    </cacheField>
    <cacheField name="(20)-Is the sub-project part of a Continuing Replacement Program (i.e. annually recurring major asset replacements)?" numFmtId="0">
      <sharedItems containsBlank="1"/>
    </cacheField>
    <cacheField name="1-CE REQ Form Date Complete" numFmtId="0">
      <sharedItems containsBlank="1"/>
    </cacheField>
    <cacheField name="(22)-Does this project address major deferred maintenance?" numFmtId="0">
      <sharedItems containsBlank="1"/>
    </cacheField>
    <cacheField name="Column1" numFmtId="0">
      <sharedItems containsString="0" containsBlank="1" containsNumber="1" containsInteger="1" minValue="0" maxValue="0"/>
    </cacheField>
    <cacheField name="(5)-Asset Zipcode:----Primary" numFmtId="0">
      <sharedItems containsString="0" containsBlank="1" containsNumber="1" containsInteger="1" minValue="53207" maxValue="53207"/>
    </cacheField>
    <cacheField name="(5)-Asset Zipcode:----Overlap 1" numFmtId="0">
      <sharedItems containsBlank="1"/>
    </cacheField>
    <cacheField name="(5)-Asset Zipcode:----Overlap 2" numFmtId="0">
      <sharedItems containsBlank="1"/>
    </cacheField>
    <cacheField name="(5)-Asset Zipcode:----Overlap 3" numFmtId="0">
      <sharedItems containsBlank="1"/>
    </cacheField>
    <cacheField name="(6)-Supv District:----Primary" numFmtId="0">
      <sharedItems containsBlank="1" count="3">
        <s v="SD04"/>
        <s v="SD03"/>
        <m/>
      </sharedItems>
    </cacheField>
    <cacheField name="(6)-Supv District:----Overlap 1" numFmtId="0">
      <sharedItems containsString="0" containsBlank="1" containsNumber="1" containsInteger="1" minValue="0" maxValue="0"/>
    </cacheField>
    <cacheField name="(6)-Supv District:----Overlap 2" numFmtId="0">
      <sharedItems containsString="0" containsBlank="1" containsNumber="1" containsInteger="1" minValue="0" maxValue="0"/>
    </cacheField>
    <cacheField name="(6)-Supv District:----Overlap 3" numFmtId="0">
      <sharedItems containsString="0" containsBlank="1" containsNumber="1" containsInteger="1" minValue="0" maxValue="0"/>
    </cacheField>
    <cacheField name="(3)-Asset Municipality:----Primary" numFmtId="0">
      <sharedItems containsBlank="1" count="2">
        <s v="Milwaukee"/>
        <m/>
      </sharedItems>
    </cacheField>
    <cacheField name="(3)-Asset Municipality:----Overlap 1" numFmtId="0">
      <sharedItems containsString="0" containsBlank="1" containsNumber="1" containsInteger="1" minValue="0" maxValue="0"/>
    </cacheField>
    <cacheField name="(3)-Asset Municipality:----Overlap 2" numFmtId="0">
      <sharedItems containsString="0" containsBlank="1" containsNumber="1" containsInteger="1" minValue="0" maxValue="0"/>
    </cacheField>
    <cacheField name="(3)-Asset Municipality:----Overlap 3" numFmtId="0">
      <sharedItems containsString="0" containsBlank="1" containsNumber="1" containsInteger="1" minValue="0" maxValue="0"/>
    </cacheField>
    <cacheField name="(4)-Asset Street Address:----Primary" numFmtId="0">
      <sharedItems containsBlank="1"/>
    </cacheField>
    <cacheField name="(4)-Asset Street Address:----Overlap 1" numFmtId="0">
      <sharedItems containsString="0" containsBlank="1" containsNumber="1" containsInteger="1" minValue="0" maxValue="0"/>
    </cacheField>
    <cacheField name="(4)-Asset Street Address:----Overlap 2" numFmtId="0">
      <sharedItems containsString="0" containsBlank="1" containsNumber="1" containsInteger="1" minValue="0" maxValue="0"/>
    </cacheField>
    <cacheField name="(4)-Asset Street Address:----Overlap 3" numFmtId="0">
      <sharedItems containsString="0" containsBlank="1" containsNumber="1" containsInteger="1" minValue="0" maxValue="0"/>
    </cacheField>
    <cacheField name="Climate Impact Score" numFmtId="0">
      <sharedItems containsBlank="1"/>
    </cacheField>
    <cacheField name="Climate Reduction Description:" numFmtId="0">
      <sharedItems containsBlank="1"/>
    </cacheField>
    <cacheField name="Climate Impact" numFmtId="0">
      <sharedItems containsString="0" containsBlank="1" containsNumber="1" containsInteger="1" minValue="0" maxValue="0"/>
    </cacheField>
    <cacheField name="(24)-Climate Impact" numFmtId="0">
      <sharedItems containsBlank="1"/>
    </cacheField>
    <cacheField name="Open" numFmtId="0">
      <sharedItems containsNonDate="0" containsString="0" containsBlank="1"/>
    </cacheField>
    <cacheField name="Open_1" numFmtId="0">
      <sharedItems containsNonDate="0" containsString="0" containsBlank="1"/>
    </cacheField>
    <cacheField name="YR 1 Scope" numFmtId="0">
      <sharedItems containsBlank="1" count="26" longText="1">
        <s v="This project replaces, upgrades, and modernizes the data center virtual infrastructure with the current supported generation storage and services.  This project will replace existing server virtualization technologies.  Included within this replacement is servers, storage units, and other associated equipment.  This project is an equipment procurement and is a planned continuation of a project started in 2025.  $445,450 was included in the Fiscal Year 2025 budget."/>
        <s v="This project replaces, upgrades, and modernizes the paging systems at Milwaukee Mitchell International Airport (MKE) with current generation technology.  Equipment within this replacement include servers, audio power amplifier, microphone stations, and other associated equipment.  This project is an equipment procurement and is a planned continuation of a project started in 2025.  $579,640 was included in the Fiscal Year 2025 budget."/>
        <s v="The scope of work includes the design for the second part of the passenger loading bridges replacement program.  This includes the replacement of the following passenger loading bridges: C9, C20, C21, D30, D47, D51, D52, D53, and D56.  This includes modifications to fuel pits, foundations, security, electrical infrastructure, etc, as necessary."/>
        <s v="This project is for the design of the rehabilitation of the Employee Parking Lot at Milwaukee Mitchell International Airport (MKE).  This work will include soil testing if needed, and storm sewer investigation.  The scope of eventual construction work includes asphalt replacement or overlay, subgrade repair where needed, replacement of underground utilities where needed, fencing, pavement marking and other associated items.  The construction is anticipated to occur in three phases starting in 2028."/>
        <s v="This project is for the design of the rehabilitation of the surface lot at Milwaukee Mitchell International Airport (MKE).  This work will include soil testing if needed, and storm sewer investigation.  The scope of eventual construction work includes asphalt replacement or overlay, subgrade repair where needed, replacement of underground utilities where needed, fencing, pavement marking and other associated items.  The construction is anticipated to occur in two phases starting in 2028."/>
        <s v="This project is for the design of the rehabilitation of a portion of the roadway network, drainage, and containment structures, if needed, at Milwaukee Mitchell International Airport (MKE).  This work will include soil testing and storm sewer investigation, if needed.  The scope of eventual construction work includes, where needed, secondary containment improvements, roadway replacement, subgrade repair, replacement or addition of underground utilities, pavement marking, and other associated items."/>
        <s v="This project replaces, upgrades, and modernizes the distribution switches at Milwaukee Mitchell International Airport (MKE) with current generation technology as the existing equipment is past its useful life.  Equipment within this replacement include critical items to the distribution system ensuring overall network stability."/>
        <s v="The project will be for the replacement of one (1) multi-tasking snow removal vehicle.  The unit will be a 500 horsepower diesel engine, Environmental Protection Agency (EPA) Tier 4 Final (T4F) emission certified, with a 24' plow and 22' broom.  "/>
        <s v="This project is for replacement of a Rapid Intervention Vehicle (RIV) for the Aircraft Rescue and Fire Fighting (ARFF) team at MKE. The existing vehicle is beyond its useful life. The new RIV will feature a bumper turret with a minimum rating of 250 gallons per minute (GPM), alongside 500 pounds of Dry Chem Agent. The replacement vehicle will be constructed in accordance with Federal Aviation Administration’s Advisory Circular 150/5220-10E – Guide Specifications for Aircraft Rescue and Fire Fighting Vehicles and standards of the National Fire Protection Association. "/>
        <s v="The scope of work includes the second phase of construction for the renewal of existing post-tensioned tendons and concrete membranes in the parking garage at Milwaukee Mitchell International Airport (MKE).  This will include work post-tensioned reinforcement.  This project will provide a renewal to the existing membrane or addition of new. "/>
        <s v="The scope of work includes construction to replace passenger loading bridges and preconditioned air units as needed at gates C10, C18, C19, C22, C23, C24 with new equipment of similar size and function. This includes modifications to fuel pits, foundations, and electrical infrastructure as necessary."/>
        <m/>
        <s v="This project is for the design of the full renewal of the lobby and bathrooms in the rental car center at Milwaukee Mitchell International Airport (MKE).  Within the bathrooms, included in the project are wall and floor finishes, light fixtures, plumbing fixtures, toilet partitions, and drinking fountains.  For the lobby area, included in the project are wall and floor finishes, light fixtures, wayfinding signage, updated casework, and counters.  The lobby project includes new vending areas with seating, and the creation of ADA compliant height transaction surfaces.  " u="1"/>
        <s v="This project consists of design for the removal of airfield runway and taxiway pavement.  This includes both asphalt and concrete pavement sections and associated support systems.  These systems include edge lighting, electrical conduit and wiring, drainage structures and final grading and restoration of the areas to turf.  The removal area work area is approximately the full length of Runway 13-31 and Taxiways G &amp; U.  Some pavement rework will be required where pavement disconnects occur.  " u="1"/>
        <s v="The scope of work includes construction to replace passenger loading bridges and preconditioned air units as needed at gates C9 (fixed walkway), C12, C15, and C25 with new equipment of similar size and function. This includes modifications to fuel pits, foundations, and electrical infrastructure as necessary." u="1"/>
        <s v="This project is for the design of the rehabilitation of Saver Lot A at Milwaukee Mitchell International Airport (MKE).  This work will include soil testing if needed, and storm sewer investigation.  The scope of eventual construction work includes asphalt replacement or overlay, subgrade repair where needed, replacement of underground utilities where needed, fencing, pavement marking and other associated items.  The construction is anticipated to occur in two phases." u="1"/>
        <s v="This project replaces, upgrades, and modernizes the data center virtual infrastructure with the current supported generation storage and services.  This project will replace existing server virtualization technologies.  Included within this replacement is servers, storage units, and other associated equipment.  This project is an equipment procurement." u="1"/>
        <s v="This project replaces, upgrades, and modernizes the paging systems at Milwaukee Mitchell International Airport (MKE) with current generation technology.  Equipment within this replacement include servers, audio power amplifier, microphone stations, and other associated equipment.  This project is equipment procurement." u="1"/>
        <s v="This project is for replacement of two vehicles for the Aircraft Rescue and Fire Fighting (ARFF) team at MKE.  The first vehicle to be replaced is Rescue 717, A class 5 -3,000 Gallon ARFF vehicle with a Class 4 -1,500 Gallon ARFF vehicle.  The second vehicle to be replaced is Rescue 718, a Class 5–3000-gallon ARFF vehicle with a 3,000-gallon ARFF Vehicle. Rescue 718 will have 460 pounds of Halotron on it.  Both vehicles will have a roof and bumper turret with 1,250 Gallon per Minute (GPM) high flow and 650 GPM low flow and have 500-pound capacity of dry chemical with hydro-chemical systems.  These vehicles will comply with Advisory Circulars and NFPA 414.  " u="1"/>
        <s v="The project will be for the replacement of one (1) rotary plow.  The unit will be a 500 horsepower diesel engine, Environmental Protection Agency (EPA) Tier 4 Final (T4F) emission certified, with a high-speed dual stage rotary plow.  " u="1"/>
        <s v="This project involves the replacement of 3 existing sand and plow trucks needed for winter maintenance of airport pavements outside of runways and taxiways.  The equipment includes all accessories needed for snowplow operations.  " u="1"/>
        <s v="This project involves the next phase of construction for the replacement of existing expansion joints in the parking structure at MKE. This is a multi-year effort to renew all the expansion joints of the parking garage.  This work includes joint replacement and other associated work related to keeping water/salt from critical elements of the garage including concrete repair, reinforcement/tendon repair, membranes, and sealants." u="1"/>
        <s v="The scope of work includes the second phase of construction for the renewal or placement of membranes or sealants on the driving surface of the parking garage at Milwaukee Mitchell International Airport (MKE).  In areas where existing membrane is in place, the existing membrane will be renewed.  In locations where membrane or sealant are not existing, new sealant will be applied.  This project includes repairs as needed to the structure prior to placement of the new sealants, and testing and planning for future phases.  This will include work on partial floors of the garage according to the 5-year phasing plan.  " u="1"/>
        <s v="This project is for the design of the rehabilitation of the pedestrian corridor in the parking garage at Milwaukee Mitchell International Airport (MKE).  The scope of the project includes removal of the four moving walkways and replacing them with a new floor structure.  The existing carpeting in the entire area would be removed and replaced with more durable materials." u="1"/>
        <s v="Enter sub-project scope narrative in this text box: _x000a_*Text box is for PROJECT SCOPE LANGUAGE ONLY._x000a_*PLEASE, DO NOT copy/paste the project justification text from the CE REQ FORM tab into this text box._x000a_*PUBLIC FACING for Electeds, Public, Cnty Staff" u="1"/>
        <s v="This project is for the design of the roofing, insulation, and air handling equipment at the south maintenance facility at Milwaukee Mitchell International Airport (MKE).  Included in this design is testing of the current insulation to verify that replacement is required, the replacement of the roofing and air handling equipment.  In addition, this project would investigate the need for renewal of the structural deck and joists where visible damage is noted from below. " u="1"/>
      </sharedItems>
    </cacheField>
    <cacheField name="Out-Year Scope" numFmtId="0">
      <sharedItems containsBlank="1"/>
    </cacheField>
    <cacheField name="Cost Estimator" numFmtId="0">
      <sharedItems containsBlank="1"/>
    </cacheField>
    <cacheField name="CE Dept" numFmtId="0">
      <sharedItems containsBlank="1"/>
    </cacheField>
    <cacheField name="Complete Site Acquisition" numFmtId="0">
      <sharedItems containsBlank="1"/>
    </cacheField>
    <cacheField name="PS-Complete Preliminary Plan (YR -QTR)" numFmtId="0">
      <sharedItems containsBlank="1"/>
    </cacheField>
    <cacheField name="PS-Complete Final Plans &amp; Specs (YR-QTR)" numFmtId="0">
      <sharedItems containsBlank="1"/>
    </cacheField>
    <cacheField name="PS-Begin Implementation/Purchase Asset (YR-QTR)" numFmtId="0">
      <sharedItems containsBlank="1"/>
    </cacheField>
    <cacheField name="PS-Substantially Completed (YR-QTR)" numFmtId="0">
      <sharedItems containsBlank="1"/>
    </cacheField>
    <cacheField name="PS-Scheduled Closeout (YR-QTR)" numFmtId="0">
      <sharedItems containsBlank="1"/>
    </cacheField>
    <cacheField name="Useful Life (Yrs)" numFmtId="0">
      <sharedItems containsBlank="1"/>
    </cacheField>
    <cacheField name="IMSD-Phase 2 Can be Split?" numFmtId="0">
      <sharedItems containsBlank="1"/>
    </cacheField>
    <cacheField name="Level of Project Risk/Unknowns/Complexity" numFmtId="0">
      <sharedItems containsBlank="1"/>
    </cacheField>
    <cacheField name="Specialized Consultant(s) Retained:" numFmtId="0">
      <sharedItems containsBlank="1"/>
    </cacheField>
    <cacheField name="Design Level Completed for Phase 2 CE" numFmtId="0">
      <sharedItems containsBlank="1" containsMixedTypes="1" containsNumber="1" minValue="0.9" maxValue="1"/>
    </cacheField>
    <cacheField name="Design Only REQ?" numFmtId="0">
      <sharedItems containsBlank="1"/>
    </cacheField>
    <cacheField name="Date of CE" numFmtId="0">
      <sharedItems containsBlank="1"/>
    </cacheField>
    <cacheField name="Managing Dept" numFmtId="0">
      <sharedItems containsBlank="1"/>
    </cacheField>
    <cacheField name="Open_2" numFmtId="0">
      <sharedItems containsNonDate="0" containsString="0" containsBlank="1"/>
    </cacheField>
    <cacheField name="Open_3" numFmtId="0">
      <sharedItems containsNonDate="0" containsString="0" containsBlank="1"/>
    </cacheField>
    <cacheField name="Open_4" numFmtId="0">
      <sharedItems containsNonDate="0" containsString="0" containsBlank="1"/>
    </cacheField>
    <cacheField name="Open_5" numFmtId="0">
      <sharedItems containsNonDate="0" containsString="0" containsBlank="1"/>
    </cacheField>
    <cacheField name="Withdrawn by REQ DEPT" numFmtId="0">
      <sharedItems containsBlank="1" count="3">
        <s v="NO"/>
        <m/>
        <s v="YES" u="1"/>
      </sharedItems>
    </cacheField>
  </cacheFields>
  <extLst>
    <ext xmlns:x14="http://schemas.microsoft.com/office/spreadsheetml/2009/9/main" uri="{725AE2AE-9491-48be-B2B4-4EB974FC3084}">
      <x14:pivotCacheDefinition pivotCacheId="143033622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sterson, Vincent" refreshedDate="45875.523046527778" createdVersion="8" refreshedVersion="8" minRefreshableVersion="3" recordCount="208" xr:uid="{284791B5-76D5-4F4B-AEDA-1CF2E51E2773}">
  <cacheSource type="worksheet">
    <worksheetSource ref="A1:CZ1048576" sheet="DATA DL_NOAIR"/>
  </cacheSource>
  <cacheFields count="104">
    <cacheField name="Source.Name" numFmtId="0">
      <sharedItems containsBlank="1"/>
    </cacheField>
    <cacheField name="Requesting Org Code" numFmtId="0">
      <sharedItems containsBlank="1"/>
    </cacheField>
    <cacheField name="Requesting Org Code and Title" numFmtId="0">
      <sharedItems containsBlank="1"/>
    </cacheField>
    <cacheField name="Requesting Org Title" numFmtId="0">
      <sharedItems containsBlank="1" count="23">
        <m/>
        <s v="CHARLES ALLIS"/>
        <s v="CRC (FORMERLY HOC)"/>
        <s v="COURTS"/>
        <s v="CLERK"/>
        <s v="DAS-FMD"/>
        <s v="DAS-ENV"/>
        <s v="IMSD"/>
        <s v="DHHS"/>
        <s v="TRANSIT"/>
        <s v="FLEET MANAGEMENT"/>
        <s v="HWY MAINT"/>
        <s v="TRANSPORTATION SERVICES"/>
        <s v="EMERGENCY MANAGEMENT"/>
        <s v="MCPA"/>
        <s v="SHERIFF"/>
        <s v="PARKS"/>
        <s v="ROD"/>
        <s v="WMC"/>
        <s v="ZOO"/>
        <s v="COUNTY EXECUTIVE" u="1"/>
        <s v="AIRPORT" u="1"/>
        <s v="DOT-DIR OFFC" u="1"/>
      </sharedItems>
    </cacheField>
    <cacheField name="CAP ORG" numFmtId="0">
      <sharedItems containsString="0" containsBlank="1" containsNumber="1" containsInteger="1" minValue="1200" maxValue="1830"/>
    </cacheField>
    <cacheField name="8 Digit Subproject" numFmtId="0">
      <sharedItems containsBlank="1" count="376">
        <m/>
        <s v="WU060201"/>
        <s v="WU050201"/>
        <s v="WJ011901"/>
        <s v="WJ011801"/>
        <s v="WJ012001"/>
        <s v="WJ012101"/>
        <s v="WJ012201"/>
        <s v="WJ012301"/>
        <s v="WG004001"/>
        <s v="WC029301"/>
        <s v="WG004201"/>
        <s v="WC027604"/>
        <s v="WC028601"/>
        <s v="WC028201"/>
        <s v="WC028701"/>
        <s v="WD020201"/>
        <s v="WG003701"/>
        <s v="WG004301"/>
        <s v="WS015501"/>
        <s v="WC022701"/>
        <s v="WC023001"/>
        <s v="WS014306"/>
        <s v="WS014406"/>
        <s v="WS014506"/>
        <s v="WC029401"/>
        <s v="WC029501"/>
        <s v="WC029601"/>
        <s v="WC029701"/>
        <s v="WC029901"/>
        <s v="WC029801"/>
        <s v="WC030101"/>
        <s v="WC030201"/>
        <s v="WG004401"/>
        <s v="WG004501"/>
        <s v="WS015701"/>
        <s v="WS015801"/>
        <s v="WS016001"/>
        <s v="WC006201"/>
        <s v="WC030301"/>
        <s v="WS016201"/>
        <s v="WG004601"/>
        <s v="WS016101"/>
        <s v="WV004401"/>
        <s v="WI020903"/>
        <s v="WC028501"/>
        <s v="WC031201"/>
        <s v="WI021201"/>
        <s v="WI021301"/>
        <s v="WI021501"/>
        <s v="WI021801"/>
        <s v="WC031301"/>
        <s v="WI021401"/>
        <s v="WD020701"/>
        <s v="WT016701"/>
        <s v="WT015602"/>
        <s v="WT015801"/>
        <s v="WT016802"/>
        <s v="WT016901"/>
        <s v="WT017001"/>
        <s v="WT017201"/>
        <s v="WT017401"/>
        <s v="WT017501"/>
        <s v="WT005901"/>
        <s v="WT011401"/>
        <s v="WT017701"/>
        <s v="WT008001"/>
        <s v="WF055601"/>
        <s v="WF055701"/>
        <s v="WF055801"/>
        <s v="WF061701"/>
        <s v="WH028501"/>
        <s v="WF061801"/>
        <s v="WH026101"/>
        <s v="WH026501"/>
        <s v="WH026201"/>
        <s v="WH027401"/>
        <s v="WH027501"/>
        <s v="WH027901"/>
        <s v="WH028701"/>
        <s v="WH026801"/>
        <s v="WH028601"/>
        <s v="WH029201"/>
        <s v="WQ020301"/>
        <s v="WQ020501"/>
        <s v="WQ020701"/>
        <s v="WQ020801"/>
        <s v="WQ020901"/>
        <s v="WQ021201"/>
        <s v="WQ021301"/>
        <s v="WU020111"/>
        <s v="WU020110"/>
        <s v="WR020601"/>
        <s v="WR020501"/>
        <s v="WR020701"/>
        <s v="WR020901"/>
        <s v="WR021001"/>
        <s v="WR021201"/>
        <s v="WC031101"/>
        <s v="WR021501"/>
        <s v="WR021901"/>
        <s v="WC031001"/>
        <s v="WC030701"/>
        <s v="WC030801"/>
        <s v="WC030501"/>
        <s v="WC030601"/>
        <s v="WC030401"/>
        <s v="WC030901"/>
        <s v="WR021601"/>
        <s v="WP051701"/>
        <s v="WP052301"/>
        <s v="WP054301"/>
        <s v="WP054501"/>
        <s v="WP056901"/>
        <s v="WP056601"/>
        <s v="WP057001"/>
        <s v="WP062601"/>
        <s v="WP068201"/>
        <s v="WP070501"/>
        <s v="WP070602"/>
        <s v="WP074001"/>
        <s v="WP074101"/>
        <s v="WP074201"/>
        <s v="WP074601"/>
        <s v="WP074701"/>
        <s v="WP075001"/>
        <s v="WP075101"/>
        <s v="WP075201"/>
        <s v="WP075601"/>
        <s v="WP075401"/>
        <s v="WP075701"/>
        <s v="WP075901"/>
        <s v="WP075801"/>
        <s v="WP078401"/>
        <s v="WP078501"/>
        <s v="WP078701"/>
        <s v="WP079001"/>
        <s v="WP079301"/>
        <s v="WP079801"/>
        <s v="WP079601"/>
        <s v="WP080201"/>
        <s v="WP080301"/>
        <s v="WP080801"/>
        <s v="WP082001"/>
        <s v="WP082101"/>
        <s v="WP082301"/>
        <s v="WP082401"/>
        <s v="WP083501"/>
        <s v="WP083601"/>
        <s v="WP083701"/>
        <s v="WP083801"/>
        <s v="WP083901"/>
        <s v="WP084001"/>
        <s v="WP054001"/>
        <s v="WP084101"/>
        <s v="WP084201"/>
        <s v="WI021901"/>
        <s v="WU030202"/>
        <s v="WU030103"/>
        <s v="WU030201"/>
        <s v="WU030205"/>
        <s v="WU030101"/>
        <s v="WU030206"/>
        <s v="WZ017401"/>
        <s v="WZ020301"/>
        <s v="WZ020901"/>
        <s v="WO999999" u="1"/>
        <s v="WD020401" u="1"/>
        <s v="WD020501" u="1"/>
        <s v="WS015401" u="1"/>
        <s v="WD020601" u="1"/>
        <s v="WS015901" u="1"/>
        <s v="WI020801" u="1"/>
        <s v="WS012402" u="1"/>
        <s v="WS012401" u="1"/>
        <s v="WT017601" u="1"/>
        <s v="WR021701" u="1"/>
        <s v="WF061301" u="1"/>
        <s v="WF061601" u="1"/>
        <s v="WF061501" u="1"/>
        <s v="WQ021101" u="1"/>
        <s v="WR020801" u="1"/>
        <s v="WP046801" u="1"/>
        <s v="WU030102" u="1"/>
        <s v="WU030204" u="1"/>
        <s v="WZ020101" u="1"/>
        <s v="WZ019001" u="1"/>
        <s v="WZ020501" u="1"/>
        <s v="WZ020601" u="1"/>
        <s v="WZ020801" u="1"/>
        <s v="WZ021001" u="1"/>
        <s v="WZ021101" u="1"/>
        <s v="WZ021201" u="1"/>
        <s v="WZ021301" u="1"/>
        <s v="WZ021401" u="1"/>
        <s v="WZ021501" u="1"/>
        <s v="WZ021601" u="1"/>
        <s v="WU050101" u="1"/>
        <s v="WU060102" u="1"/>
        <s v="WC029001" u="1"/>
        <s v="WC027201" u="1"/>
        <s v="WC027601" u="1"/>
        <s v="WC028801" u="1"/>
        <s v="WC028901" u="1"/>
        <s v="WS015201" u="1"/>
        <s v="WC027101" u="1"/>
        <s v="WV006001" u="1"/>
        <s v="WD020301" u="1"/>
        <s v="WI021601" u="1"/>
        <s v="WI020902" u="1"/>
        <s v="WS010201" u="1"/>
        <s v="WS015101" u="1"/>
        <s v="WT017301" u="1"/>
        <s v="WT015701" u="1"/>
        <s v="WT016401" u="1"/>
        <s v="WT015501" u="1"/>
        <s v="WT015601" u="1"/>
        <s v="WF061401" u="1"/>
        <s v="WH010201" u="1"/>
        <s v="WH024701" u="1"/>
        <s v="WH025001" u="1"/>
        <s v="WH026001" u="1"/>
        <s v="WH027301" u="1"/>
        <s v="WU020105" u="1"/>
        <s v="WR021301" u="1"/>
        <s v="WP053901" u="1"/>
        <s v="WP070603" u="1"/>
        <s v="WP074301" u="1"/>
        <s v="WP077701" u="1"/>
        <s v="WP078201" u="1"/>
        <s v="WP078901" u="1"/>
        <s v="WP079401" u="1"/>
        <s v="WP079501" u="1"/>
        <s v="WP032001" u="1"/>
        <s v="WP067401" u="1"/>
        <s v="WP071403" u="1"/>
        <s v="WP082201" u="1"/>
        <s v="WP082601" u="1"/>
        <s v="WU030203" u="1"/>
        <s v="WZ020401" u="1"/>
        <s v="WZ020701" u="1"/>
        <s v="WC028301" u="1"/>
        <s v="WC028401" u="1"/>
        <s v="WG004101" u="1"/>
        <s v="WS015301" u="1"/>
        <s v="WV006101" u="1"/>
        <s v="WT016501" u="1"/>
        <s v="WH024901" u="1"/>
        <s v="WH028801" u="1"/>
        <s v="WU020103" u="1"/>
        <s v="WP078301" u="1"/>
        <s v="WP079901" u="1"/>
        <s v="WP071402" u="1"/>
        <s v="WO111111" u="1"/>
        <s v="WA022101" u="1"/>
        <s v="WA042101" u="1"/>
        <s v="WA027001" u="1"/>
        <s v="WA038301" u="1"/>
        <s v="WA043401" u="1"/>
        <s v="WA043501" u="1"/>
        <s v="WA043601" u="1"/>
        <s v="WA043303" u="1"/>
        <s v="WA043701" u="1"/>
        <s v="WA043801" u="1"/>
        <s v="WA043901" u="1"/>
        <s v="WA044001" u="1"/>
        <s v="WA044101" u="1"/>
        <s v="WA044201" u="1"/>
        <s v="WA029502" u="1"/>
        <s v="WA041102" u="1"/>
        <s v="WA044401" u="1"/>
        <s v="WA044301" u="1"/>
        <s v="WZ014101" u="1"/>
        <s v="WU050102" u="1"/>
        <s v="WU060101" u="1"/>
        <s v="WO052801" u="1"/>
        <s v="WJ011601" u="1"/>
        <s v="WJ011701" u="1"/>
        <s v="WC027801" u="1"/>
        <s v="WG003901" u="1"/>
        <s v="WC027901" u="1"/>
        <s v="WC027501" u="1"/>
        <s v="WC027301" u="1"/>
        <s v="WG003601" u="1"/>
        <s v="WC027401" u="1"/>
        <s v="WO056301" u="1"/>
        <s v="WC027701" u="1"/>
        <s v="WG003801" u="1"/>
        <s v="WI020901" u="1"/>
        <s v="WO095301" u="1"/>
        <s v="WI021001" u="1"/>
        <s v="WY045606" u="1"/>
        <s v="WV005901" u="1"/>
        <s v="WV004101" u="1"/>
        <s v="WS014901" u="1"/>
        <s v="WH027101" u="1"/>
        <s v="WH027201" u="1"/>
        <s v="WT016101" u="1"/>
        <s v="WT016201" u="1"/>
        <s v="WT016301" u="1"/>
        <s v="WT016601" u="1"/>
        <s v="WT016801" u="1"/>
        <s v="WT017101" u="1"/>
        <s v="WA040901" u="1"/>
        <s v="WA041101" u="1"/>
        <s v="WA041301" u="1"/>
        <s v="WA041401" u="1"/>
        <s v="WA041501" u="1"/>
        <s v="WA041701" u="1"/>
        <s v="WA041901" u="1"/>
        <s v="WA042001" u="1"/>
        <s v="WA042201" u="1"/>
        <s v="WA042701" u="1"/>
        <s v="WA042801" u="1"/>
        <s v="WA042901" u="1"/>
        <s v="WA043001" u="1"/>
        <s v="WA043101" u="1"/>
        <s v="WA043201" u="1"/>
        <s v="WA043301" u="1"/>
        <s v="WF055901" u="1"/>
        <s v="WF061201" u="1"/>
        <s v="WH001022" u="1"/>
        <s v="WH025501" u="1"/>
        <s v="WH026701" u="1"/>
        <s v="WH027701" u="1"/>
        <s v="WH025601" u="1"/>
        <s v="WH027601" u="1"/>
        <s v="WH011501" u="1"/>
        <s v="WH027801" u="1"/>
        <s v="WH024201" u="1"/>
        <s v="WH028001" u="1"/>
        <s v="WH026301" u="1"/>
        <s v="WQ020401" u="1"/>
        <s v="WQ020201" u="1"/>
        <s v="WQ020601" u="1"/>
        <s v="WQ021001" u="1"/>
        <s v="WU020104" u="1"/>
        <s v="WR020401" u="1"/>
        <s v="WR020101" u="1"/>
        <s v="WR020201" u="1"/>
        <s v="WR020301" u="1"/>
        <s v="WO020001" u="1"/>
        <s v="WR021101" u="1"/>
        <s v="WP029005" u="1"/>
        <s v="WP041301" u="1"/>
        <s v="WP054901" u="1"/>
        <s v="WP055001" u="1"/>
        <s v="WP057201" u="1"/>
        <s v="WP074501" u="1"/>
        <s v="WP074801" u="1"/>
        <s v="WP074901" u="1"/>
        <s v="WP037201" u="1"/>
        <s v="WP077801" u="1"/>
        <s v="WP077901" u="1"/>
        <s v="WP078001" u="1"/>
        <s v="WP076201" u="1"/>
        <s v="WP078101" u="1"/>
        <s v="WP078601" u="1"/>
        <s v="WP078801" u="1"/>
        <s v="WP079101" u="1"/>
        <s v="WP079201" u="1"/>
        <s v="WP079701" u="1"/>
        <s v="WP080001" u="1"/>
        <s v="WP080101" u="1"/>
        <s v="WP074401" u="1"/>
        <s v="WP068801" u="1"/>
        <s v="WP075501" u="1"/>
        <s v="WP070701" u="1"/>
        <s v="WP080901" u="1"/>
        <s v="WP081001" u="1"/>
        <s v="WO052401" u="1"/>
        <s v="WO051710" u="1"/>
        <s v="WO056201" u="1"/>
        <s v="WZ016001" u="1"/>
        <s v="WZ019301" u="1"/>
        <s v="WZ020201" u="1"/>
      </sharedItems>
    </cacheField>
    <cacheField name="YR 1 Phase (DESC)" numFmtId="0">
      <sharedItems containsBlank="1"/>
    </cacheField>
    <cacheField name="YR 1 Phase (Number Only)" numFmtId="0">
      <sharedItems containsBlank="1"/>
    </cacheField>
    <cacheField name="YR 2-5 Phase (DESC)" numFmtId="0">
      <sharedItems containsBlank="1"/>
    </cacheField>
    <cacheField name="YR 2-5 Phase (Number Only)" numFmtId="0">
      <sharedItems containsBlank="1"/>
    </cacheField>
    <cacheField name="YR 1 Total EXP" numFmtId="0">
      <sharedItems containsString="0" containsBlank="1" containsNumber="1" containsInteger="1" minValue="39020" maxValue="18129970"/>
    </cacheField>
    <cacheField name="YR 1 REV - County (Bond)" numFmtId="0">
      <sharedItems containsString="0" containsBlank="1" containsNumber="1" containsInteger="1" minValue="0" maxValue="18129970"/>
    </cacheField>
    <cacheField name="bond count" numFmtId="0">
      <sharedItems containsString="0" containsBlank="1" containsNumber="1" containsInteger="1" minValue="0" maxValue="1"/>
    </cacheField>
    <cacheField name="YR 1 REV - County (Cash)" numFmtId="0">
      <sharedItems containsString="0" containsBlank="1" containsNumber="1" containsInteger="1" minValue="0" maxValue="11101280"/>
    </cacheField>
    <cacheField name="cash count" numFmtId="0">
      <sharedItems containsString="0" containsBlank="1" containsNumber="1" containsInteger="1" minValue="0" maxValue="2"/>
    </cacheField>
    <cacheField name="cash+bond count" numFmtId="0">
      <sharedItems containsString="0" containsBlank="1" containsNumber="1" containsInteger="1" minValue="1" maxValue="2"/>
    </cacheField>
    <cacheField name="Bond + Cash financing (county)-$" numFmtId="0">
      <sharedItems containsString="0" containsBlank="1" containsNumber="1" containsInteger="1" minValue="30000" maxValue="18129970"/>
    </cacheField>
    <cacheField name="Bond or Cash financing (county)-Text" numFmtId="0">
      <sharedItems containsBlank="1"/>
    </cacheField>
    <cacheField name="YR 1 REV - Non-County" numFmtId="0">
      <sharedItems containsString="0" containsBlank="1" containsNumber="1" containsInteger="1" minValue="0" maxValue="3150000"/>
    </cacheField>
    <cacheField name="YR 2-5 Total EXP" numFmtId="0">
      <sharedItems containsString="0" containsBlank="1" containsNumber="1" containsInteger="1" minValue="0" maxValue="415618720"/>
    </cacheField>
    <cacheField name="YR 2 REV - County (Bond + Cash)" numFmtId="0">
      <sharedItems containsString="0" containsBlank="1" containsNumber="1" containsInteger="1" minValue="0" maxValue="32658720"/>
    </cacheField>
    <cacheField name="YR 3 REV - County (Bond + Cash)" numFmtId="0">
      <sharedItems containsString="0" containsBlank="1" containsNumber="1" containsInteger="1" minValue="0" maxValue="283280000"/>
    </cacheField>
    <cacheField name="YR 4 REV - County (Bond + Cash)" numFmtId="0">
      <sharedItems containsString="0" containsBlank="1" containsNumber="1" containsInteger="1" minValue="0" maxValue="60100000"/>
    </cacheField>
    <cacheField name="YR 5 REV - County (Bond + Cash)" numFmtId="0">
      <sharedItems containsString="0" containsBlank="1" containsNumber="1" containsInteger="1" minValue="0" maxValue="39580000"/>
    </cacheField>
    <cacheField name="YR 2-5 REV - County (All Cnty Sources)" numFmtId="0">
      <sharedItems containsString="0" containsBlank="1" containsNumber="1" containsInteger="1" minValue="0" maxValue="415618720"/>
    </cacheField>
    <cacheField name="YR 2-5 REV - Non-County" numFmtId="0">
      <sharedItems containsString="0" containsBlank="1" containsNumber="1" containsInteger="1" minValue="0" maxValue="7012000"/>
    </cacheField>
    <cacheField name="Funding Source 1 Tab BALANCES for SHERPA Import" numFmtId="0">
      <sharedItems containsBlank="1"/>
    </cacheField>
    <cacheField name="BUDGET MODULE ACCT IMPORT Tab Balances for SHERPA Import" numFmtId="0">
      <sharedItems containsBlank="1"/>
    </cacheField>
    <cacheField name="BUDGET MODULE ACCT IMPORT Tab -- CIC pivot tables balance (REV)?" numFmtId="0">
      <sharedItems containsBlank="1"/>
    </cacheField>
    <cacheField name="Ongoing Operational Costs for new technology projects (see IMSD cost estimating tab for detail)" numFmtId="0">
      <sharedItems containsString="0" containsBlank="1" containsNumber="1" containsInteger="1" minValue="0" maxValue="85000"/>
    </cacheField>
    <cacheField name="YR 1 Scope Check Under 1000 Characters?" numFmtId="0">
      <sharedItems containsBlank="1"/>
    </cacheField>
    <cacheField name="YR 2-5 Scope Check Under 1000 Characters?" numFmtId="0">
      <sharedItems containsBlank="1"/>
    </cacheField>
    <cacheField name="Sub-Project Title:" numFmtId="0">
      <sharedItems containsBlank="1" count="410">
        <m/>
        <s v="VT DEVELOPMENT AGRMNT - DEFERRED MAINTENANCE"/>
        <s v="CA DEVELOPMENT AGRMNT - DEFERRED MAINTENANCE"/>
        <s v="CRC SURGES BUILDING ROOF REPLACEMENT"/>
        <s v="CRC LOTTER BUILDING ROOF REPLACEMENT"/>
        <s v="CRC WEST PARKING LOT RESURFACE"/>
        <s v="CRC 600 &amp; 400 BED DORMITORY ROOF "/>
        <s v="CRC - SEGREGATION HEALTH AND SAFETY IMPROVEMENTS"/>
        <s v="CRC CAMPUS BUILDINGS RETRO-COMMISSIONING STUDY"/>
        <s v="VEL PHILLIPS - SECURE COURTROOM (CHILDRENS COURT)"/>
        <s v="COURTHOUSE - ELECTION COMMISSION AREA RECONFIGURATION"/>
        <s v="VEL PHILIPS - HVAC"/>
        <s v="IJCC - COURTHOUSE COMPLEX DESIGN"/>
        <s v="CJF - SPU REPLACEMENT (AND RELATED WORK)"/>
        <s v="CJF SPRINKLER SYSTEM"/>
        <s v="CJF - SANITARY DRAINAGE"/>
        <s v="WIL-O-WAY UNDERWOOD - NEW SPLASH PAD"/>
        <s v="FACILITIES WEST (LAPHAM) ROOF REPLACEMENT"/>
        <s v="NEW FIRE HYDRANT - VEL PHILLIPS"/>
        <s v="WASHINGTON SENIOR CENTER HVAC CONTROLS"/>
        <s v="CH ELEVATOR MODERNIZATION"/>
        <s v="CH COMPLEX FACADE INSPECT &amp; REPAIR-PHASE 4"/>
        <s v="BACK UP POWER GENERATOR - SR CENTERS"/>
        <s v="SR CENTERS - FIRE PROTECTION SYS"/>
        <s v="SECURITY SYS UPGRADES"/>
        <s v="COURTHOUSE - STEAM TRAPS (ALLOCATION 2)"/>
        <s v="COURTHOUSE - VAV REPLACEMENTS (ALLOCATION 1)"/>
        <s v="CJF - AUTOMATIC TRANSFER SWITCHES"/>
        <s v="CJF - TOILET AND SINK REPLACEMENT"/>
        <s v="COURTHOUSE - AHU (1 - 4) REPAIR AND REPLACEMENT COMPONENTS"/>
        <s v="CJF AIR HANDLER SYSTEM REPLACEMENT"/>
        <s v="COURTHOUSE - HVU AND MAU REPLACEMENTS (ALLOCATION 1)"/>
        <s v="COURTHOUSE - FLOOR COATINGS PENTHOUSE"/>
        <s v="VEL PHILLIPS - WATER FIXTURE CONTROLS"/>
        <s v="FACILITIES WEST (LAPHAM) - PARKING LOT"/>
        <s v="SR CENTERS - WILSON HVAC CONTROLS AND EQUIPMENT"/>
        <s v="SR CENTERS - WILSON SIDING"/>
        <s v="SR CENTERS - WASHINGTON WINDOW REPLACEMENT"/>
        <s v="CJF BLDG ROOF REPLACEMENT"/>
        <s v="CJF - GENERAL FLOORING"/>
        <s v="SR CENTERS - CLINTON ROSE SENIOR CENTER HVAC"/>
        <s v="VEL PHILLIPS - JUDGE PARKING LOT"/>
        <s v="SR CENTERS - WASHINGTON MECHANICALS AND EQUIPMENT"/>
        <s v="MITCHELL PARK LIFT STATION UPGRADE"/>
        <s v="TECHNOLOGY LIFECYCLE REPLACEMENTS - IMSD - PHASE 3"/>
        <s v="COURTHOUSE POWER UPGRADE"/>
        <s v="COURTHOUSE - G2A SERVER ROOM SAFETY IMPROVEMENTS"/>
        <s v="ONBASE APPLICATION – (SAAS) MIGRATION"/>
        <s v="CITYWORKS APPLICATION – (SAAS) MIGRATION"/>
        <s v="CONFERENCE ROOM(S) TECHNOLOGY IMPROVEMENTS"/>
        <s v="UNINTERRUPTIBLE POWER SUPPLY (UPS) REPLACEMENTS"/>
        <s v="KITCHEN AREA IMPROVEMENTS"/>
        <s v="FIBER INTERNET – SENIOR CENTERS"/>
        <s v="WOW - PLAYGROUND REPLACEMENTS"/>
        <s v="CONCRETE YARD AND PARKING LOT REPLACEMENT - HILLSIDE SITE - FLEET MAINT BLDG"/>
        <s v="BUS LIFT REPLACEMENT (2) - FDL SITE – GARAGE – PHASE 2"/>
        <s v="REPLACEMENT OF UNDERGROUND FUEL TANKS KK"/>
        <s v="BUS LIFTS (2) KK SITE - MAINT BUILDING - PHASE 2"/>
        <s v="ROOF REPLACEMENT - FDL SITE - MAINT BUILDING"/>
        <s v="ROOF REPLACEMENT - KK SITE - MAINT AND OPERATIONS BUILDINGS"/>
        <s v="REPLACEMENT OF UNDERGROUND FUEL TANKS FDL"/>
        <s v="BUS STOP IMPROVEMENTS - BUS PADS-BOLLARDS AT STATIONS - PHASE 2"/>
        <s v="BUS SHELTERS - MULTIPLE SITES - PHASE 2"/>
        <s v="MCTS ADMINISTRATION BUILDING LIGHTING"/>
        <s v="LIGHTING IMPROVEMENTS (FDL GARAGE)"/>
        <s v="BUS LIFT REPLACEMENT (2) – FLEET MAINT SITE – MAIN GARAGE"/>
        <s v="MCTS FLEET MAINTENANCE LIGHTING UPGRADES"/>
        <s v="FLEET GARAGE EXTENSION"/>
        <s v="FLEET STORAGE TANK SYSTEM REPLACEMENT"/>
        <s v="FLEET MANAGEMENT ELECTRICAL UPGRADE"/>
        <s v="COUNTYWIDE VEHICLE AND EQUIPMENT REPLACEMENT - 2026"/>
        <s v="SHORT TERM CTH REHABILITATION - PHASE 2"/>
        <s v="FLEET GARAGE MECHANICALS REPLACEMENT"/>
        <s v="S 76TH ST. (CTH U)-S CREEK VIEW CT TO W HIGH ST"/>
        <s v="W. COLLEGE AVE. (CTH ZZ)-S. 26TH ST. TO W. HOWELL AVE."/>
        <s v="N. TEUTONIA AVE (CTH D)-W. BRADLEY RD TO N. GREENBAY RD"/>
        <s v="LINCOLN MEMORIAL DR SIGNAL IMPRV JUNEAU PARK TO WATER TOWER"/>
        <s v="LAYTON AVE SIGNAL IMPROVEMENT 76TH TO 47TH"/>
        <s v="SIGNAL AT LAYTON AVE INTERSECTIONS 84TH, 68TH, NICHOLSON"/>
        <s v="S 13TH ST (CTH V)-OAKWOOD RD TO W PUETZ RD RECONSTRUCTION"/>
        <s v="S. 76TH ST. (CTH U)-W. LAYTON AVE. TO W. HOWARD AVE. RECONST"/>
        <s v="W RYAN RD (CTH H)-S 96TH ST TO STH 100 RECONSTRUCTION"/>
        <s v="W LAYTON AVE (CTH Y)-S 68TH ST TO S 60TH ST"/>
        <s v="COMMAND CENTRAL AWARE"/>
        <s v="700MHZ SIMULCAST NETWORK - OEM"/>
        <s v="911 DISPATCH ACADEMY EQUIPMENT"/>
        <s v="STATION ALERTING LOUDSPEAKER SYSTEM – OEM"/>
        <s v="MOBILE RADIO SITE - OASIS 700.800MHZ"/>
        <s v="911 CAD REPLACEMENT – OEM"/>
        <s v="RADIO ENCRYPTION - OEM"/>
        <s v="PHASED BUILDING EXTERIOR STONE CLADDING (2026)"/>
        <s v="MARCUS CENTER ROOF REPLACEMENT - FITCH GARDEN AREA"/>
        <s v="TRAINING ACADEMY - SECURITY IMPROVEMENTS"/>
        <s v="LAKEFRONT CAMERAS AND VIDEO ANALYTICS"/>
        <s v="TRAINING ACADEMY - HVAC AND PLUMBING REPLACEMENTS"/>
        <s v="CAMERA TOWERS AND TRAILER SYSTEMS"/>
        <s v="TRAINING TRACK (EVOC) – SHERIFF TRAINING ACADEMY"/>
        <s v="TRAINING ACADEMY AND PARKING LOT REPLACEMENT"/>
        <s v="CJF IN-PERSON VISITATION"/>
        <s v="JAIL BODY SCANNER"/>
        <s v="TRAINING ACADEMY - GENERAL INTERIOR REPAIRS AND UPDATES"/>
        <s v="CJF - JAIL RECORDS AREA REMODEL AND UPDATES"/>
        <s v="CJF - HOLDING CELLS RETROFIT"/>
        <s v="CJF - SAFE ROOMS RETROFIT"/>
        <s v="CJF – CONFERENCE ROOM IMPROVEMENTS"/>
        <s v="CJF - LIGHT CONTROLS RENOVATION"/>
        <s v="CJF - MENTAL HEALTH DOORS AND GLASS REPLACEMENT"/>
        <s v="CJF - SPECIAL MEDICAL UNIT NEGATIVE PRESSURE ROOMS"/>
        <s v="CJF - CAMERA REPLACEMENTS"/>
        <s v="NOYES PARK – ROAD, PARKING LOT &amp; WALKWAYS"/>
        <s v="LAKE PARK STEEL ARCH BRIDGE"/>
        <s v="PARKS ADA INVENTORY AND ASSESSMENT"/>
        <s v="WHITNALL GOLF COURSE IRRIGATION"/>
        <s v="NEW SERVICE BLDG AND SRVC YARD - WASHINGTON PARK"/>
        <s v="DRETZKA PARK ELIMINATE HIGH VOLTAGE"/>
        <s v="MCKINLEY PARKING LOTS - PHASE 3"/>
        <s v="COOL WATERS OVERFLOW PARKING LOT &amp; SERVICE YARD"/>
        <s v="WHITNALL CLUBHOUSE HVAC REPLACEMENT AND KITCHEN IMPROVEMENTS"/>
        <s v="COOL WATERS HEATERS"/>
        <s v="BAY VIEW PARK - REVETMENT"/>
        <s v="KOSCIUSZKO COMMUNITY CENTER REHABILITATION"/>
        <s v="SCHULZ AQUATIC CENTER – POOL GRATING"/>
        <s v="GREENFIELD PARK – ELIMINATE HIGH VOLTAGE"/>
        <s v="COOPER PARK – PARKING LOT REDESIGN AND REPLACEMENT"/>
        <s v="PARKS RIPARIAN WALLS – INVENTORY AND ASSESSMENT"/>
        <s v="BENDER PARK ROADWAY AND DRAINAGE REPLACEMENT"/>
        <s v="BROWN DEER TENNIS &amp; PICKLEBALL"/>
        <s v="SIMMONS BASEBALL AND SOFTBALL FIELDS LIGHTING"/>
        <s v="ZABLOCKI PLAYGROUND RECONSTRUCTION"/>
        <s v="JACOBUS PLAYGROUND RECONSTRUCTION"/>
        <s v="AC HANSON PLAYGROUND RECONSTRUCTION"/>
        <s v="GRANT PARK ROADWAY RECONSTRUCTION HAWTHORNE TO PICNIC AREA 5"/>
        <s v="SPORT FIELD RECONDITIONING HARDEN-ZABLOCKI"/>
        <s v="KOSCIUSZKO COMMUNITY CENTER – FACADE AND ENTRANCE"/>
        <s v="DOYNE PARK REDESIGN STUDY"/>
        <s v="PARKS SOUTH REGION ROOF REPLACEMENTS"/>
        <s v="SCOUT LAKE PARKING LOT AND PATHS"/>
        <s v="LAFOLLETTE PARK COURT AND SITE IMPROVEMENTS"/>
        <s v="SHERMAN PARK – BOYS AND GIRLS CLUB ROOF REPLACEMENT"/>
        <s v="MCKINLEY MARINA PARKING LOT REPLACEMENT – CENTER SECTION"/>
        <s v="COPERNICUS PLAYGROUND REPLACEMENT"/>
        <s v="MITCHELL PARK DOMES REPAIRS"/>
        <s v="PARKS LIGHTING IMPROVEMENTS"/>
        <s v="KOPS PARK PLAYGROUND REPLACEMENT"/>
        <s v="KK SPORTS CENTER PLAYGROUND REPLACEMENT"/>
        <s v="PLAYGROUND RESURFACING – PHASE 4 "/>
        <s v="LITTLE MENOMONEE RIVER TRAIL EXT (COUNTY LINE - GOOD HOPE) "/>
        <s v="WILSON PARK FACILITY STUDY"/>
        <s v="CONCRETE STAIR RECONSTRUCTION (VARIOUS PARKS)"/>
        <s v="BASKETBALL COURT RECONSTRUCTION (VARIOUS PARKS)"/>
        <s v="SHERIDAN PARK BLUFF STABILITY"/>
        <s v="WILSON PARK ICE RINK REFRIGERATION AND RENEWAL STUDY"/>
        <s v="JACKSON PARK POOL RENEWAL"/>
        <s v="RR PRKWAY-124TH MORGAN AND RR LINCOLN TO OKLAHOMA-NATIONAL"/>
        <s v="WASHINGTON PARK AQUATICS"/>
        <s v="PARKS WADING POOL CONVERSION"/>
        <s v="VITAL RECORDS DIGITIZATION"/>
        <s v="WMC CONDO AGRMNT-PASSENGER ELEVATOR (SAARINEN)"/>
        <s v="WMC SAARINEN FREIGHT ELEVATOR"/>
        <s v="WMC CONDO AGRMNT-EXT PEDESTAL-CONCRETE REPAIR AND REPLACE"/>
        <s v="WMC CONDO AGRMNT - EXTERIOR WALL (PEDESTAL)"/>
        <s v="WAR MEMORIAL CENTER - FLOOD MITIGATION"/>
        <s v="WMC CONDO AGRMNT-VETERANS GALLERY WINDOWS"/>
        <s v="ZOO FRONT ENTRANCE - ADMISSIONS RECONFIGURATION"/>
        <s v="ZOO OCEAN CONNECTIONS POOL AREA DEMOLITION"/>
        <s v="ZOOFARI BUILDING - ROOF AND HVAC REPLACEMENT"/>
        <s v="SHAREPOINT MASTER FILE TAB" u="1"/>
        <s v="WIL-O-WAY UNDERWOOD ROOF REPLACEMENT" u="1"/>
        <s v="WIL-O-WAY GRANT ROOF REPLACEMENT" u="1"/>
        <s v="MCGOVERN BASEMENT REPAIRS AND EQUIPMENT" u="1"/>
        <s v="WOW - BUILDING AUTOMATION CONTROLS" u="1"/>
        <s v="SR CENTERS - KELLY HVAC CONTROLS AND EQUIPMENT" u="1"/>
        <s v="WIRELESS INFRASTRUCTURE COUNTY BUILDINGS - PHASE 3" u="1"/>
        <s v="SECURE YOUTH FACILITY – SCHOOL AREA IMPROVEMENTS" u="1"/>
        <s v="SEC YOUTH FAC PHASE 1" u="1"/>
        <s v="BUS REPLACEMENT PROGRAM - 2026" u="1"/>
        <s v="INMATE PROCESSING AREA AND HOLDING CELL" u="1"/>
        <s v="HVAC REFIT ASSESSMENT - FLEET FACILITY" u="1"/>
        <s v="FLEET - CENTRAL GARAGE FIRE SUPPRESSION" u="1"/>
        <s v="MCDOT FLEET MANAGEMENT BUILDING SOLAR PV SYSTEM" u="1"/>
        <s v="CONVENTIONAL REPEATER EQUIPMENT – OEM" u="1"/>
        <s v="VEHICLE BARRIER SYSTEM" u="1"/>
        <s v="SPORTS COMPLEX MUA" u="1"/>
        <s v="WMC OIL STORAGE TANK REMOVAL" u="1"/>
        <s v="WATERMAIN PIPE REPLACEMENT - ZOO GROUNDS" u="1"/>
        <s v="NEW CAROUSEL &amp; RENTAL FACILITY" u="1"/>
        <s v="ZOOFARI BUILDING - ROOF REPLACEMENT" u="1"/>
        <s v="ZOOFARI BUILDING - AC UNIT REPLACEMENT" u="1"/>
        <s v="UNDERGROUND VOLTAGE FEEDER REPLACEMENTS" u="1"/>
        <s v="ZOO - PRIMATES BUILDING - REPAIRS, REMODELING, AND UPDATES" u="1"/>
        <s v="ZOO – PECK WELCOME CENTER – MECHANICALS REPLACEMENT" u="1"/>
        <s v="ZOO – BIG CAT BUILDING – BOILER REPLACEMENTS (4)" u="1"/>
        <s v="ZOO – APES BUILDING – AC UNIT REPLACEMENTS (4)" u="1"/>
        <s v="ZOO – MACAQUE HOLDING AREA – AC UNIT 2 AND AHU UNIT 1" u="1"/>
        <s v="ZOO – AVIARY BUILDING – AHU UNIT 3 REPLACEMENT" u="1"/>
        <s v="ZOO – SMALL MAMMALS BUILDING DEMOLITION" u="1"/>
        <s v="CHARLES ALLIS MUSEUM MAKE SAFE REPAIRS" u="1"/>
        <s v="VILLA TERRACE BUILDING EXTERIORS REPAIR AND REPLACEMENT" u="1"/>
        <s v="COUNTY CLERK OFFICE AREA(S) REMODEL AND RECONFIGURATION" u="1"/>
        <s v="COURTHOUSE CAFE AREA IMPROVEMENTS" u="1"/>
        <s v="NEW COUNTY CRIMINAL COURTHOUSE" u="1"/>
        <s v="COURTHOUSE STEAM EXPANSION JOINTS" u="1"/>
        <s v="COURTHOUSE COMPLEX - SAFETY PARTITIONS" u="1"/>
        <s v="VEL PHILIPS HVAC CONTROLS UPGRADE" u="1"/>
        <s v="CLINTON ROSE SR. CENTER CHILLER" u="1"/>
        <s v="COURTHOUSE COMPLEX STEAM TRAPS - PHASE 1" u="1"/>
        <s v="118TH AND MORGAN - ALLIS CHALMERS LANDFILL" u="1"/>
        <s v="WIL-O-WAY GRANT - NEW SPLASH PAD" u="1"/>
        <s v="COUNTY VOICE COMMUNICATIONS SERVER LIFECYCLE" u="1"/>
        <s v="TECHNOLOGY LIFECYCLE REPLACEMENTS - IMSD - PHASE 2" u="1"/>
        <s v="DENTENTION CENTER CONTROL CENTER PANEL REPLACEMENT" u="1"/>
        <s v="DHHS - SAN FOR CRITICAL VIDEO STORAGE CAPACITY" u="1"/>
        <s v="BUS REPLACEMENT PROGRAM - 2025" u="1"/>
        <s v="BOILERS AND BOILER PUMPS AT KK GARAGE " u="1"/>
        <s v="BUS CURB EXTENSIONS" u="1"/>
        <s v="FDL BUS STORAGE AND GARAGE VENTILATION AND EXHAUST SYSTEMS" u="1"/>
        <s v="BUS LIFT REPLACEMENT (2) - FDL SITE - GARAGE" u="1"/>
        <s v="COUNTYWIDE VEHICLE AND EQUIPMENT REPLACEMENT - 2025" u="1"/>
        <s v="S. 76TH ST. BRIDGE OVER W. FOREST HOME AVE." u="1"/>
        <s v="RECONSTRUCT CTH BB - S. 13TH ST. TO S HOWELL AVE." u="1"/>
        <s v="E MASON ST BRIDGE-LINCOLN MEMORIAL DR B-40-0524" u="1"/>
        <s v="S 76TH ST. (CTH U)-S. COUNTY LINE RD. TO S. CREEKVIEW CT." u="1"/>
        <s v="LAYTON AVE SIGNAL IMPROVEMENT PINE TO PACKARD" u="1"/>
        <s v="PHASED BUILDING EXTERIOR STONE CLADDING (2025)" u="1"/>
        <s v="ROOT RIVER PARKWAY RECONSTRUCTION - LINCOLN TO CLVLND (EAST)" u="1"/>
        <s v="ROOT RIVER PKWY RECONSTRUCTION-124TH TO CLVLND (WEST)" u="1"/>
        <s v="SOUTH SHORE BREAKWATER SOUTH SECTION (RETITLE TO &quot;BAY VIEW PARK - REVETMENT&quot;)" u="1"/>
        <s v="SOUTH SHORE BREAKWATER NORTH SECTION - PHASE 2" u="1"/>
        <s v="CUPERTINO PARK SHORE DRIVE CONVERSION TO TRAIL" u="1"/>
        <s v="OLMSTED WAY RECONSTRUCTION" u="1"/>
        <s v="OAK LEAF TRAIL HAMPSHIRE ACCESS" u="1"/>
        <s v="LAKE PARK RAVINE DRIVE REPLACEMENT" u="1"/>
        <s v="WILSON REC CENTER – SERVICE ROAD REPLACEMENT" u="1"/>
        <s v="OAK LEAF TRAIL BRIDGE (OVER I-43 HAMPTON) – REPLACEMENT" u="1"/>
        <s v="NORTH POINT PARKING LOT" u="1"/>
        <s v="UNDERWOOD CREEK PKWY RD RPLCMNT-ROUNDABOUT TO SWAN" u="1"/>
        <s v="KK-JACKSON PARK DRIVE - ALTERNATIVE C" u="1"/>
        <s v="NEW SERVICE BLDG &amp; YARD – WHITNALL GOLF" u="1"/>
        <s v="PARKS FIRE PROTECTION SYSTEMS – PHASE 1" u="1"/>
        <s v="WMC CONDO AGRMNT-PENTHOUSE MECHANICAL REPLACEMENTS" u="1"/>
        <s v="PRIMATE BUILDING - NEW AIR CONDITIONING SYSTEM" u="1"/>
        <s v="FLAMINGO CAFE BUILDING - BOILER REPLACEMENTS" u="1"/>
        <s v="COUNTY ADMINISTRATIVE SPACE RECONFIG - PHASE 1" u="1"/>
        <s v="CJF LOADING DOCK SYSTEM REPLACEMENT" u="1"/>
        <s v="VEL PHILIPS BOILER REPLACEMENTS" u="1"/>
        <s v="WASHINGTON SENIOR CENTER ROOF REPLACEMENT" u="1"/>
        <s v="COUNTY-WIDE SANITARY SEWERS REPAIRS - 2025" u="1"/>
        <s v="TRAFFIC SIGNAL PRIORITY - PHASE 1" u="1"/>
        <s v="SIGNAL IMPROVEMENTS S 76TH, S 92ND, W OKLAHOMA" u="1"/>
        <s v="N. TEUTONIA AVE (CTH D) - N. 43RD ST. (CTH G)-W. BRADLEY RD" u="1"/>
        <s v="W. GOOD HOPE RD. (CTH PP)-N TEUTONIA AVE TO I-43 RECONSTRUCT" u="1"/>
        <s v="PHASED ELECTRICAL SERVICES" u="1"/>
        <s v="KOSCIUSZKO COMMUNITY CENTER – ROOF AND SKYLIGHTS" u="1"/>
        <s v="PARK WALKWAY REPLACEMENTS – PHASE 2" u="1"/>
        <s v="KK-JACKSON PARK DRIVE - ALTERNATIVE B" u="1"/>
        <s v="ZOO OCEAN CONNECTIONS POOL AREA" u="1"/>
        <s v="SHAREPOINT PRIOR REQ FOLDER" u="1"/>
        <s v="SOUTH SHORE BREAKWATER SOUTH SECTION" u="1"/>
        <s v="INTERNATIONAL TERMINAL REDEVEL" u="1"/>
        <s v="MKE REMOVE RUNWAY 1R/19L (NORTH OF TAXIWAY W)" u="1"/>
        <s v="GMIA TICKETING AREA REMODELING" u="1"/>
        <s v="MWC MAKE-UP AIR UNITS" u="1"/>
        <s v="MWC OBSTRUCTION REMOVAL" u="1"/>
        <s v="MKE CAR RENTAL LOBBY AND BATHROOMS RENOVATION" u="1"/>
        <s v="MKE NORTH AIRFIELD TAXIWAY GEOMETRY IMPROVEMENTS " u="1"/>
        <s v="MKE PASSENGER LOADING BRIDGE REPLACEMENT-PHASE 3" u="1"/>
        <s v="MKE SAVER LOT A PARKING REHAB" u="1"/>
        <s v="MKE DATA CENTER VIRTUALIZATION INFRASTRUCTURE REPLACEMENT" u="1"/>
        <s v="MKE PAGING SYSTEM REPLACEMENT" u="1"/>
        <s v="MKE ARFF VEHICLE REPLACEMENT" u="1"/>
        <s v="MKE SNOW REMOVAL EQUIPMENT REPLACEMENT" u="1"/>
        <s v="MKE VEHICLE AND EQUIPMENT REPLACEMENT" u="1"/>
        <s v="GMIA PARKING STRUCTURE EXPANSION JOINT REPLCMNT - PHASE 2" u="1"/>
        <s v="MKE PARKING STRUCTURE TRAFFIC BEARING MEMBRANES - PHASE 2" u="1"/>
        <s v="MKE SOUTH MAINT AIR HANDLING UNITS AND ROOF REPLACEMENT" u="1"/>
        <s v="MKE PARKING STRUCTURE PEDESTRIAN CORRIDOR REHABILITATION" u="1"/>
        <s v="ADVENTURE AFRICA - RHINOS" u="1"/>
        <s v="CHARLES ALLIS WINDOW AND DOOR REPLACEMENT" u="1"/>
        <s v="VILLA TERRACE COURTYARD FOUNDATION AND DRAINAGE" u="1"/>
        <s v="CHARLES ALLIS FAÇADE REPAIR" u="1"/>
        <s v="CRC POWERHOUSE WINDOWS" u="1"/>
        <s v="CRC SECURITY SYSTEM UPGRADE-PHASE 1" u="1"/>
        <s v="CRC WEST PARKING LOT RESURFACE " u="1"/>
        <s v="SAFETY BUILDING - EVIDENCE ROOM SPACE CONSOLIDATION" u="1"/>
        <s v="VEL PHILLIPS – COURTROOM AND ADMIN CARPET REPLACEMENT" u="1"/>
        <s v="COUNTY CLERK OFFICE REMODEL" u="1"/>
        <s v="CJF FLUSH CONTROL WATER MANAGEMENT SYSTEM" u="1"/>
        <s v="CH CAFÉ AREA IMPROVEMENTS" u="1"/>
        <s v="CJF SKYWALK REHABILITATION" u="1"/>
        <s v="VEL PHILLIPS COURTS SOUNDS SYSTEM REPLACEMENT" u="1"/>
        <s v="COUNTY ADMINISTRATIVE SPACE RECONFIGURATION - PHASE 1" u="1"/>
        <s v="COURTHOUSE 7TH FLOOR FAMILY COURT RECONFIG AND REMODEL - PHASE 2" u="1"/>
        <s v="TECHNOLOGY LIFECYCLE REPLACEMENTS - IMSD" u="1"/>
        <s v="INCLUSIVE RESTROOM IMPROVEMENTS - PHASE 1" u="1"/>
        <s v="ENTERPRISE DATA AND ANALYTICS - PHASE 2" u="1"/>
        <s v="NEW DHHS ADMIN COGGS BUILDING" u="1"/>
        <s v="COUNTY-WIDE SANITARY SEWERS REPAIRS - 2024" u="1"/>
        <s v="MITCHELL PARK LIFT STATION" u="1"/>
        <s v="OAK CREEK SKATE LIFT STATION" u="1"/>
        <s v="ALLIS CHALMERS LANDFILL - 116TH AND GREENFIELD" u="1"/>
        <s v="CH - ELEVATOR MODERNIZATION" u="1"/>
        <s v="SEC YOUTH FAC" u="1"/>
        <s v="WOW UNDERWOOD - NEW SPLASH PAD" u="1"/>
        <s v="WOW GRANT - NEW SPLASH PAD" u="1"/>
        <s v="KITCHEN UPGRADES - CLINTON ROSE SR CENTER" u="1"/>
        <s v="SHORT TERM CTH REHABILITATION-PHASE 1" u="1"/>
        <s v="FDL BUS LIFTS (4)" u="1"/>
        <s v="SAFE STREETS AND ROADS FOR ALL - SAFETY ACTION PLAN" u="1"/>
        <s v="NATIONAL AVENUE (ROUTE 18) TRANSIT ENHANCEMENT FEASIBILITY STUDY" u="1"/>
        <s v="MCTS FACILITY AND ASSET CONSOLIDATION ANALYSIS" u="1"/>
        <s v="BUS SHELTERS - MULTIPLE SITES - PHASE 1" u="1"/>
        <s v="BUS STOP IMPROVEMENTS - BUS PADS-BOLLARDS AT STATIONS - MULTIPLE SITES - PHASE 1" u="1"/>
        <s v="BUS LIFTS (2) - KK SITE - MAINT BUILDING" u="1"/>
        <s v="BUS REPLACEMENT PROGRAM - 2024" u="1"/>
        <s v="MKE OBSTRUCTION REMOVAL (2023)" u="1"/>
        <s v="MKE PARKING STRUCTURE TRAFFIC BEARING MEMBRANES (77, 89,02)" u="1"/>
        <s v="MKE REHABILITATE BULLSEYE" u="1"/>
        <s v="MKE REHABILITATE GRE (GROUND RUN-UP ENCLOSURE) RAMP" u="1"/>
        <s v="MKE REHABILITATE TAXIWAY A3 (SOUTH OF RUNWAY 7R)" u="1"/>
        <s v="MKE REHABILITATE TAXIWAY F (BETWEEN RUNWAY 19R AND TAXIWAY H)" u="1"/>
        <s v="MKE REHABILITATE TAXIWAY Y" u="1"/>
        <s v="MKE REHABILITATE THE PAPA PAD" u="1"/>
        <s v="MKE REMOVE TAXIWAY A1 BETWEEN TAXIWAYS A AND B" u="1"/>
        <s v="MKE ARFF BUILDING OVERHEAD DOOR REPLACEMENT " u="1"/>
        <s v="MKE COUNTY FUEL BASED INFRASTRUCTURE (CONC. E) CONSTRUCTION" u="1"/>
        <s v="MKE CRASH PHONE REPLACEMENT" u="1"/>
        <s v="MKE FUEL FARM ROADWAY RECONSTRUCTION " u="1"/>
        <s v="MKE GATE C12 FUEL PIT" u="1"/>
        <s v="MKE PARKING STRUCTURE PT ANCHORAGES" u="1"/>
        <s v="MKE PASSENGER LOADING BRIDGE REPLACEMENT" u="1"/>
        <s v="FLEET STORAGE TANK REPLACEMENT" u="1"/>
        <s v="FLEET MANAGEMENT SALLY PORT" u="1"/>
        <s v="COUNTYWIDE VEHICLE AND EQUIPMENT REPLACEMENT - 2024" u="1"/>
        <s v="S. 13TH ST -W PUETZ TO DREXEL" u="1"/>
        <s v="SIGNAL AT FOREST HOME AVE &amp; SPEEDWAY DR INTERSEC" u="1"/>
        <s v="W. SILVER SPRING DR (CTH EE)-N. 124TH ST. TO W. APPLETON AVE" u="1"/>
        <s v="HONEY CREEK DR BRIDGE P-40-0570 OVER HONEY CREEK" u="1"/>
        <s v="N. TEUTONIA AVE (CTH D)-N. 43RD ST. (CTH G)-W. BRADLEY RD" u="1"/>
        <s v="SIGNAL AT RAWSON AVE INTRSCTNS 68TH, 51ST, 31ST" u="1"/>
        <s v="LINCOLN MEMORIAL DR SIGNAL IMPROVEMENT JUNEAU PARK TO WATER TOWER RD" u="1"/>
        <s v="S 76TH ST. (CTH U)-S. COUNTY LINE RD. TO S. CREEK VIEW CT." u="1"/>
        <s v="W LAYTON AVE BRIDGE B-40-0163 OVER W FOREST HOME AVE (STH 24)" u="1"/>
        <s v="SIGNAL UPGRADES FOR IMPROVED EFFICIENCY-MOBILITY" u="1"/>
        <s v="CURB RAMPS - SIDEWALK AT LAYTON AND NICHOLSON INTERSECTION" u="1"/>
        <s v="NORTH SHOP IMPROVEMENTS" u="1"/>
        <s v="SPEED, PEDESTRIAN, AND SCHOOL ZONE SAFETY UPGRADES" u="1"/>
        <s v="W. BELOIT RD. (CTH T)-S. 108TH ST. TO W. OKLAHOMA AVE." u="1"/>
        <s v="OEM 911 - VESTA PHONE UPGRADE" u="1"/>
        <s v="COUNTYWIDE RADIO PROJECT (APX NEXT) APX7000 (END OF LIFE)" u="1"/>
        <s v="PUBLIC SAFETY COMMUNITY ENGAGEMENT APP " u="1"/>
        <s v="911 DISPATCH ACADEMY EQUIPMENT " u="1"/>
        <s v="STATION ALERTING LOUDSPEAKER SYSTEM – OEM   " u="1"/>
        <s v="MOBILE RADIO SITE - OASIS 700.800MHZ " u="1"/>
        <s v="RF DOPPLER EQUIPMENT – OEM" u="1"/>
        <s v="CONVENTIONAL REPEATER EQUIPMENT – OEM " u="1"/>
        <s v="PHASED BUILDING EXTERIOR STONE CLADDING (2024)" u="1"/>
        <s v="AUTOMATED LICENSE PLATE READERS" u="1"/>
        <s v="TRAINING ACADEMY – HVAC AND PLUMBING REPLACEMENTS" u="1"/>
        <s v="SHERIFF SECURITY EQUIPMENT REPLACEMENT" u="1"/>
        <s v="JAIL KEYWATCHER SYSTEM" u="1"/>
        <s v="JAIL MAIL SCANNER" u="1"/>
        <s v="ELECTRONIC LOGGING AND REPORTING SYSTEM – SHERIFF " u="1"/>
        <s v="KK PARKWAY 43RD TO 51ST" u="1"/>
        <s v="GREENFIELD PARK SHELTER RR (5) REPLACEMENT" u="1"/>
        <s v="ROOT RIVER PARKWAY RECONSTRUCTION - LINCOLN TO CLEVELAND" u="1"/>
        <s v="BENDER BOAT LAUNCH REPAIR - RECONFIGURATION" u="1"/>
        <s v="PARKS BUILDING DEMOLITIONS-PHASE 1" u="1"/>
        <s v="PARKS FACILITY ACTION PLAN" u="1"/>
        <s v="KK PARKWAY 57TH - 60TH STREET" u="1"/>
        <s v="PARKS RIPARIAN WALLS - INVENTORY AND ASSESSMENT" u="1"/>
        <s v="OAK LEAF TRAIL CONNECTIVITY - BENDER PARK" u="1"/>
        <s v="OAK LEAF TRAIL EXTENSION - KOHL PARK CONNECTION" u="1"/>
        <s v="COOPER PARK - PARKING LOT REDESIGN AND REPLACEMENT" u="1"/>
        <s v="MCKINLEY PARK FLUSHING CHANNEL" u="1"/>
        <s v="BENDER PARK BOAT LAUNCH - SEDIMENT ABATEMENT" u="1"/>
        <s v="UNDERWOOD CREEK MULTI-USE TRAIL (100TH TO 115TH)" u="1"/>
        <s v="SHERIDAN DRESSING YARD REPLACEMENT" u="1"/>
        <s v="PLAYGROUND RESURFACING PHASE 3" u="1"/>
        <s v="OAK LEAF TRAIL MODERNIZATION" u="1"/>
        <s v="KOSCIUSZKO COMMUNITY CENTER - ROOF AND SKYLIGHTS" u="1"/>
        <s v="KOSCIUSZKO COMMUNITY CENTER - FACADE AND ENTRANCE" u="1"/>
        <s v="SOUTHSIDE DOG EXERCISE AREA STUDY" u="1"/>
        <s v="PARK BRIDGES - REPAIRS AND REPLACEMENTS - PHASE 3" u="1"/>
        <s v="SCOUT LAKE PARKING LOT" u="1"/>
        <s v="MCKINLEY MARINA ACCESS CONTROL AND SECURITY" u="1"/>
        <s v="PARKS RACQUET COURT REPLACEMENT - PHASE 1" u="1"/>
        <s v="WILSON REC CENTER - SERVICE ROAD REPLACEMENT" u="1"/>
        <s v="OAK LEAF TRAIL BRIDGE (OVER I-43 HAMPTON) - REPLACEMENT" u="1"/>
        <s v="MCKINLEY MARINA PARKING LOT REPLACEMENT - CENTER SECTION" u="1"/>
        <s v="BOERNER BOTANICAL GARDENS FENCE" u="1"/>
        <s v="SHERMAN PARK - BOYS AND GIRLS CLUB ROOF REPLACEMENT" u="1"/>
        <s v="PARK WALKWAY REPLACEMENTS - PHASE 2" u="1"/>
        <s v="PARKS BRIDGES - REPAIRS AND REPLACEMENTS - PHASE 4" u="1"/>
        <s v="WASHINGTON PARK - 40TH STREET PARKING LOT" u="1"/>
        <s v="OAK LEAF TRAIL – JUNEAU PARK (MASON ST. NE TO LMD)" u="1"/>
        <s v="MCKINLEY PARKING LOTS - PHASE 2" u="1"/>
        <s v="POPUCH PLAYGROUND RECONSTRUCTION" u="1"/>
        <s v="MITCHELL PARK DOMES - STRATEGIC PLAN" u="1"/>
        <s v="BROWN DEER TENNIS AND PICKLEBALL" u="1"/>
        <s v="OLD LOOMIS ROAD RECONSTRUCTION" u="1"/>
        <s v="PARKS LIGHTING IMPROVEMENTS - 2024" u="1"/>
        <s v="PARKS PLAYGROUNDS UPGRADES AND REPLACEMENTS - 2024" u="1"/>
        <s v="PARKS PLAYGROUNDS RESURFACING - 2024" u="1"/>
        <s v="VETERANS GALLERY WINDOWS" u="1"/>
        <s v="WM-MAM RESTROOM RENNOV" u="1"/>
        <s v="WMC SAARINEN STAIRS STUDY, DESIGN, MINOR REPAIRS" u="1"/>
        <s v="ZOO ADMIN BLDG ROOF REPLACEMENT" u="1"/>
        <s v="ZOO FRONT ENTRANCE-ADMISSIONS RECONFIGURATION" u="1"/>
        <s v="BONOBO SKYLIGHTS BARRIER" u="1"/>
        <s v="APES OF AFRICA - SKYLIGHT REFURBISHMENT" u="1"/>
      </sharedItems>
    </cacheField>
    <cacheField name="(1)-Date (M/D/YR) of entries:" numFmtId="0">
      <sharedItems containsBlank="1" containsMixedTypes="1" containsNumber="1" containsInteger="1" minValue="45383" maxValue="45807"/>
    </cacheField>
    <cacheField name="(8)-Department Contact:" numFmtId="0">
      <sharedItems containsBlank="1"/>
    </cacheField>
    <cacheField name="(9)-Contact's Phone:" numFmtId="0">
      <sharedItems containsBlank="1" containsMixedTypes="1" containsNumber="1" containsInteger="1" minValue="4142390560" maxValue="4143050012"/>
    </cacheField>
    <cacheField name="(10)-Contact's Email:" numFmtId="0">
      <sharedItems containsBlank="1"/>
    </cacheField>
    <cacheField name="(11)-Sub-Project Need(s) and Problem Statement: (NOTE-The description you provide below is included in the Budget Narrative's &quot;Need&quot; Section)" numFmtId="0">
      <sharedItems containsBlank="1" count="473" longText="1">
        <m/>
        <s v="The 2024 Adopted Budget (Amendment 39) directed Department of Administrative Serviced (DAS) to explore opportunities to terminate the County’s ongoing operational and capital support for the Charles Allis Art Museum building (CA building). In May 2024, the DAS provided an informational report, File No. 24-470, on the CA and the Villa Terrace Decorative Arts Museum (VT building)., with a recommendation to pursue a Request for Information (RFI) to seek solutions for the two museums that reduced or eliminated the County’s operational and capital support of the museums.  An RFI was completed, and the results presented to the Milwaukee County (County) Board of Supervisors (County Board) in September 2024 in action report File No. 24-767, which was adopted by the County Board and authorized DAS to pursue negotiations with the Charles Allis and Villa Terrace Museums, Inc. (CAVT) and Friends of Villa Terrace Decorative Arts Museum, Ltd. (FOVT) with the goal of reducing or eliminating the capital and operational support the County provides to the CA and VT buildings._x000a_ _x000a_Adopted County Board file #24-940 authorized the DAS to enter into agreements with both organizations based on the Term Sheet attached to the File. The Term Sheet provides for the transfer the buildings to the CAVT and the FOVT pursuant to each organization meeting specific requirements. As outlined in the resulting Agreements, the County provides operational and capital dollars to CAVT and FOVT, with required reporting and additional obligations, to allow for the successful transition of the buildings to each organization. _x000a_ _x000a_As it relates to the FOVT (for the VT building), the County provides an annual capital contribution of $400,000 in 2026, $400,000 in 2027, and $400,000 in 2027 (the “County Contribution”) to address deferred maintenance needs at VT building._x000a_ _x000a_This capital project addresses the 2026 County capital contribution of $400,000 for the VT building."/>
        <s v="The 2024 Adopted Budget (Amendment 39) directed Department of Administrative Serviced (DAS) to explore opportunities to terminate the County’s ongoing operational and capital support for the Charles Allis Art Museum building (CA building). In May 2024, the DAS provided an informational report, File No. 24-470, on the CA and the Villa Terrace Decorative Arts Museum (VT building)., with a recommendation to pursue a Request for Information (RFI) to seek solutions for the two museums that reduced or eliminated the County’s operational and capital support of the museums.  An RFI was completed, and the results presented to the Milwaukee County (County) Board of Supervisors (County Board) in September 2024 in action report File No. 24-767, which was adopted by the County Board and authorized DAS to pursue negotiations with the Charles Allis and Villa Terrace Museums, Inc. (CAVT) and Friends of Villa Terrace Decorative Arts Museum, Ltd. (FOVT) with the goal of reducing or eliminating the capital and operational support the County provides to the CA and VT buildings._x000a_ _x000a_ Adopted County Board file #24-940 authorizes the DAS to enter into agreements with both organizations based on the Term Sheet attached to the File. The Term Sheet provide for the transfer of the buildings to the CAVT and the FOVT pursuant to each organization meeting specific requirements. As outlined in the resulting Agreements, the County provides operational and capital dollars to CAVT and FOVT, with required reporting and additional obligations, to allow for the successful transition of the buildings to each organization. _x000a_ _x000a_As it relates to the CAVT (for the CA building), if CAVT exercises the option to take transfer of the CA building by the end of 2025, the County provides an annual capital contribution of $250,000 in 2026 and $250,000 in 2027 (the “County Contribution”) to address deferred maintenance needs at the Charles Allis Art Museum._x000a_ _x000a_This capital project addresses the 2026 County capital contribution of $250,000 for the CA building."/>
        <s v="The Surges Building roof (37,461 sq ft) is original to the construction of the building which was built in 1988.  The life expectancy of the roof is approximately 20 years.  The current age of the roof is 37 years and is approximately 17 years beyond its use life. _x000a__x000a_The Surges Building provides critical services to the Community Reintegration Center (CRC) such as laundry, a training area, records retention area, and the Family Engagement Center. The facility’s roof has experienced increasing leaks over the past five years, leading to significant damage in multiple areas. While temporary repairs have been made, the roofing structure continues to deteriorate, and a full replacement is necessary to prevent further issues. Without intervention, ongoing leaks will persist, impacting critical spaces such as the records room and laundry services. These problems may increasingly disrupt daily operations, making a timely roof replacement essential to maintaining the facility’s effectiveness."/>
        <s v="The roofs on the Community Reintegration Center's Lotter Building and Print Shop, totaling approximately 37,250 sq. ft., were installed in 1990 and 2004, exceeding their standard 25-year life expectancy by 10 and 4 years, respectively. They now suffer from multiple leaks across several sections. While temporary repairs have been made over the past five years, the maintenance team strongly recommends replacing the roofs due to their severely deteriorated condition._x000a__x000a_Additionally, four condensing units on the roof require replacement. Including these replacements in the roof project is more cost-effective than removing and reinstalling them later._x000a__x000a_Currently, there is no fall protection system in place, posing safety risks for maintenance staff and contractors. This issue can be addressed by installing a fall protection system during the roof replacement._x000a__x000a_Lastly, the roof should be assessed for its potential to support solar panels as part of a sustainability initiative. If solar installation is pursued in the future, aligning it with the roof replacement would enhance feasibility and efficiency."/>
        <s v="The employee parking lot (101,000 sq ft) on the west side of the Community Reintegration Center (CRC) was constructed in 1997 and is now 28 years old—exceeding its intended 25-year useful life. The lot is severely deteriorated and requires full replacement._x000a__x000a_The facility’s parking lot has reached a critical state. Expanding potholes, widespread cracking, and surface settlement create serious trip hazards for employees, increasing the risk of injury. Drainage failures lead to frequent flooding during storms, while inadequate lighting further compromises visibility and safety._x000a__x000a_Beyond structural concerns, the lot contributes to the urban heat island effect by absorbing solar heat and worsening environmental impacts. Additionally, its outdated layout and lack of accessible routes do not comply with ADA standards, posing potential legal and regulatory risk even though no violations have been formally cited._x000a__x000a_Despite spending over $100,000 annually on asphalt repairs 25% of which is allocated to this lot, continued patchwork fixes are no longer cost-effective. Seal coating and maintenance efforts have reached their limits. Delaying full resurfacing presents ongoing risks: vehicle damage, employee dissatisfaction, and increasing liability concerns._x000a__x000a_Investing in timely replacement is essential. It will improve safety, ensure compliance, and protect long-term financial sustainability."/>
        <s v="Community Reintegration Center (CRC) Roof Replacement Project: (The 600 &amp; 400 Bed Dormitory Building roofs, covering approximately 113,600 square feet in total, were constructed in 1999 with an expected lifespan of 25 years)_x000a__x000a_The roofs of the 600 &amp; 400 Bed Dormitory Buildings located at the Community Reintegration Center (CRC) have reached the end of their 25-year lifespan, leading to significant deterioration and ongoing structural issues. Multiple leaks across various sections have resulted in interior damage, and temporary repairs have proven insufficient. The expansion joint covers, crucial for structural integrity, are damaged, rusting, or missing, further exacerbating the deterioration. With continued degradation posing risks to the building's functionality and safety, a full roof replacement is necessary to maintain the long-term integrity of the facility._x000a__x000a_Constructed in 1999, the roofs of the 600 &amp; 400 Bed Dormitory Buildings at the CRC have surpassed their expected lifespan and now exhibit widespread failures in vent, base, corner, and curb flashing. These deficiencies have led to persistent leaks, impacting interior walls and ceiling tiles. Despite maintenance efforts, the roofing surface remains in a critically deteriorated condition. Additionally, damaged or missing expansion joint covers have compromised the facility’s ability to accommodate structural movement. Given the proven inadequacy of temporary repairs, a comprehensive roof replacement is required to prevent further damage and ensure the continued operation of the CRC."/>
        <s v="Jail suicides have become a significant and overlooked national crisis. Between 2000 and 2019, suicides were the leading cause of jail deaths, accounting for 30% of all fatalities in local jails. The suicide rate in jails is more than twice as high as the general population. A major factor contributing to this crisis is the high number of individuals in jails who come from marginalized communities and face issues like substance abuse, mental illness, unemployment, and homelessness. In fact, 63% of incarcerated individuals struggle with drug dependence, and 44% report mental health issues. Furthermore, the conditions inside most jails are ill-equipped to handle people with serious mental health needs. Jails are often characterized by overcrowded, unsanitary, and unsafe environments, which worsen the mental health of detainees. The combination of poor treatment, harsh conditions, and lack of adequate resources exacerbates the risk of suicide. Structural changes are urgently needed to address these underlying issues and reduce the harm caused by inadequate jail systems. The Milwaukee County Community Reintegration Center's Behavioral Intervention Units A and B (BIU A and B) present potential safety risks and inadequate conditions for both residents and staff. These units consist of outdated cells with bars, lacking cameras and intercom systems for constant monitoring. Staff conducts monitoring during scheduled half-hour tours, leaving intervals where individuals, especially those at high risk, may experience insufficient supervision. Given the ratio of residents to staff, this environment presents significant challenges, as incidents such as suicides have been attempted in the CRC.  _x000a__x000a_Safety and security improvements at the Milwaukee County CRC segregation units BIU A and BIU B. _x000a_Total of 58 cells (29 cells per floor)  All Bar Cell Doors need to be removed and replaced in BIU A and BIU B with solid doors with food chutes for the safety of all staff and residents.  All beds need to be removed and replaced with beds that prevent residents from hiding underneath or making suicide attempts. Anti-ligature beds made from materials like plastic or concrete should be considered.  All cells need to be equipped with intercoms and listening devices to protect residents and staff during medical emergencies or suicide attempts.  Cameras need to be placed in all cells to enable 24/7 monitoring and recording, allowing officers to be proactive rather than reactive. _x000a__x000a_"/>
        <s v="To support long-term sustainability goals, reduce operational costs, and enhance occupant comfort, it is essential to improve the energy performance and operational efficiency of existing building systems. While structurally sound, many buildings rely on aging or improperly calibrated mechanical, electrical, and HVAC systems. Retro-commissioning offers a strategic opportunity to evaluate these systems, identify inefficiencies, and implement cost-effective improvements that align with energy conservation goals and climate action commitments. Several buildings including Admin 600 and 400 Dormitories, North Dormitory and Boiler House, Surges Building, and Lotter Building—are currently experiencing operational inefficiencies due to outdated or sub-optimized mechanical, HVAC, and control systems. These issues contribute to increased energy use, higher utility costs, and inconsistent occupant comfort and air quality. A systematic retro-commissioning process is necessary to diagnose performance gaps, restore system functionality, and support the institution’s energy and sustainability goals. This comprehensive approach ensures building systems operate as efficiently as possible. Through retro-commissioning, buildings can optimize performance, reduce energy use, and identify areas for improvement in mechanical, electrical, and HVAC systems especially in buildings equipped with building automation systems (BAS). Key benefits of retro-commissioning include: Energy Savings: Identifies inefficiencies and enables adjustments that lead to significant reductions in energy use and utility costs. Common improvements include optimizing HVAC performance, upgrading lighting controls, and ensuring efficient heating and cooling operation. Climate Action Support: Reducing energy waste directly lowers carbon emissions and helps meet local and regional sustainability goals. Improved Comfort and Air Quality: Ensures systems deliver appropriate comfort and air quality, supporting occupant health and well-being. Extended Equipment Lifespan: Optimizing performance reduces wear, extends equipment life, and lowers maintenance and repair costs. The retro-commissioning process will include evaluating, testing, and fine-tuning mechanical, HVAC, and control systems. Project-specific functional performance tests will be developed for major HVAC equipment (e.g., AHUs, boilers, chillers). Trend data for major systems and representative terminal units (e.g., VAVs, fan coils) will be reviewed. The scope of work also includes: Developing energy conservation and operations &amp; maintenance measures (ECMs and O&amp;Ms), Calculating energy savings and cost estimates, preparing a detailed report summarizing findings, collaborating with Focus on Energy (FOE), maintenance staff, and contractors to implement recommendations, verifying completed measures, and submitting a final report to FOE."/>
        <s v="Due to the increased number of serious cases being heard at the Vel Phillips Juvenile Justice Facility there has been an increase in safety risks as there is not a secure courtroom. The courtrooms are small and do not provide a (security) divide for the respective parties. Certain cases are also statutorily open to the public and media and the current courtrooms cannot appropriately accommodate these requirements. There has been an increase in safety and security incidents that have occurred in the courtrooms due to the inadequate space. The cases require more deputies to staff the cases and also be available to respond if/when an incident occurs. Without a secure courtroom, cases are being heard downtown in a secure courtroom which creates additional security and staffing concerns due to transportation. It also consumes more court resources and may slow down case processing to determine courtroom and calendar availability. Or, if the case is heard at Childrens Court additional staff are pulled form other assignments or are on call for any issues. Although not mandated, these areas should comply with Wisconsin Supreme Court Rule (SCR) 68, which outlines requirements for courtrooms (size, security, entrances, access, work stations, etc.). This project will help to bring these areas up to current standards reflected in SCR 68."/>
        <s v="Over the past 6 years, staff has explored relocating the Election Commission Office (G10) due to its proximity to the street as well as an unguarded entrance, and lack of a security barrier. The sharp increases of violence against election officials nationwide have prompted security concerns and a need for the Milwaukee County Election Commission (MCEC) to be located in a more secured location. Planning was previously underway, but it was halted due to Covid-19. At that time, the plan was to move the MCEC to the 3rd Floor (Room 300). However, the space was allocated to the Clerk of Court’s Office for Jury Services. Therefore, the MCEC decided to remain in Room G-10 for the foreseeable future. With current availability of Room G-7 of the Courthouse, MCEC worked with staff from the Facilities Management Division (FMD) in exploring the modification of this space as a permanent location for the MCEC. Overall, Room G-7 is a large space and the MCEC already utilizes it to conduct post-election canvass. In meeting with the representatives from FMD, a path forward was outlined that would involve a remodel of G-7 to accommodate existing MCEC staff, and their day to day activities, and secure storage for election related materials.  In addition to partitioning the space and bringing the lighting to current standards, the remodel involves adequate security enhancement to protect election staff and the critical election infrastructure in the Election Commission."/>
        <s v="The Vel Phillips facility is a 24/7, 365/day operation wherein proper heating and cooling is critical.  The current HVAC Controls system within the facility is approximately 20-25 year old, and is designed to be updated as new technologies come out. This system is beyond its original useful life due to lack of updates over the years as well as Microsoft server support.  Maintenance staff has indicated that the aged system is causing significant lack of control over the building's HVAC system.  Just over half of the building is running &quot;full-on&quot; (operating at 100% capacity) because the controls fail to communicate with each other. With a new control system, proper control over all areas can be provided with balanced heating and cooling over the entire building with anticipated cost and energy savings via system optimization. Upgrades are needed as the main controllers (engines) operate on the WES 2009 system, which is no longer supported by Microsoft (End of life support 1/10/19).  Microsoft is no longer patching the base operating system on these engines. These engines will no longer receive critical updates and will not be able to utilize latest Metasys (Building Maintenance Software Program) feature enhancements.  Once new engines are manufactured and installed, this would allow for more controlled inventory and lessens the likelihood of hardware/chip End of Life.  New engines utilize open-source operating system which allows for future upgrades._x000a__x000a_All handling units and associated equipment serving the AHUs are outdated and past useful life. The units are rotting from the inside out, dampers are bent, and pumps are failing. All system smoke dampers are deformed and non-functionable. FMD continues to spend more time and money to keep the units up and running. New equipment would reduce energy cost, reduce work orders, and would be able to use an energy savings building management program. The smoke dampers would ensure that the smoke is contained if the situation arises. It would still be remote monitored which will help reduce emergencies.  _x000a__x000a_Currently we have four  boilers at Vel Phillips. These Boilers have not functioned properly since install. Normally a boiler would have preventative maintenance done once a year. FMD removes, takes apart and cleans boiler 2+/year a year or the boilers stop working. The major issue is soot build up and clogging. FMD had the manufacture out to inspect them just to tell us it is installed right with no recalls but can't tell FMD why we must do twice the work to keep them going. $50k / year on preventative maintenance, not including parts.  _x000a__x000a_Vel Phillips has a temperature issue. Having perimeter heating ensures that the outer areas of a building, closer to windows, remain warm.  When perimeter heating is in place, it prevents cold drafts or temperature fluctuations, and we would have better control over temperature in areas that are typically more challenging to keep warm. This means that even with external weather conditions, the internal space remains comfortable.  In the event of a failure in the AHU, perimeter heating can still provide warmth to the space, ensuring that heating remains functional and maintaining comfort for the occupants.  "/>
        <s v="Portions of Milwaukee County’s current Courthouse Complex (consisting of the Historic Courthouse, Public Safety Building and Criminal Justice Facility) do not meet current design standards or modern needs for courtroom facilities (such as no separate paths of travel for the various users of the facility). The Public Safety Building specifically has an extensive list of deferred maintenance needs and a significant amount of underutilized and not usable space. In many ways, the Courthouse Complex does not support the safety of our region, the health of our community, nor the rehabilitation of our neighbors. Current planning efforts for replacement of the Public Safety Building has been underway in a phased approach since 2015 (see previous capital project WC0148). The current project scope envisions demolition of the existing Public Safety Building, construction of the new Criminal Courthouse in the same footprint, related improvements to the Historic Courthouse, and relocation of staff and court functions to temporary swing space during construction._x000a__x000a_Replacement of the Public Safety Building and renovations to the Historic Courthouse will support Milwaukee County’s strategic vision and address operational and community needs. Any significant work on facilities will be a multi-year process that Milwaukee County will approach with intentionality and community input to ensure that facilities support the County’s efforts to advance better outcomes for our community. Throughout this process, Milwaukee County’s design team has been working with community stakeholders to catalog service, programming, and facility needs, as well as judicial system leaders committed to re-thinking how the justice system addresses public safety and embodies fairness and accountability to meet the needs of those engaged with the system. Through buildings with programs and services designed with a trauma-informed lens and a restorative, community focus, Milwaukee County can continue to improve outcomes for all those who interact with the justice system, including by reducing future case backlogs, improving efficiency and reducing jail crowding, and providing a safe environment for all."/>
        <s v="The current SPU (Stair Pressurization Unit #2) in Criminal Justice Facility has a breach in the supply duct work that is located below grade in an unexcavated part of the building. This breach causes soil, backfill and debris to be blown out into the FIRE STAIRWELL #2 causing slip, trip and fall hazards during pressurization of the stairwell which occurs during a fire/smoke alarm situations in the Criminal Justice Facility. The breach is also causing undo stress and pre-mature failing of the current unit."/>
        <s v="A solution to resolve the continued tampering of sprinkler heads in the Criminal Justice Facility (CJF) is needed. The Department of Administrative Services-Facilities Management Division (DAS-FMD) recommends a pre-action fire sprinkler system. A pre-action fire sprinkler system is designed to prevent accidental or intentional water damage. This pre-action system requires two triggers to start the water flow: the detection of heat or smoke, and the activation of sprinkler heads. By requiring two sources to activate the water flow, this will alleviate many of the major flooding issues caused by tampering with sprinkler heads the CJF experiences daily. These daily sprinkler releases, put staff and clients at risk due to the amount of water released. This water also damages the building structure and surrounding components."/>
        <s v="The Department of Administrative Services - Facilities Management Division plumbing staff is tasked with maintaining the Criminal Justice Facility (CJF) plumbing systems. This includes the CJF’s sanitary drainage system. Within the sanitary system, “HOOKS” have been installed to catch flushed debris that does not belong in the sanitary drainage system. The CJF contains 4 pods on each of the 4 floors. There are 12 hooks in each pod, with approximately 200 total hooks in the CJF sanitary drain system. These hooks are installed to catch unwanted nuisance debris in the sanitary drain system, protecting the city’s sewers from CJF’s debris plugging their sewers up. Every week 25% of the hooks are cleared of nuisance debris. Over the course of 1 month, every hook is pulled and cleaned of nuisance debris. This nuisance debris includes articles of clothing, towels, bedding, apples, oranges, milk cartons, sandwich bags, wrappers of food of items sold by commissary, etc. Anything in the cells that can be flushed, has been flushed. Despite monthly maintenance, staff incurs a significant amount of afterhours emergency calls due to hooks being filled with nuisance debris, creating sewage flooding the affected cells. When one group of cells is flooding, the cells from floors above that are connected to the same sanitary drainage stack contribute to the flooding. Plumbing staff and cell occupants are continuously being exposed to sanitary sewage and the harmful germs, bacteria, pathogens, and parasites, while dealing with flooding issues._x000a__x000a_This project will install a new sanitary drainage system and is anticipated to significantly reduce the need for hooks (and related maintenance), lessen exposure to harmful sanitary sewage, and cutdown on afterhours plumbing staff overtime.  "/>
        <s v="Milwaukee County sponsors recreational activities designed for people with disabilities at two facilities located in County Parks in South Milwaukee and Wauwatosa called the Wil-O-Way Recreation Centers. Recreation programs are offered during the spring, summer and fall seasons. Additionally, Wil-O-Way Grant hosts a 6-week youth summer camp for individuals with disabilities. This camp is a great respite opportunity for families with children with disabilities._x000a__x000a_The Wil-O-Way Underwood facility currently has a wading pool with a diatomaceous earth filtration system, which requires a dedicated staff to operate the filtration equipment, test and monitor pool water quality, and supervise the safety of its users. Additionally, diatomaceous earth can be hazardous to human health if inhaled, resulting in lung problems. Therefore, extra safety precautions are needed when maintaining this facility including the storage and handling of the diatomaceous earth and personal protective equipment (PPE). The wading pool area offers very little_x000a_shade, which is a concern for users that are less mobile and may be on medications that recommend limited sun exposure. Additionally, individuals with physical disabilities cannot fully participate with their peers in a wading pool due to needing to be set into the water to fully experience the pool, thereby making them nearly immobile. For these reasons, The Office for Persons with Disabilities (OPD) is planning for a more accessible and lower maintenance splash pad._x000a__x000a_The proposed splash pad will be fully accessible to persons with disabilities including activation of and immersion into the water features. The OPD has already decided that the splash pad will be “flow through”, with potable water spraying from the fixtures and draining into the storm sewer system, thereby eliminating the need for a pool water filtration system and the maintenance and operation requirements that go along with it. Wil-O-Way Underwood hosts over 50 community events each year. The new accessible and on-demand splash pad would be ready and available for use during these events without the complication of water filtration, water quality testing, and other requirements needed to operate a wading pool._x000a_ _x000a__x000a_"/>
        <s v="The facility was built in three sections. The original building which is the south section was built in 1967. The first addition to the north was added in 1970 and the second addition to the north again, was added in 1973. County acquired building around 2012._x000a__x000a_The roof at Facilities West (Lapham) has reached the end of it's useful life.  During weather events in February 2023 (ice and rain), the roof leaked, causing damage to building finishes and furniture, impacting tenant operations for nearly one month (Milwaukee County Department of Transportation).  Based on the age of the roof and risk to tenant operations, it is time to replace the roof with an energy efficient, 20-30 year lifecycle roof system."/>
        <s v="A new fire hydrant installation is recommended to support the new SRCCCY addition. Currently, there is no hydrant adjacent to the planned addition, this project would provide additional firefighting resources during emergencies. _x000a_ _x000a_Vel Phillips is a 24/7 operation that house children in our care, courts, and public offices. The additional fire hydrant will lend support to critical life safety fire extinguishing needs"/>
        <s v="The existing HVAC control system, specifically the pneumatic portion, is original to the facility and has exceeded its intended lifespan of 25 years. The outdated system operates in &quot;manual&quot; mode at full capacity due to significant control issues stemming from obsolete pneumatic technology and partial digital controls. Over time, the embedded pneumatic piping—located within the concrete structure—has developed leaks, rendering automated control impossible.  As a result, the entire HVAC system operates continuously at 100%, placing undue strain on the building’s newer air compressor, which now runs 24/7. This continuous operation not only drives up energy consumption but also accelerates equipment wear, leading to increased maintenance and repair costs._x000a__x000a_This project proposes a full replacement of the outdated control system with a modern, digital solution. Key improvements include:_x000a_~ Remote Monitoring &amp; Control: The upgraded system will allow staff to control and monitor HVAC operations remotely by integrating with the central server at the Vel Phillips facility._x000a_~ Operational Efficiency: Remote access reduces the need for on-site visits, lowering vehicle use and associated emissions while allowing staff to focus on higher-priority tasks._x000a_~ Incident Response: The ability to monitor alarms and system conditions remotely enables quicker responses to off-hour emergencies, potentially minimizing property damage._x000a_~ Energy and Cost Savings: Improved efficiency through proper system control is expected to reduce energy usage, lower operational costs, and decrease the volume of work orders related to HVAC issues._x000a__x000a_By modernizing the HVAC control infrastructure, this project will not only extend the life and reliability of the system but also deliver long-term operational, environmental, and financial benefits."/>
        <s v="The elevators were originally constructed as part of the courthouse construction in 1932.  The 9 elevators in the Milwaukee County historic courthouse have been upgraded over time, but are fundamentally original to the building, at the end of their useful life, and need to be fully replaced.  _x000a__x000a_Elevator safety is a life safety issue, and unfortunately these elevators have been experiencing increased rates of failure and entrapment of occupants.  _x000a__x000a_Eight of the elevators are passenger elevators serving County employees, elected officials, WI District Court personnel and the public.  One of the elevators is a service elevator used to transport occupants from the CJF to courtrooms and back by the Sheriff's office.  _x000a__x000a_This project is requesting additional construction funds. The bids were higher than the cost estimate. "/>
        <s v="In 2016 a consultant was hired for a 100% assessment of the limestone on the courthouse façade due to a spawl that had fallen and could have hit someone. The consultant produced a report, the outcome of which was a temporary and swift repair of danger areas to make them safe in 2017. This led to permeant repair plans, which was divided into 4 phases. Phase 1 was top priority stones. Phase 2 addressed façade repairs on the southwest and northwest corners, north elevation tuck pointing, and sealant on the windows. Bid 2021. Phase 3 is planned to address: _x000a__x000a_•  Repair and/or replacement of deteriorated stone at four main building entrances, including three at the east elevation and one at the north elevation. •  Replacement of the built-in copper gutter at the sixth-floor cornice of the south elevation. •  Replacement of deteriorated stones which appear to have been damaged during a previous cleaning effort. •  Repair or replacement of isolated cracked, spalled, or otherwise deteriorated stones. •  Replacement of sealant at upward facing joints 100%. •  Replacement of window perimeter sealant 100%.  _x000a__x000a_Phase 4 will be remaining work. "/>
        <s v="The five Senior Centers serve a vital role in Milwaukee County, serving meals and offer social, educational, fitness and recreational opportunities.  They also serve as protective facilities, serving as aging adults cooling centers.  However, these facilities are not equipped with backup power, in the event of localized electrical issues (for example: brownouts) or inclement weather that increases the risk of negatively impacting nearby power sources.  This lack of backup power increases the risk of severed power significantly impacting the aforementioned important senior services."/>
        <s v="Background:   Fire alarm systems in each of the buildings are outdated. McGovern has a continuous fault showing up, but cause is unknown. Penal in McGovern is missing. Alarm boxes work but the Fire alarm panels are outdated and may not be communicating with remainder of the system. Alarms and strobes all work. All builds currently do not have fire suppression systems. _x000a_ _x000a_2023:  The scope of work includes design to upgrade to the fire protection systems. Engage architect to assess and design fire alarm systems for each of the 5 facilities listed below. Architect to evaluate if fire suppression is required/beneficial for each facility as part of the project. Confirm what happens (dialing out) when alarms sound. _x000a_ _x000a_McGovern Park Senior Center:  _x000a__x000a_Fire Alarm System.  The control panel is in Room 8. The system includes manual pull stations, smoke detectors, audible signaling devices, remote annunciator, conduit, wiring, outlet boxes and all other necessary material for a complete operating system. _x000a_This system consists of the Fire Alarm System. The control panel is in Stage Storage Room 125. The system includes a control panel, manual pull stations, smoke detectors, audible signaling devices, visual strobe lights, remote annunciator, conduit, wiring, outlet boxes and all other necessary material for a complete operating system. _x000a_ _x000a_Addition of dry fire suppression in the elevator control room _x000a_ _x000a_Warnimont Park – Kelly Senior Center:  _x000a_ _x000a_Kelly Nutrition:  This system consists of the Fire Alarm System. The control panel is in the Vestibule.  The system includes a control panel, manual pull stations, smoke detectors, audible signaling devices, visual strobe lights, remote annunciator, conduit, wiring, outlet boxes and all other necessary material for a complete operating system. $6,544 for equipment. _x000a_ _x000a_Kelly Senior Center:  This system consists of the Fire Alarm System. The control panel is in Utility Room 110.  The system includes a control panel, manual pull stations, smoke detectors, audible signaling devices, visual strobe lights, remote annunciator, conduit, wiring, outlet boxes and all other necessary material for a complete operating system. Equipment $26,000 _x000a_ _x000a_Wilson Park Senior Center:  _x000a_ _x000a_This system consists of the Fire Alarm System. The control panel is in Gift Shop 108. The system includes a control panel, manual pull stations, smoke detectors, audible signaling devices, visual strobe lights, remote annunciator, conduit, wiring, outlet boxes and all other necessary material for a complete operating system. $69,253 of equipment _x000a__x000a_Addition of dry fire suppression in the elevator control room _x000a_ _x000a_Washington Park Senior Center:  _x000a__x000a_This system consists of the Fire Alarm System. The control panel is in Utility Room 32. The system includes a control panel, manual pull stations, smoke detectors, audible signaling devices, visual strobe lights, remote annunciator, conduit, wiring, outlet boxes and all other necessary material for a complete operating system. $46,000 of equipment _x000a_ _x000a_2025 or 2026 request capital money for: _x000a_The scope of work includes construction and installation to upgrade the obsolete fire protection system for all senior centers. _x000a_"/>
        <s v="Design and replace security system at all five senior centers: Clinton Rose, Kelly (both buildings), McGovern, Washington Park, and Wilson.  _x000a__x000a_McGovern:_x000a_Current: _x000a_Security System includes control panel, motion detectors, conduit, wiring, outlet boxes and all other necessary material for a complete operating system. The control panel is in Room 8 from 2005. Lifetime is ten years, “good” condition. _x000a_The CCTV Security System’s control panel is in Room 4. The system includes a monitoring station, six (6) cameras, conduit, wiring, outlet boxes and all other necessary material for a complete operating system. Installed in 2008, lifetime 10 years, “fair”._x000a_ _x000a_Proposed: _x000a_Perform Security Assessment as part of design. Current design to: _x000a_-Install new security System including control panel, motion detectors, conduit, wiring, outlet boxes, intrusion alarm, 13,000SF of alarm monitors, and all other necessary material for a complete operating system. _x000a_-Install Monitors, viewing stations, and storage for video recording in video recording on site vs. cloud based.  _x000a_-Install recording cameras to view 360-degree of Center’s exterior. Determine type and position during design. Current estimate is 8 cameras. If must be mounted on poles, discuss with Parks.  _x000a_-Lighting to be installed or replaced as needed for 360-degree of Center’s exterior, all mounted on buildings. Additional lighting may be needed on east side, north side, entry way. _x000a_-Replace main entry door and frame replacement. Possibly hallow aluminum. Confirm during design. _x000a_-Install enough card readers for security. Current estimate is 2 card readers.  _x000a_ _x000a_Clinton Rose: _x000a_Current: _x000a_The system consists of a Security System. The control panel is in Storage Room 126. The system includes a control panel, motion detectors, keypad entry, conduit, wiring, outlet boxes and all other necessary material for a complete operating system. Installed 2008, lifespan 10 years, “good”. _x000a_Uncertain current number of cameras. Doors are secure. _x000a__x000a_Proposed: _x000a_-Perform Security Assessment as part of design. Current design to: _x000a_-Install new security System including control panel, motion detectors, conduit, wiring, outlet boxes, intrusion alarm, 35,700SF of alarm monitors, and all other necessary material for a complete operating system. _x000a_-Install Monitors, viewing stations, and storage for video recording in video recording on site vs. cloud based.  _x000a_-Install recording cameras to view all of exterior except east side. Determine type and position during design. Current estimate is 18 cameras. If must be mounted on poles, discuss with Parks.  _x000a_-Lighting to be installed or replaced as needed for 360-degree of Center’s exterior, all mounted on building._x000a_-Install enough card readers for security. Current estimate is 4 card readers._x000a_-Security shutters. On outside of eaves, can roll up, on most windows of both floors, repair/replace as needed. Masonry as needed._x000a__x000a_Warnimont - Kelly: _x000a_Kelly Nutrition Current: _x000a_Security System. The control panel is in Room 110.  The system includes a control panel, magnetic door contacts, motion detectors, keypad entry, conduit, wiring, outlet boxes and all other necessary material for a complete operating system. Installed 2000, 15-year life span. Doors okay.  _x000a_ _x000a_Kelly Nutrient Proposed: _x000a_-Perform Security Assessment as part of design. Current design to: _x000a_-Install new security System including control panel, motion detectors, conduit, wiring, outlet boxes, intrusion alarm, XSF of alarm monitors, and all other necessary material for a complete operating system. _x000a_-Install Monitors, viewing stations, and storage for video recording in video recording on site vs. cloud based.  _x000a_-Install recording cameras to view all exterior. Determine type and position during design. Current estimate is X cameras. If must be mounted on poles, discuss with Parks.  _x000a_-Lighting to be installed or replaced as needed for 360-degree of Center’s exterior, all mounted on building.  _x000a_-Install enough card readers for security. Current estimate is X card readers. _x000a__x000a_Kelly Senior Center Current: _x000a_The control panel is in the Utility Room. The system includes a control panel, motion detectors, keypad entry, conduit, wiring, outlet boxes and all other necessary material for a complete operating system. Installed in 2008. Lifespan 15 years. “Fair”. _x000a_ _x000a_Kelly Senior Center Proposed: _x000a_Perform Security Assessment as part of design. Current design to: _x000a_-Install new security System including control panel, motion detectors, conduit, wiring, outlet boxes, intrusion alarm, 12,750SF of alarm monitors, and all other necessary material for a complete operating system. _x000a_-Install Monitors, viewing stations, and storage for video recording in video recording on site vs. cloud based.  _x000a_-Install recording cameras to view all exterior. Determine type and position during design. Current estimate is 8 cameras. If must be mounted on poles, discuss with Parks.  _x000a_-Lighting to be installed or replaced as needed for 360-degree of Center’s exterior, all mounted on building.  _x000a_-Install enough card readers for security. Current estimate is 2 card readers. _x000a_(Uncertain if cost estimate included Nutrition, but design should.) _x000a__x000a_Washington: _x000a_Current: _x000a_Security System in room 32. The system includes a control panel, motion detectors, keypad entry, conduit, wiring, outlet boxes and all other necessary material for a complete operating system. Installed in 2000, life span 10. “Not in use”. Doors are secure.  _x000a_ _x000a_Proposed: _x000a_Perform Security Assessment as part of design. Current design to: _x000a_-Install new security System including control panel, motion detectors, conduit, wiring, outlet boxes, intrusion alarm, 36,800SF of alarm monitors, and all other necessary material for a complete operating system. _x000a_-Install Monitors, viewing stations, and storage for video recording in video recording on site vs. cloud based.  _x000a_-Install recording cameras to view all exterior. Determine type and position during design. Current estimate is 18 cameras. If must be mounted on poles, discuss with Parks._x000a_-Lighting to be installed or replaced as needed for 360-degree of Center’s exterior, all mounted on building.  _x000a_-Install enough card readers for security. Current estimate is 4 card readers.  _x000a__x000a_Wilson: _x000a_Current: _x000a_The control panel is in Room 107.  The system includes a control panel, magnetic door contacts, motion detectors, keypad entry, conduit, wiring, outlet boxes and all other necessary material for a complete operating system. Installed 2012. 15-year life. “good”_x000a__x000a_Proposed: _x000a_-Perform Security Assessment as part of design. Current design to: _x000a_-Install new security System including control panel, motion detectors, conduit, wiring, outlet boxes, intrusion alarm, 35,550SF of alarm monitors, and all other necessary material for a complete operating system. _x000a_-Install Monitors, viewing stations, and storage for video recording in video recording on site vs. cloud based.  _x000a_-Install recording cameras to view all exterior. Determine type and position during design. Current estimate is 18 cameras. If must be mounted on poles, discuss with Parks.  _x000a_-Lighting to be installed or replaced as needed for 360-degree of Center’s exterior, all mounted on building.  _x000a_-Install enough card readers for security. Current estimate is 4 card readers. _x000a_"/>
        <s v="We currently estimate that approximately 1,800 to 2,150 steam traps are at end-of-life and require replacement. To date, 600 to 800 smaller units have been replaced. However, as we continue surveying the system, we are identifying additional undocumented steam traps, which will increase the total count and scope of the project._x000a__x000a_The total estimated cost for the steam trap replacement project is $2,000,000. This investment will be encumbered over 8 years, with an annual allocation._x000a__x000a_This phased replacement is expected to yield an annual steam use reduction of 1.875%, resulting in a cumulative savings of approximately 15% over the duration of the project."/>
        <s v="The VAV (Variable Air Volume) units in the courthouse are past their useful life.  VAV systems adjust airflow based on the demand of different rooms or areas, providing precise temperature control and improved energy efficiency._x000a_The new VAV’s will be designed and engineered by a control contractor to integrate into the existing BAS, ensuring compatibility for centralized management._x000a_VAVs will be steam-controlled, and their settings will be adjustable via the BAS, allowing for easier troubleshooting and settings adjustments without needing to access the physical space._x000a_The system can be scheduled based on occupancy (e.g., holidays, closures, work-from-home days) to optimize energy use and enhance comfort in different areas of the building.  Optimizing VAV control could help extend the life of Air Handling Units (AHUs) and other system components by reducing unnecessary operation and wear._x000a_"/>
        <s v="Automatic Transfer Switches are past end of life expectancy. They are vital to ensure power will go to Emergency power in an Emergency. This includes Elevators, UPS systems and vital equipment for life safety. The life expectancy of the Transfer Switch is 30 years, the equipment was installed when CJF was built in 1992 and are now 32 years old.  _x000a__x000a_Newer models might come with improved safety features, energy efficiency, and compatibility with modern power systems. Upgrading to a more advanced unit could improve reliability and performance.  "/>
        <s v="To enhance safety, reduce long-term maintenance costs, and improve water efficiency, we recommend the replacement of all porcelain toilets and sinks with stainless steel fixtures throughout the facility. This upgrade directly supports Milwaukee County’s Sustainability Standards and Climate Action Plan, aligning with broader environmental and fiscal responsibility goals._x000a__x000a_Porcelain fixtures pose substantial safety risks due to their potential to break and be repurposed as weapons. These risks endanger inmates, staff, and tradespersons, creating avoidable security liabilities. Additionally, porcelain requires more frequent maintenance and consumes more water compared to stainless steel, resulting in increased operational costs._x000a__x000a_By transitioning to stainless steel, the facility will benefit from:_x000a_~  Enhanced safety through tamper-resistant, durable materials;_x000a_~  Reduced maintenance costs due to improved durability and lower breakage rates;_x000a_~  Improved water efficiency, contributing to sustainability goals and utility cost savings;_x000a_~  Long-term financial savings, avoiding recurring repair and replacement expenditures._x000a__x000a_Delaying this upgrade perpetuates safety hazards, potential legal exposure, and unnecessary spending. Prompt implementation is a prudent and responsible step forward."/>
        <s v="New steam coils, traps, dampers, damper motors, sensors, condensate pumps and controls integrate into courthouse BAS ._x000a__x000a_We have four-year-old fan walls and new cooling coils in the AHU’s. If upgraded, it would be a whole new AHU, not just parts and pieces. _x000a__x000a_This would reduce steam usage and better control temperatures, increase comfortability which will lead the less work orders. Reduce maintenance cost, extend the life of the steam system, and extend the life of the newer cooling coils and fan walls. "/>
        <s v="Evaluate Replace the fresh air ductwork, dampers, damper motors, and BAS controls for all 12 AHU’s, X SPUs, CVUs, in CJF._x000a__x000a_The fresh air ductwork, dampers, damper motors, and controls for all 12 AHU’s in CJF are beyond life expectancy and don't operate correctly.  Not efficient, lots of energy and money to temper the air.   Current dampers are deformed.  This is a smoke/evacuation situation. and we risk nonoperation in a fire situation (LIFE SAFETY) _x000a__x000a_"/>
        <s v="Outdated Courthouse Air Handling Units (HVU Fans 7, 8, 9):_x000a_The current air handling units are old and inefficient. Replacing them with modern Air Handling Units (AHU) will provide better control, efficiency, and adaptability.  They will also allow for better control of air temperature, humidity, and filtration and integration with the BAS to monitor and control airflow (CFM), temperature, humidity, and other vital parameters._x000a_New coils and valves are essential for regulating temperature, humidity, and airflow. Make sure they are properly integrated into the AHU system to meet the building's needs efficiently._x000a_New control valves, actuators, and sensors should be added to integrate the new system into the BAS. This allows for monitoring and adjusting airflow, temperature, and other environmental parameters in real-time._x000a_The returns are disconnected for some reason. This is problematic as it may lead to negative pressure in certain areas, poor air circulation, and can affect the overall system's performance._x000a_There are no systems in place for controlling or monitoring air quality, such as CO2 levels, humidity, or particulate matter. Without proper air quality control, the comfort and health of occupants could be compromised._x000a_Fresh outdoor air needs to be introduced into the system, especially in high-traffic areas like lobbies and hallways. This will ensure that the indoor air quality remains healthy and comfortable._x000a_The system should be redesigned to provide properly tempered air to the lobbies and hallways on basement, ground, and 1st floors to maintain comfort in high-traffic areas.  This may involve installing VAV (Variable Air Volume) boxes in those areas to control airflow and temperature and ensure proper balancing between the lobbies and adjacent spaces to avoid issues like drafts or temperature fluctuations.  A dedicated control system for the common areas or entrances will ensure they are maintained at a comfortable temperature, particularly during peak usage times._x000a_Look at options like energy recovery ventilators (ERVs) to improve energy performance by recovering heat from exhaust air._x000a__x000a_Courthouse Café Make-Up Air Unit:_x000a_A device that supplies fresh, conditioned air to replace air exhausted from a building, helping to maintain a comfortable and healthy indoor environment.  This is currently non-existent, and a completely new build is needed that meet both building codes and operational needs._x000a_The ductwork needs to bring fresh air into the kitchen, which is necessary because the kitchen grills are exhausting air.  The air in the current layout is unbalanced because the kitchen exhaust is pulling air from inside the quadrant, which isn’t ideal.  Need to be modifications or additions to the current ductwork to handle the ventilation properly._x000a_Exhaust fans, dampers, and controls need to be integrated into the building’s BAS (Building Automation System) for optimized control of ventilation and air quality._x000a_"/>
        <s v="The courthouse 8th floor contains the bulk of the cooling for the building. Thousands of gallons of water are used in the equipment to cool the building._x000a__x000a_Currently, in the event of a failure in the cooling system any water spilled on the floor leaks onto the seventh floor. The seventh floor, Family Court, is currently being remodeled, a new floor would protect the area from damage if a failure occurred. Prevent water from seeping through flooring. 7th floor new construction could be affected, along with other floors. Could cause leaks in courtrooms, offices, etc. If mechanical or plumbing systems have failure of some sort. _x000a__x000a_Prevent water from seeping through flooring. 7th floor new construction could be affected, along with other floors. Could cause leaks in courtrooms, offices, etc. If mechanical or plumbing systems have failure of some sort._x000a__x000a_1,500 square feet of Flooring - Vinyl Composition Tile, with related vinyl base, and located at Rooms MU8-1 and MU8-5.  Installed 1980. _x000a_7,900 square feet of Flooring - Epoxy and located throughout the 8th Floor. Installed in 2000.  20 year lifespan._x000a_"/>
        <s v="Our current showers, sink faucets, and flush valves in detention are 30+ years old.  These fixtures are antiquated and maintaining them is difficult at best and repair parts are very expensive to purchase.  By upgrading to a water fixture control system, we not only enhance the operational efficiency and safety of the facility but also create a more comfortable and less stressful environment for both staff and people in care.  This investment will pay off in the long term with cost savings, fewer repairs, and greater peace of mind for everyone involved._x000a__x000a_1. Water Conservation and Cost Savings_x000a_    The water fixture control system’s ability to control water usage through touch or sensor technology will drastically reduce water consumption. By regulating water flow, it reduces waste, which translates to lower utility costs and a more sustainable operation._x000a_2. Improved Functionality and Consistency_x000a_    With outdated fixtures that are 30+ years old, the risk of breakdowns and inconsistent performance is high. The water fixture control system ensures that showers, sink faucets, and flush valves function reliably, providing a consistent experience for individuals in your care. This will reduce frustration and agitation, improving their overall experience._x000a_3. Enhanced Security and Control_x000a_    The water fixture control system can be adjusted as needed, providing flexibility in how the plumbing system is used. Additionally, it allows for precise control over water usage and fixture performance, which can be a key component in preventing flooding issues.   This reduces the likelihood of water damage and minimizes the need for emergency water cleanup, lowering overall maintenance stress on staff._x000a_4. Cost-Effective Maintenance and Fewer Repairs_x000a_    The water fixture control system will significantly reduce the frequency of repairs and the cost of replacement parts, which are often expensive for antiquated systems. The shift to a more modern and reliable system will ease the burden on plumbing staff._x000a_5. Reduction of Staff Stress_x000a_   A more reliable and efficient plumbing system means fewer interruptions in service. This will decrease the pressure on detention staff who currently deal with the challenges of an old and unreliable system. The ability to manage and monitor the system remotely or with minimal intervention will help streamline operations."/>
        <s v="Facilities management west at 10930 was obtained in 2013. Never updated since purchased. FMD has used operation to install small hot mix patching. State codes require County to maintain parking lot as a cap for contained area due to previous owner’s contamination. The lot is beyond useful life. Safety tripping hazard. Parts are standing water / frozen in winter. Not able to use for parking."/>
        <s v="The Wilson Senior Center is currently operating with two outdated Building Automation Systems (BAS), both installed in 1990 and now well beyond their expected service life. These aging systems are presenting escalating operational challenges that compromise efficiency, occupant comfort, and long-term energy performance._x000a__x000a_One of the systems, manufactured by Kain, is no longer supported by the vendor—replacement parts are unavailable, forcing facilities staff to cannibalize components from other failed units in an unsustainable effort to maintain functionality. Compounding this issue, the two existing BAS platforms are incompatible and do not communicate with one another. This requires staff to physically travel between separate locations within the building to make adjustments, significantly reducing operational efficiency._x000a__x000a_In early 2025, the situation worsened as numerous Variable Air Volume (VAV) boxes began to fail. With replacement parts either unavailable or prohibitively expensive—approaching the cost of full replacement—the Facilities Management Division (FMD) was compelled to purchase new VAVs using emergency operations funds. However, these units come with only basic standalone controls and are not integrated into the BAS, further fragmenting the system._x000a__x000a_Beyond the BAS and VAV concerns, several major HVAC components—including two air handling units (AHUs), five cabinet unit heaters, and an exhaust fan—are reaching or exceeding 40 years in service. Their reliability is increasingly in question, posing a risk of full system outages._x000a__x000a_The lack of centralized control and remote access not only increases the building's energy consumption but also places additional strain on the limited availability of facility staff. In some cases, the County has had to bring in outside consultants to assist with system operation and diagnostics._x000a__x000a_Modernizing the control systems at the Wilson Senior Center is not just a matter of convenience—it is a critical investment in safety, operational resilience, and environmental responsibility. This upgrade will:_x000a_~ Improve energy efficiency and reduce operating costs_x000a_~ Streamline facility management and reduce manual workload_x000a_~ Enhance occupant comfort and system reliability_x000a_~ Support the County’s climate and energy goals, including achieving net-zero carbon emissions by 2050_x000a__x000a_As aging infrastructure continues to degrade, the risk of system-wide failures grows. Proactive investment now will prevent costly emergency repairs in the future and ensure the Wilson Senior Center remains a safe, comfortable, and energy-efficient space for both staff and residents._x000a_"/>
        <s v="The current exterior finish has outlived its useful life expectancy.  Weather and the local wildlife are beginning to infiltrate the building.  Modern siding materials will seal out wildlife and weather, eliminating air leaks and provide better insulation.  This will maintain comfortable temperatures inside the building and provide a safe and functionable facility to its occupants.  This will also lower energy bills._x000a__x000a_Existing stone siding to remain, all other siding to be removed and replaced with Hardie Board or LP Smart Side. Wrap exposed gable beams in aluminum for weatherproofing and maintenance. Assume new insulation and sheathing for all areas where the existing siding is being removed. New soffit and facia. Also the replacement of the greenhouse glazing on the south side of the building. _x000a_"/>
        <s v="Washington Senior Center's windows and doors have known rotting framing. This is causing them to sink vertically down and leave large gaps at the tops of the system. This allows bugs, dust, pollen into the building with high-risk occupants.  _x000a__x000a_Additionally, it increases the strain on HVAC system, to the point where it cannot keep up at times. The project will make the building more comfortable for our occupants. And also aid in lower energy bills. _x000a__x000a_FMD has attempted to repair broken windows in the past and found the aluminum cladded wooden windows trim with aluminum trapped moisture and cause rotting.  _x000a__x000a_FMD has also attempted to caulk the gaps but they are increasing beyond caulk limits"/>
        <s v="The (CJF) roof is original to the 1992 construction. As per a 2012 A&amp;E estimate, the roof has multiple leaks in several areas and since then there has been periodic repairs to limit interior damage, but the roof requires replacement versus temporary repairs. The life expectancy of the roof is 15-20 years. With the facility being 23 years old, it is beyond useful life and requires replacement.   An appropriation of $2,459,452 was adopted in 2017, for the construction phase for roof replacement.  This CIP request is to provide additional funding, now required based on construction material increases and inflation."/>
        <s v="The CJF building continues to experience recurrent flooding, which has significantly compromised the condition and safety of the existing flooring.  The carpeting, particularly in the 2nd floor locker rooms, is excessively worn and well beyond its useful life.  Repeated exposure to floodwater raises potential health and safety concerns due to the possible presence of mold and bacteria.  Additionally, the vinyl tile in the hallways has been repeatedly loosened by water infiltration, creating an ongoing safety hazard.  These issues require urgent attention, especially in high-priority areas such as District Attorney (DA) spaces due to the associated health and safety risks and the continued deterioration of facility conditions._x000a__x000a_~ Remove all existing carpeting on the 1st and 2nd floors._x000a_~ Remove all vinyl floor tile throughout the building._x000a_~ Grind, seal, and polish the exposed concrete floors to provide a durable, low-maintenance surface."/>
        <s v="The existing univents have exceeded their useful life and are experiencing frequent failures due to obsolete and deteriorating parts. The dampers are warped and no longer seal properly, compromising efficiency and air control. Additionally, the cab heaters are corroded and structurally unsound, posing safety and functionality concerns.  Success would involve a thorough evaluation of whether univents remain the most effective HVAC solution for the space. If not, they should be replaced with properly sized, well-zoned units that align with current building needs. This upgrade would ease the overall load on the HVAC system, enhance performance, and improve indoor environmental quality. New units should also be integrated into the building's networked control system for optimized monitoring and energy management._x000a__x000a__x000a__x000a__x000a__x000a__x000a__x000a_The Office of Strategy, Budget, and Performance and the Office of the Comptroller are authorized to perform and administrative appropriation transfer to reallocate remaining budget authority from capital project WS0152 - Clinton Rose Senior Center Chiller to capital project WS0162 - Sr Centers - Clinton Rose Senior Center HVAC."/>
        <s v="The northeast parking lot for Vel Phillips ~5700SF is full of cracks and holes that are trip hazards.  The holes fill with water in the winter and create slippery conditions.  The parking lot is not piched to shed water, which causes water to wash out the landscaping."/>
        <s v="This project proposes a comprehensive replacement of the aging and ineffective HVAC systems at the Washington Senior Center, along with full integration into Milwaukee County’s centralized building automation system. The current systems have exceeded their useful life, and replacement is necessary to maintain operational reliability, energy efficiency, and a healthy indoor environment for senior program participants and staff._x000a_The existing HVAC system components (boiler, AHUs, RTU, exhaust fans, dampers, valves, and sensors) are outdated, inefficient, and difficult to repair due to lack of available replacement parts.  FMD has maintained the systems well beyond their typical life expectancy, leading to increased repair frequency and rising costs.  Current systems are ineffective in meeting modern thermal comfort and ventilation standards, particularly in high-use senior environments.  Replacing equipment with modern, energy-efficient models will reduce utility expenses and carbon footprint.  This upgrade will also allow for full integration into the County’s HVAC control system, providing remote monitoring, alarm notifications, and centralized management._x000a_~  (1) New High-Efficiency Boiler_x000a_~  (3) New Air Handling Units (AHUs)_x000a_~  New Unit Ventilators or suitable energy-efficient alternatives_x000a_~  (1) New Rooftop Unit (RTU)_x000a_~  New Exhaust Fans_x000a_~  Replacement of all Dampers, Damper Motors, Valves, and Sensors_x000a__x000a_Update / connect to WS015501 Sr Centers - Washington HVAC Controls as needed with new equipment. "/>
        <s v="The Mitchell Park sanitary lift station located at Mitchell Park was installed in the 1950s, was upgraded in 1996, and has reached the end of its serviceable life.  The typical useful life is 30 years. The Department of Parks, Recreation and Culture has identified the lift station as needing replacement due to an aging electrical feed and discharge pipng, which is the original piping.  Staff has also experience issues with the pumps and check valves.  The lift station should be replaced prior to failure to avoid a discontinuation of sanitary services and the closure of facilities and potential loss of revenue.  The replacement of the lift station includes the replacement of the force main."/>
        <s v="Milwaukee County's technology equipment (e.g., laptops, desktops, printers, tablets, network devices, AV equipment, etc.) has end of life / end of support dates from vendors.  In order to maintain good operations, vendor support, and a secure environment, these pieces of equipment need regular lifecycle / replacement._x000a__x000a_DAS-IMSD is responsible for managing the County's IT infrastructure for various departments, computers, printers, switches, routers, access points, and other hardware components. DAS-IMSD faces major challenges in managing the lifecycle of the County's aging IT components._x000a__x000a_Funding IT lifecycle management resolves several problems, including:_x000a__x000a_1. Addressing increasing maintenance costs: Without proper lifecycle management, DAS-IMSD may continue to maintain old hardware components that have exceeded their useful life. This leads to increased maintenance costs and reduced efficiency._x000a__x000a_2. Addressing security risks: Outdated hardware components may lack critical security features or may not receive security updates, leaving them vulnerable to cyber attacks. This can lead to data breaches and other security incidents._x000a__x000a_3. Addressing environmental impacts: Improper disposal of hardware components can have a significant environmental impact. Without a proper lifecycle management program, the County may dispose of hardware components in ways that are harmful to the environment._x000a__x000a_To address these challenges, DAS-IMSD is requesting funding for an annual comprehensive lifecycle management program to ensure hardware is acquired, maintained, and disposed of in a structured manner, taking into account factors such as performance, security, and environmental impact."/>
        <s v="The current electrical feeders and panels have not been updated since 1965 and are well past their expected lifespan. Electrical panels typically last 25-40 years, while feeder wiring is designed for 50 years. The outdated systems are no longer functioning safely, as many panels fail to trip breakers properly, posing a significant fire hazard due to potential overloading.  To mitigate these risks, a full replacement and upgrade of the electrical panels, feeders, and wiring is required to meet current safety standards and codes. This will ensure the system is safe, reliable, and capable of supporting modern electrical needs."/>
        <s v="This project proposes a comprehensive upgrade to the computer/server room infrastructure to improve fire safety, modernize critical systems, and ensure long-term operational continuity. Key components include fire suppression installation, HVAC system modifications, downsizing the server room, upgrading the Honeywell Building Automation System (BAS), and enhancing the MKE Complex with new UL-listed servers and upgraded workstations. The proposal aligns with broader safety, resiliency, and capital asset management goals. A recent unplanned power shutdown caused damage to the Honeywell Building Automation System (BAS), impairing its ability to reliably manage critical life safety functions within the Criminal Justice Facility (CJF). Of particular concern is the system’s compromised capability to ensure appropriate response actions in the event of a fire. This degradation in reliability constitutes a significant safety risk and requires immediate corrective action to restore full operational integrity and compliance with fire and life safety standards by:_x000a_A) Facilities Management Division (FMD) is actively investigating immediate restoration or workaround options to re-establish BAS functionality; B) Diagnostic efforts are ongoing to determine the full scope of damage and operational limitations._x000a__x000a_To prevent recurrence and reduce future risk, the following long-term solutions are recommended:_x000a_A) Evaluate and Restore Air Handling Unit 3 (AHU-3): Review its current capacity and consider necessary upgrades to maintain environmental stability in critical server areas; B) Reconfigure Server Room Layout: Improve space efficiency, airflow, and access to equipment; C) HVAC System Modification: Upgrade HVAC to enhance cooling and ventilation resilience specific to server environments; D) Install Dedicated Fire Suppression System: Implement a clean-agent fire suppression system in Room G2A (and potentially adjacent rooms) to protect sensitive electronics without causing collateral damage; E) Install Two UL-Listed Servers: Deploy two fully furnished UL-listed servers in the MKE Complex at separate locations, designating one as primary and the other as a redundant backup. Include shelving for mounting and maintenance; F) Upgrade Workstations and Monitors: Replace seven UL-listed workstations and install nine UL-listed monitors (seven for workstations and two for server monitoring) to support enhanced interaction and oversight; G) Software Licensing and BAS Upgrade: Acquire required licenses and upgrade the Honeywell Enterprise Buildings Integrator (EBI) software to version R700, offering improved security, functionality, and system integration; H) Labor and Support: Include labor for installation, system support, and loop testing (estimated at 10% of project effort), as well as travel to and from the MKE Complex for involved personnel."/>
        <s v="This project is to move the on-premise deployment of OnBase to the cloud or software as a service (SaaS).  OnBase is a mission critical, 24x7x365 application for the Public Safety departments.  Recent outages with our vendor hosted data center have raised the priority of this initiative.  Moving to a SaaS model would allow the County decommission 12 to 14 servers and will decrease server and database related costs associated with maintaining the environment and associated IMSD staff time.  The cost savings from deprecating the servers will be about $72,000 annually._x000a__x000a_This project will reduce the resources need to maintain the software by making server and application maintenance preformed by the software provider.  Upgrades have become laborious and prone to complications due to the complexity of the installation and the custom development.  This will reduce the time needed to upgrade the platform and will reduce the time period between upgrades.  This will also increase the ability to implement and roll out new OnBase solutions as they are available and keep the software platform current to ensure IT security."/>
        <s v="This project is to move the on-premise deployment of Cityworks to the cloud or software as a service (SaaS).  This would allow the County decommission 12 to 14 servers and will decrease server and database related costs associated with maintaining the environment and associated IMSD staff time.  Additionally, Cityworks is hosted in the County's vendor managed data center, which has recently suffered from instability.  The cost savings from deprecating the servers will be about $4,500 an month or $54,000 annually._x000a__x000a_This project will reduce the resources need to maintain the software by making server and application maintenance preformed by the software provider.  Upgrades have become laborious and prone to complications due to the complexity of the installation and the custom development.  This will reduce the time needed to upgrade the platform and will reduce the time period between upgrades.  This will also increase the ability to implement and roll out new Cityworks solutions as they are available and keep the software platform current to ensure IT security.  This will free up the cumulative of one staff member about 50% of their time that is dedicated to software upgrades, managing custom code, mange multiple instances of the platform, and debug issues that arise from an the on-premise deployment of Cityworks._x000a_"/>
        <s v="With continued hybrid work environments and cross-County work (e.g., coordination amongst departments operating at different County locations), departments have requested IMSD work to expand conference room capabilities to include improved voice, video, and digital displays.  This project is to upgrade 10 to 20 conference rooms across the County to provide these capabilities."/>
        <s v="UPS conditions (i.e., smooths out dips and spikes) the electrical power delivery to the datacenter and network closets.  These work to bridge the gap when there is a short power outage and ensure key technology infrastructure (e.g., servers, network equipment, phones, access points, etc.) remains powered and connected.  This applies to power events like brownouts, blackouts, etc. until a generator can take over or until utility power is restored._x000a__x000a_UPS batteries provide reduced power and uptime as they age.  The goal of this project is to begin lifecycling UPSes based upon size and depreciable life across the County._x000a_"/>
        <s v="The Community Reintegration Center  (CRC), formerly known as the House of Correction, currently provides institutional food services to residents through on-site food preparation through a contract operator. The food prepared on-site at CRC is also delivered daily to Behavioral Health Services (Vel Phillips youth detention center), and the County Jail (CJF).  _x000a__x000a_A consultant study of Milwaukee County 2023 Recovery Plan Performance Report 89 overall food services was conducted in 2021 and a key finding of the study included a need to replace critical kitchen equipment beyond its useful life as necessary for continued efficient food service operations. The study also concludes that the aged food service equipment needs to be replaced in order to improve the quality of food provided to residents in these facilities.  The APRA funds designed and purchases equipment for each area. _x000a__x000a_In 2022, Milwaukee County allocated ARPA funds to Project WY06250: Purchase &amp; Replace Kitchen Equipment &amp; Traying Station in Correction Facilities Funding Amount: $6,268,000. This was later split into three seperate funds (by building). The CRC, Sheriff's Office, and DHHS purchased and/or replace kitchen equipment and traying equipment across corrections facilities. _x000a__x000a_Additional funds are needed to complete the safety and critical food preparation needs. _x000a__x000a_"/>
        <s v="As our population ages, the importance of senior citizen centers as vital community hubs cannot be overstated.  These centers serve as lifelines for many elderly individuals, offering essential services, social interaction, and recreational activities.  In today's increasingly digital world, access to reliable internet connectivity has become an indispensable aspect of daily life.  Unfortunately, the senior centers across Milwaukee County are currently lacking in this regard, hindering their ability to effectively serve their members._x000a__x000a_The primary goal of this project is to bridge this digital divide by upgrading the internet infrastructure for the senior citizen centers listed. By providing these facilities with better internet access, we aim to enhance the quality of life for elderly individuals by enabling them to stay connected with loved ones, access important information, and participate in online activities and programs tailored to their interests and needs._x000a__x000a_ - Clinton &amp; Bernice Rose Senior Center_x000a_ - Kelly Senior Center_x000a_ - McGovern Park Senior Center_x000a_ - Washington Park Senior Center_x000a_ - Wilson Park Senior Center_x000a__x000a_Moreover, providing internet to the Senior Centers will yield the following additional benefits:_x000a_ - Extending Internet Access to Surrounding Parks: By providing internet to the senior centers, we extend internet access to the parks they are in, benefiting the broader community and enhancing outdoor recreational experiences._x000a_ - Emergency Preparedness: In case of a future emergency like a pandemic, the community will have access to the internet for critical information dissemination and completing forms as needed, ensuring residents can stay informed and connected during times of crisis._x000a_ - Promoting Racial Equity: Investing in internet infrastructure in senior centers located in diverse communities contributes to promoting racial equity and ensuring all members of our community have access to essential resources and services._x000a_ - Service to Vulnerable Community Members: Providing internet access to senior centers serves our most vulnerable community members, including elderly individuals who may face barriers to accessing technology and digital resources on their own. _x000a_ - Space Utilization: Upgraded senior centers with internet connectivity can serve as versatile community spaces that can be rented out for events, meetings, and county gatherings, further enhancing their utility and value to the community._x000a__x000a_Additional Parks sites to be evaluated include:_x000a_1 - Lincoln Schultz Aquatics_x000a_High volume location with multiple devices that could benefit from a hardline connection._x000a__x000a_2 - Whitnall Golf_x000a_High volume location. Fiber in other areas of the park. This is the last location in Whitnall that could benefit from it._x000a__x000a_3 - Pulaski Pool_x000a_Year-round open pool site. Close to a main road and has enough devices to potentially justify it._x000a__x000a_4 - Noyes Pool_x000a_Year-round open pool site. Close to a main road and has enough devices to potentially justify it._x000a__x000a_5 - King Community Center_x000a_Currently grandfathered into MKE network with a broadband connection. Requires and upgrade to fully enable new cameras._x000a__x000a_6 - Zablocki Golf/Service_x000a_Golf and Service staff work out of the same building. During the summer season, the internet slows down for both parties due to low bandwidth._x000a__x000a_7 - Grant Golf_x000a_High volume location with multiple devices that could benefit from a hardline connection._x000a__x000a_8 - Oakwood Golf_x000a_Remote location with multiple devices that could benefit from a hardline connection._x000a__x000a_9 - Dretzka Service Yard_x000a_Staff on site has told me the internet here was extremely slow and sometimes affects their work. The golf course nearby also has fiber._x000a__x000a_10 - Jackson Service Yard_x000a_New building planned for the future. Consider investing in fiber when construction happens."/>
        <s v="The current facilities and equipment at Wil-O-Way Grant do not fully meet the evolving needs of individuals with disabilities, limiting accessibility, safety, and overall program effectiveness. While the space serves a vital role in providing inclusive recreational opportunities, outdated infrastructure and inadequate resources create barriers that hinder participation and program quality._x000a_Without necessary updates, the facility risks falling short of compliance with accessibility standards and may struggle to support the growing demand for adaptive services. Addressing these concerns through improvements will ensure that Wil-O-Way continues to be a safe, welcoming environment that enhances community engagement and fosters independence for participants."/>
        <s v="The concrete at the Fleet Maintenance building is severely damaged. It is the original concrete from when the property was built. At the time of construction, there were issues with the fill beneath the property. Over the years the fill has continued to deteriorate which has caused water issues and small sinkholes. Due to the harsh climate, there has been noticeable heaving and crumbing of the concrete, curbs and asphalt. This property is where all heavy maintenance and repairs of Milwaukee County Transit System (MCTS) buses are done. Without suitable concrete to drive on, it is not safe to drive the 13 ton vehicles around the property. Cracks and other issues can result in damage to the vehicles and present a tripping and safety hazard to the staff that use the facility and parking lots. It is also recommended that at this time the fencing around the property be replaced to improve the overall safety of the facility and to minimize threats to the assets and staff that are housed in that property.   This project will also update the parking lot to LED lighting to further enhance security and to reduce energy costs and consumption."/>
        <s v="All original lifts which were installed in the 1980's at Milwaukee County Transit System (MCTS) are reaching the end of their useful life. To avoid failure, MCTS has been replacing lifts on an ongoing basis. In 2026 MCTS is seeking to replace an additional 2 lifts at the FDL garage property to ensure safe and efficient operations to keep up with bus maintenance demands. _x000a__x000a_The lifts are responsible for lifting buses into the air so that mechanics can easily work on areas of the vehicle which are otherwise impossible to access. Each bus weighs over 13 tons. Having this vital piece of equipment is extremely important to MCTS operations. If lifts cannot safely operate, they are not used. Closing down lifts that are no longer deemed safe would limit the capacity to perform bus repairs, which could ultimately impact MCTS' ability to provide transit services to the community. Additionally, if MCTS continues it's Battery Electric Bus program, all older lifts will need to be replaced with updated models that can handle the added weight of the battery packs, which can add upwards of 6,000 extra pounds to the vehicle. All existing lifts from the 1980's cannot safely handle the added weight of BEB's. In either case, the older existing lifts require replacement due to age, condition, and potential safety issues._x000a__x000a_Three new replacement lifts have been installed at the site, with 2 more approved in 2025  This budget appropriation replaces another 2 lifts (40 west wash bay and 46 East), leaving the final 3 lifts (47 and 48 West, and 47 East) to be replaced over the next few years. It should be noted that 40 west is a bus wash lift, which is different than a typical bus lift. _x000a__x000a_Planned bus lifts replacements (for all sites) can be found in the PROGRAM PLACEHOLDER (FOR OUT-YEARS 2 - 5) - BUS LIFT REPLACEMENT PROGRAM project line in the 5-Year Capital Improvement Program. "/>
        <s v="Underground fuel tanks are passed the end of useful life and will potentially have issues passing regular inspections. Current tanks are single walled fiberglass - double walled is now required. Milwaukee County Transit System (MCTS) staff highly recommended replacement of the tanks, which are original to when the facility was built in the 1980's. The ability to fill and use these fuel tanks is critical to MCTS operations. Onsite fuel tanks allow MCTS to meet its service demands.  Additionally, as the majority of MCTS fleet utilizes diesel fuel, well maintained and properly operating fuel tanks is critical._x000a__x000a_To keep the tanks operatational, MCTS has had to invest tens of thousands of dollars of repairs to the tanks. Most recently in 2025, MCTS had to spend $32,685 across KK and FDL to relocate and replace sump pumps in the tanks to keep water out of the fuel. This also does not account for the increased cost in filters and other manpower required to keep the tanks monitored, maintained and in working order. This request has been made repeatedly since 2023, and this has now become a critical replacement. "/>
        <s v="All original lifts which were installed in the 1980's at Milwaukee County Transit System (MCTS) are reaching the end of their useful life. To avoid failure, MCTS has been replacing lifts on an ongoing basis. In 2025 MCTS is seeking to replace an additional 2 lifts at the Kinnickinnic garage property to ensure safe and efficient operations to keep up with bus maintenance demands. _x000a__x000a_The lifts are responsible for lifting buses into the air so that mechanics can easily work on areas of the vehicle which are otherwise impossible to access. Each bus weighs over 13 tons. Having this vital piece of equipment is extremely important to MCTS operations. If lifts cannot safely operate, they are not used. Closing down lifts that are no longer deemed safe would limit the capacity to perform bus repairs, which could ultimately impact MCTS' ability to provide transit services to the community. Additionally, if MCTS continues it's Battery Electric Bus program, all older lifts will need to be replaced with updated models that can handle the added weight of the battery packs, which can add upwards of 6,000 extra pounds to the vehicle. All existing lifts from the 1980's cannot safely handle the added weight of BEB's. In either case, the older existing lifts require replacement due to age, condition, and potential safety issues._x000a__x000a_This request would replace lifts 6 and 7, leaving lift 3 for replacement in a future year, which would conclude bus lift replacements in the garage at KK. _x000a_. _x000a__x000a_Planned bus lifts replacements (for all sites) can be found in the PROGRAM PLACEHOLDER (FOR OUT-YEARS 2 - 5) - BUS LIFT REPLACEMENT PROGRAM project line in the 5-Year Capital Improvement Program. "/>
        <s v="The roof on the  Fond du Lac (FDL) Maintenance Building (the garage) has reached end of life.  It is prone to leaking and due to the type of roof, it has also contributed to a significant bird problem at this facility. The roof is a ballasted roof covered in stone, which mimics the habitat for seagulls. Over the years, these types of roofs have been phased out at FDL due to that issue and the fact that they are all the original roofs from the 1980's. To avoid further leaks and issues, it is recommended that this roof be replaced to prevent leaks and other damage to the assets, staff and equipment in the building."/>
        <s v="The roofs on the Kinnickinnic (KK) Operating Building (the station) and the Maintenance Building (the garage) have reached end of life. Both are prone to leaking and the station in particular has required a high number of repairs over the last year. This facility houses over 200 vehicles and over 300 staff. Milwaukee County Transit System staff has indicated it is critical to have safe, durable roofing over the buildings to ensure assets and staff are safe. Already in the first 3 months of 2025, MCTS has spent nearly $2000 to repair the leaking roof at the KK garage facility. "/>
        <s v="BUS PADS_x000a_This is the concrete sidewalk landing pad which serves the doors of the bus. Where sidewalk includes a grassy area, this pad fills the grassy area between the curb and the sidewalk (5'x8' minimum, 8'x8' preferred). Minimally, each bus stop requires a front door boarding pad, ideally there is also a back door pad. MCTS has 3,737 active bus stops (as of Mar 2024): 92% are ADA compliant, MCTS has a running list of the remainig 8% which are not. MCTS focused its propsed locations on bus stops for which there is no ADA boarding pad, passengers board in grass, which is not ADA compliant and must be rectified._x000a__x000a_Proposed locations include up to 30 stops located across the following municipalities: _x000a_Glendale_x000a_Milwaukee_x000a_Oak Creek_x000a_South Milwaukee_x000a_West Allis_x000a__x000a_See more details about all proposed locations in &quot;SD TRANSIT ENCHANCEMENT LOCATIONS LIST 2026&quot; Tab 1._x000a__x000a_BOLLARDS_x000a_MCTS has averaged 8-10 bus shelters destroyed by automobiles per year since 2020. Traffic saftey bollards add a layer of protection for the patrons waiting inside; safeguarding the public and protecting MCTS assets.This year, all bollard locations coincide with new shelter locations to further protect new assests and to limit repair costs after damage. Proposed locations include the following municipalities: _x000a__x000a_Brown Deer_x000a_Cudahy_x000a_Franklin_x000a_Glendale_x000a_Greendale_x000a_Greenfield_x000a_Milwaukee_x000a_Oak Creek_x000a_Shorewood_x000a_South Milwaukee_x000a_St Francis_x000a_Wauwatosa_x000a_West Allis_x000a_West Milwaukee_x000a_Whitefish Bay_x000a_See tab 2  &quot;SD TRANSIT ENHANCEMENT LOCATIONS LIST 2026&quot; for full details._x000a__x000a_"/>
        <s v="Apart from buses, Milwauke County Transit System's (MCTS) presence in the community is most visible through its bus stops. Of 3,737 bus stops 624 include an MCTS-managed bus shelter (March 2024). MCTS considers the condition of a bus shelter as a reflection on MCTS as an agency.  Bus shelters are a community asset that helps protect bus passengers from the elements. They also help to enhance safety and secruity at stops by providing a shetler or structure someone can wait inside to protect themselves from someone approaching from a blind spot or from other hazards. Many shelters also feature seating to provide a place to rest, which is helpful when serving the elderly and persons with mobility limitations. _x000a__x000a_This project would include an updated shetler model from the current MCTS model. The new model would feature better accesibility and lower maintenance costs. It would also be a much needed asthetic update to the current shelters which are quite dated. Protective bollards are also being requested at the same locations to further protect these new investments. Proposed locations include up to 25 locations across the following municipalites (see SD_WT017501_TRANSIT ENHANCEMENT LOCATIONS LIST 2026 for location details):_x000a__x000a_Brown Deer, Cudahy , Franklin, Glendale, Greendale, Greenfield, Milwaukee, Oak Creek, Shorewood, South Milwaukee, St Francis, Wauwatosa, West Allis, West Milwaukee, and Whitefish Bay._x000a__x000a_"/>
        <s v="Convert all lighting within the MCTS admin building to LED to reduce energy consumption and improve lighting conditions. This includes the majority of indoor space that has not already been addressed. Extensive study and design have already taken place. This project is seeking funds to purchase and installed the specified lighting specifications. "/>
        <s v="Convert all lighting within the MCTS Fond du Lac property to LED to reduce energy consumption and improve lighting conditions. This includes the majority of indoor and outdoor space that has not already been addressed. Extensive study and design have already taken place. This project is seeking funds to purchases and installed the specified lighting specifications. "/>
        <s v="All original lifts which were installed in the 1980's at Milwaukee County Transit System (MCTS) are reaching the end of their useful life. To avoid failure, MCTS has been replacing lifts on an ongoing basis. In 2025 MCTS is seeking to replace an additional 2 lifts at the Fleet Maintenance garage property to ensure safe and efficient operations to keep up with bus maintenance demands. _x000a__x000a_The lifts are responsible for lifting buses into the air so that mechanics can easily work on areas of the vehicle which are otherwise impossible to access. Each bus weighs over 13 tons. Having this vital piece of equipment is extremely important to MCTS operations. If lifts cannot safely operate, they are not used. Closing down lifts that are no longer deemed safe would limit the capacity to perform bus repairs, which could ultimately impact MCTS' ability to provide transit services to the community. Additionally, if MCTS continues it's Battery Electric Bus program, all older lifts will need to be replaced with updated models that can handle the added weight of the battery packs, which can add upwards of 6,000 extra pounds to the vehicle. All existing lifts from the 1980's cannot safely handle the added weight of BEB's. In either case, the older existing lifts require replacement due to age, condition, and potential safety issues._x000a__x000a_There are 27 lifts located at the Fleet property. Seven have previously been replaced. This request would address lifts 19 and 40. Number 40 is a lift for a bus wash bay and is different from a traditional lift. It is non-operational at the moment due to ruptured underground lines. There are only two of these lifts at Fleet and they are both  currently out of commision. _x000a__x000a_Planned bus lifts replacements (for all sites) can be found in the PROGRAM PLACEHOLDER (FOR OUT-YEARS 2 - 5) - BUS LIFT REPLACEMENT PROGRAM project line in the 5-Year Capital Improvement Program. "/>
        <s v="Convert all lighting within the MCTS Fleet Maintenance property to LED to reduce energy consumption and improve lighting conditions. This includes the majority of indoor and outdoor space that has not already been addressed. Extensive study and design have already taken place. This project is seeking funds to purchase and installed the specified lighting specifications. "/>
        <s v="This project provides an addition to the Fleet parking garage with an overhead mezzanine. The Zoo interchange reconstruction project reduced Fleet's footprint by five acres. The lack of secured, covered space is becoming a problematic issue due to expensive County-owned equipment having to be stored outside, reducing their value and life expectancy. _x000a__x000a_Sheriff crash and crime investigation vehicles are stored in the garage and parking lot with no security, jeopardizing evidence security/chain of custody because all employees have access to it. These investigation cars displace squad parking and those assets now have to be parked outside as well. Adding another aisle to the North end of the existing Central Maintenance Garage (as planned during original construction) would provide approximately 32,000 sq ft of secured, covered, heated storage in a central location (ideal for support of operations for Highway, Sheriff/Patrol, Sheriff-SWAT, Sheriff-EOD, Sheriff-Motor Unit, Park Operations, Fleet, IMSD, and Facilities Management) for much less expense than the cost to build a separate facility in a non-centralized location from scratch. Over the past couple years, Fleet has assumed responsibility for providing centralized operations for many departments due to facility downsizing elsewhere. Adding square footage at this location is necessary to support these other departments. "/>
        <s v="Fleet Management has three underground fuel storage tanks. The diesel tank which has a capacity of 12,000 gallons was installed on March 30, 1985. The unleaded tank has a capacity of 15,000 gals was installed on January 1, 1990. The waste oil tank has a capacity of 2,000 gals was installed on September 28, 1990. All three tanks have Veeder-Root underground tank monitoring. The waste oil tank is made of steel, the other two are made of fiberglass. The useful life of all three tanks is 20 to 30 years. These three tanks are beyond their useful life. _x000a__x000a_Use of other retail fueling stations was reviewed, however, MCDOT staff determined the option to be too costly due to the much lower price of fuel that the County receives when purchasing. Additionally, commercial fueling stations in the area do not have sufficient capacity and room to support fueling of our vehicles and equipment. It's very common to pump 10,000 - 12,000 gallons of fuel per day during a snow event. Fueling at other Fleet fueling stations at the Airport or North Shop are not practical as they would be overwhelmed by fueling demand and are more than 20 minutes away from this location. _x000a__x000a_This project replaces the entire fuel system including the tanks, pumps, overhead canopy, leak detection system, and all underground plumbing. The entire system needs updating and larger capacity for the amount of fuel that is dispensed on a day to day basis. Replacing the existing overhead canopy with a canopy with solar panels may be a cost effective method in helping with Milwaukee County's goal of becoming more energy sustainable. Underground storage tanks are subject to annual inspection and permitting with the State of Wisconsin. Potential leaks or failures of the existing system would result in removal from service by the State with no other practical options to fuel equipment at this location. The project replaces the aging system prior to failure to insure uninterrupted fueling supply for squad cars, highway maintenance vehicles, and other emergency equipment.  There have not been any tank leaks at this time. "/>
        <s v="The MCDOT Fleet Management Facility currently has 1000amp 480v 3 phase power service to the facility. Fleet intends to begin incorporating electric vehicles (where practical) into its overall fleet. Grants currently available for purchase of charging stations and vehicles do not cover major modifications to panels, transformers, and related equipment that is existing to the facility. Therefore, to prepare this location for charging of electric vehicles and equipment, Fleet needs to upgrade its main electrical panels to support anticipated substantially higher electrical demands. The current feed would only support 1 rapid charging station. In the near future, a minimum of two additional megawatts of power supply are necessary if Fleet plans to move forward with electrifying some medium-duty highway trucks, squad cars, vans, sedans, and other assets at this facility. _x000a__x000a_"/>
        <s v="General vehicle and equipment replacement. Debt for equipment acquisitions will be included in the County's short-term debt issues for vehicles and attachments. The actual costs, including interest paid, will be charged to user departments which is a continuation of the County's practice adopted as part of the 2010 Budget.  This project includes vehicle and equipment replacement for all County departments with the exception of Transit and Airport which are funded differently. All vehicle and equipment replacement requests have been consolidated to one project to provide Fleet Management more control over replacement prioritization to keep departmental operating costs down. Replacement of all items on the attached document are necessary to sustain County wide operations without service level reductions. "/>
        <s v="This project addresses the immediate and significant need for short-term rehabilitation of several County Trunk Highways (CTHs) to provide limited preservation until additional Federal or State funding becomes available to complete a longer-term, significant improvement project. The continued patching/spot maintenance activities performed by the Highway Maintenance Department on these CTHs are not sufficient to safely maintain these roadways.  The Short Term CTH Rehabilitation Project(s) under this program span the gap between routine maintenance and improvement projects and are not intended to upgrade or improve the CTH long term. Since these projects (s) are short-term, this will allow time to obtain potential grant funding with County matching funds for improvement projects and, most importantly, keep roadways safe. These projects are short-term improvements to extend the life of the roads between 3-7 years until grant funding is available.  _x000a__x000a_This project will address roadway sections (see project SCOPE area below for details) that have a pavement rating of 2 and will be repaired and/or undergo milling and overlay work."/>
        <s v="Fleet Management has the need to replace all building mechanicals in the Fleet garage. This includes hot water overhead modines, radiant floor heating, building automation system, CO/NO monitoring devices, air handling units, addition of air conditioning in mechanic shop, and addition of a fire supression (sprinkler system) in the shop and parking garage. The majority of the systems are more than 50 years old and have already began to fail. In 2024, Fleet incurred significant expense to repair a small section of radiant floor heat piping due to a leak. This is a primary heating source for the facility. This &quot;full mechanicals replacement&quot; is being requested as one project due to the fact that many of these systems are interconnected. The most efficient way to address replacement of all mechanicals will be a assessment and redesign to properly condition the space and comply with all current building codes. Part of the scope should be consideration to increase heating and cooling efficiency, and ventilation to allow us to keep all overhead doors closed during normal business hours. Currently, we are unable to properly secure the facility because doors need to remain open during the summer months to keep the garage temperature suitable for our employees to work. This creates a major problem for security of law enforcement assets and criminal investigation property. "/>
        <s v="The sub-project addresses the need to meet the future transportation and safety provisions together with improving the deficiencies of the existing roadway system such as deteriorated pavement, poor shoulders, inadequate drainage system, and insufficient access for both bicyclist and pedestrians.  The State funding from Wisconsin Department of Transportation (WISDOT) under the County Highway Improvement Program (CHI) is a maximum of $1,643,688 for eligible project costs."/>
        <s v="The sub-project addresses the need to meet the future transportation and safety provisions together with improving the deficiencies of the existing roadway system such as deteriorated pavement, inadequate drainage system, and insufficient access for both bicyclist and pedestrians. The Wisconsin Department of Transportation (WISDOT) under the Surface Transportation Program (STP) approved Federal funding of $1,765,000 where 80% ($1,412,000) is the Federal share and 20% ($353,000) is the Milwaukee County share for the design and right-of-way acquisition phases for the project.  The construction phase funding of $8,000,000 for the project will be approved by WisDOT in 2026 where 80% ($6,400,000) is the Federal Share and 20% ($1,600,000) is the Milwaukee County share. "/>
        <s v="The sub-project addresses the need to meet the future transportation and safety provisions together with improving the deficiencies of the existing roadway system such as deteriorated pavement, poor shoulders, inadequate drainage system, and insufficient access for both bicyclist and pedestrians. The State funding from Wisconsin Department of Transportation (WISDOT) under the County Highway Improvement Program Supplemental (CHIS) is a maximum of $2,631,332 for eligible project costs._x000a__x000a_"/>
        <s v="The sub-project addresses the need to improve the flow of traffic from signalized intersections along the Lincoln Memorial Drive corridor from Juneau Park to Water Tower Rd, improving the overall Milwaukee County highway system.  The Federal funding from the Wisconsin Department of Transportation (WISDOT) under the Congestion Mitigation &amp; Air Quality Program (CMAQ) was approved for a total estimated cost of $437,000 where the Federal share is $349,600 and the County share is $87,400.  THE CMAQ FUNDING EXPIRES ON JUNE 30, 2031."/>
        <s v="The sub-project addresses the need to improve the flow of traffic from signalized intersections along the W Layton Avenue (CTH Y) corridor from S 76th Street to S 47th Street, improving the overall Milwaukee County highway system. The Federal funding from the Wisconsin Department of Transportation (WISDOT) under the Congestion Mitigation &amp; Air Quality Program (CMAQ) was approved for a total estimated cost of $555,000 where the Federal share is $444,000 and the County share is $111,000.  THE CMAQ FUNDING EXPIRES ON JUNE 30, 2031."/>
        <s v="The sub-project addresses the immediate need to improve efficiency and mobility at signalized intersections for both motorists and pedestrians along County Trunk Highways (CTH), improving the overall safety of the Milwaukee County highway system. Federal funding from Wisconsin Department of Transportation (WISDOT) under the Highway Safety Improvement Program (HSIP) was approved for a total estimated cost of $2,407,413 where the Federal share is $1,650,762 and the County share is $756,651. "/>
        <s v="The sub-project addresses the need to meet the future transportation and safety provisions together with improving the deficiencies of the existing roadway system such as deteriorated pavement, poor shoulders, inadequate drainage system, and insufficient access for both bicyclist and pedestrians.  The State funding from Wisconsin Department of Transportation (WISDOT) under the County Highway Improvement Program Supplemental (CHIS) is a maximum of $2,587,497 for eligible project costs."/>
        <s v="The sub-project addresses the need to meet the future transportation and safety provisions together with improving the deficiencies of the existing roadway system such as deteriorated pavement, inadequate drainage system, and insufficient access for both bicyclist and pedestrians. The Wisconsin Department of Transportation (WISDOT) under the Surface Transportation Program (STP) approved Federal funding for a total estimated cost of $9,330,500 where 80% ($7,464,400) is the Federal share and 20% ($1,866,100) is the Milwaukee County share.  "/>
        <s v="The sub-project addresses the need to meet the future transportation and safety provisions together with improving the deficiencies of the existing roadway system such as deteriorated pavement, poor shoulders, inadequate drainage system, and insufficient access for both bicyclist and pedestrians.  The State funding from Wisconsin Department of Transportation (WISDOT) under the County Highway Improvement Program Discretionary (CHID) is a maximum of $905,116 for eligible project costs."/>
        <s v="The sub-project addresses the need to meet the future transportation and safety provisions together with improving the deficiencies of the existing roadway system such as deteriorated pavement, poor shoulders, inadequate drainage system, and insufficient access for both bicyclist and pedestrians.  The Local funding from the City of Greenfield is a maximum of $3,000,000 for project costs."/>
        <s v="The County's 911 Communications is responsible for the prompt response and delivery of emergency services to 911 callers, serving as the PSAP Milwaukee County; dispatching for the Sheriff’s Office and several other county departments, and transferring data received from EMS field providers to receiving hospitals to ensure optimal care is provided immediately upon patient entry to the emergency department._x000a_Dispatchers rely on data from numerous sources to make these quick, informed decisions. However, during peak call volumes or major incidents, managing this influx of information can become overwhelming. _x000a_"/>
        <s v="Many neighboring agencies operate on disparate radio systems with limited or no direct interconnectivity. This fragmentation impacts real-time coordination during joint operations. Milwaukee County municipal fire departments work with the City of Milwaukee's fire department regularly, but not having an interoperable conventional channel forces users to use an ISSI shared trunked talkgroup. If the ISSI gateway were to go down during a fire event, the fire departments would lose interoperable communications. _x000a__x000a_Existing interoperability channels in the 800 MHz band, where Milwaukee County's current conventional channels are located, do not have room for addtional channels. Which could lead to insufficient channel availibity during multiple concurrent incidents, particularly in urban or high-traffic areas where interoperability resources are strained. "/>
        <s v="The Academy 911 Dispatch Center is the ONLY fully operational backup 911 center in Milwaukee County. The current equipment has been given an end of life and end of support. This backup dispatch center was opened up for the duration of COVID19 for continuity of operations, demonstrating its value to the residents of Milwaukee County. As dispatch consilidation (WI State Act 26) materializes, this backup location will become even more valuable as a Countywide resource. _x000a__x000a_This equipment is in need of urgent replacement due to the end of life and end of support. If this equipment is not replaced, the 911 Dispatch center will not be able to effectively answer 911 calls or perform dispatch operations as mandated by County ordinance, if there is an issue at the primary OEM 911 facility.  _x000a__x000a_Milwaukee County Ord. 91.09, provision of 9-1-1 emergency telecommunications service in the county as provided by s. 146.70, Wis. Stats. and chapter PSC 173 of the state Administrative Code. Section 146.70 "/>
        <s v="Station alerting is a critical component of fire dispatching within 911. Computer Aided Dispatch (CAD) based data will initiate station alerting calls for both dispatch and responding fire agencies. This will increase speed, efficiency, and situational awareness of 911 Fire Dispatch within Milwaukee County by instantly sending alerts from dispatch to first responders, improving response times. This system currently does not exist within Milwaukee County. This project will include both Station Alerting and ProPhoenix CAD for the system to operate as intended. _x000a__x000a_This system can be used with the existing CAD system but there would need to be some enhancement to incorporate other agencies that respond to fires. This system will work with any CAD system._x000a__x000a__x000a_"/>
        <s v="Reliable communication is essential during emergencies, whether in response to natural disasters, infrastructure failures, or unexpected events. Milwaukee County’s WiPSN system depends on fixed towers and sites. Although these radio sites are well-maintained and secure, they are still susceptible to natural disasters, power outages, or equipment failures. _x000a_Without a mobile backup system, a major disruption to our radio network could lead to communication delays or failures during critical moments. This could impact emergency response, slow public safety efforts, and potentially put people at greater risk."/>
        <s v="Milwaukee County (County) 911 Dispatch (MCOEM) utilizes Computer Aided Dispatch (CAD) for logging and dispatching calls for service. There is a strong desire to make a shift to a new vendor due to issues with the services being provided by the current vendor. _x000a__x000a_The County is the largest user supported by the current CAD vendor, and often the needs of the County outpace the vendor's ability to adjust its product. Multiple times each year the current vendor pushes out software fixes/updates as an older version of their product was used as the base. This causes a re-occurrence of previously corrected issues. The current vendor is not adequate to support a user of the County's size. An upgraded CAD system would be offered as an all-inclusive approach to the consolidation of 911 services within the County (WI Act 26), County Ord. 91.09, and chapter PSC 173 of the state Administrative Code. Section 146.70.  MCOEM provides cellular 911 call-taking services for West Allis, West Milwaukee, Wauwatosa, South Milwaukee, Greenfield, Cudahy, Greendale, and occasionally from other PSAPs within the County. By screening redundant calls, overall volume is reduced, and staff strain is mitigated. Dispatchers take 911 calls and coordinate services with the Medical Examiner’s Office, the Department of Transportation’s Highway Division, dispatch sheriff deputies, park rangers, and district attorney investigators. In addition, under the medical direction of the Medical College of Wisconsin, the EMS Division provides administrative support and oversight of the County's EMS system. _x000a__x000a_The County's 911 Communications is responsible for the prompt response and delivery of emergency services to 911 callers, serving as the Milwaukee County PSAP; dispatching for the Sheriff’s Office and several other county departments, and transferring data received from EMS field providers to receiving hospitals to ensure optimal care immediately upon patient entry to the emergency department. Through the 911 Communications, MCOEM meets the statutory obligations of  County Ordinance Chapter 91: Enhanced 911 Emergency Telephone Number System. Moving forward with replacing the current CAD system will provide an upgraded, updated system that will significantly influence other PSAPs to collaborate and consolidate into a more efficient system within the County. _x000a_"/>
        <s v="Radio Encryption (Advanced Encryption Standard 256) is a software upgrade for radios that enables secure communication between users. This will disable the public from accessing medical and law enforcement information over radio frequencies during incidents.  _x000a__x000a_Milwaukee County's WiPSN radio system supports encryption on all frequencies, but only a fraction of radios have this capability. This upgrade would allow all users on WiPSN to prevent unauthorized access, by the public on easily purchased scanners, to this sensitive information. When critical information is heard over radio scanners, it allows law enforcement tactics to be leaked to offenders, and it also shares medical information that may be against HIPAA or harmful to a victim's family.  _x000a__x000a_This project will cover the implementation costs associated with the radio encryption software upgrade. Any increases in annual service and maintenance fees resulting from the upgrade will be absorbed with the Office of Emergency Management's operating budget._x000a__x000a_"/>
        <s v="The Marcus Performing Arts Center (MCPA) building fascia is in need of refurbishment (stone cleaning, stone repair, caulk replacement) based on the useful life of the fascia material(s) and components.  Assessment of the fascia condition by consultant CG Schmidt recommends refurbishment due to an aging structure of more than 53 years. This project is expected to extend the useful life of the fascia (and related components) by at least 15 years and address identified issues (such as water infiltration) that if left unaddressed, will lead to water intrusion into the building._x000a__x000a_This project and work has been reviewed by the County and has been incorporated into the County - MCPA Second Amendment to Lease Agreement (Agreement) pursuant to adopted County Board File #22-850.  Under the revised Agreement, the MCPA provides project management and the Department of Administrative Services-Facilities Management Division provides review/approval of schematic plans and/or mechanical drawings, verify work completed associated with payment applications, and confirm work has been substantially completed.  Pursuant to the Agreement, the fascia work is phased over 3 years:  1.) 2024 (WU020106); 2.) 2025 (WU020105);  3.) 2026 (WU020106)."/>
        <s v="The entire Performing Arts facility was re-roofed in 1993-95. The existing roof is an asphaltic built-up roofing system with a graveled surface. This roofing system is installed over various thickness of insulation on both metal and concrete decks. Life expectancy of the roofing system is 25 years._x000a__x000a_The 2020 Adopted Capital Budget included an appropriation of $1,345,462 (WO011701 - Marcus Center Roof Replacement) for the replacement of the Marcus Center Roof pursuant to the annual Capital Support Agreement (CSA) between Milwaukee County (County) and Marcus Center (adopted resolution #16-214). Staff from the DAS-Architecture and Engineering (AE), after recommendation from the Marcus Center Director of Operations, obtained a conceptual estimate from a vendor performing all repairs related to the Marcus Center roof for several years. The estimate provided by the vendor was conceptual in nature (representing less than a 30% design level). As a result, there were unforeseen conditions and construction market risks that were not included leading to an initial project shortfall of $1.1 million. In addition, the County retained a consultant to design the roof replacement, however, the initial estimates did not take into account the extensive amount of unusual detailing associated with this roof replacement (i.e. lime stone work that requires cutting and retrofitting, special lighting system mounted on roof surface that requires careful detailing, unusual pitch conditions, and lowering of exhaust/intake grills).  As a result, an additional $2,310,883 was included as part of a (December) 2021 appropriation transfer ($1,207,609) and as part of the 2022 Adopted Capital Budget ($1,103,274). _x000a__x000a_A section of the original roofing section (Fitch Garden area) has experienced a substantial series of leaks inside of the building coming from this area.  Marcus staff has indicated the leaks are increasing and spreading. Upon consultation with the County's Office of Corporation Council, it has been determined that this section of roofing is considered part of the original roof project pursuant to the terms of the CSA.  As a result, the County is responsible for the replacement of this roofing section and this appropriation will address replacement._x000a_"/>
        <s v="The Community Reintegration Center (CRC) previously monitored the Training Academy security by providing a non-business hour perimeter security, door security, and motion detection security services.  In late 2017, the CRC was no longer able to provide this service due to staffing issues and outdated equipment.  The Training Academy houses extremely sensitive law enforcement equipment as well as mandated state certification records. Loss or destruction would be extremely costly to the MCSO.  The Training Academy houses the target ranges, ammunition, SWAT Equipment, uniforms, classrooms and equipment, a computer lab, and other valuable assets.  Safeguarding these assets is crucial.   The ability to have 24/7 security monitoring is essential.  Security glass, doors, motion detectors, and cameras as well as the monitoring of these items is necessary to ensure the security of the Training Academy. This project addresses  a Life Safety issue at  the Training Academy caused by inadequate Security.  To have a sworn deputy 24/7 security would cost $645,238 based on an overtime rate of $64.96, three shifts at 2,920 hours per year plus benefits. _x000a__x000a_Training Academy  has door and motion detection monitoring.  But since we don’t have cameras, anytime an alarm goes off, one of the staff has to be called in to check it out.  Depending on the alarm, multiple staff or deputies from the patrol division have to respond. The alarms go off with regular enough frequency. Having cameras would allow the staff to log in and see immediately if there was a real problem and if the assets held at the Training Academy are being damaged/removed. Video evidence would used to assist an investigation. _x000a__x000a_Further, having a locking secure lobby during business hours would ensure staff, visitor, and trainee safety.  While there hasn’t been a serious problem here, there have been at other facilities or police departments.  It only takes one serious incident for innocent people to be injured and law enforcement facilities are the unfortunate target of violence.  The staff, visitors, and trainees are frequently not law enforcement officers who could defend themselves.  Preventing access with bullet resistant glass and lockable lobby is key to ensuring the safety of all.  There was an incident at MPD in 2022. The training academy has an inventory value worth $3.5 million.  The 2025 Inventory value list is attached as a supporting document."/>
        <s v="Monitoring the lakefront and parks by integrating the latest security technology and managing onsite surveillance systems from a remote-control center reduces crime and property damage.  There is no camera system currently installed along the Milwaukee County (County) lakefronts.        _x000a__x000a_By proactively viewing live security cameras in real time on light poles, traffic poles, rooftops, and anywhere else on commercial/government facilities, the Milwaukee County Sheriff's Office (MCSO) can respond timelier. As for current crime trend, historically, the lakefront accounts for 40-50% of crime incidents of all parks. The #1 reason people give for not coming to the lakefront is they don't feel safe. Cameras would deter and apprehend those responsible for committing the crimes. This project lowers crime rates by acting as a deterrent.  No attacks or robberies at the lakefront means no expensive investigations or court time.  No vandals defacing common property, monuments and buildings means no damage or replacement costs to the City or the County._x000a__x000a_We estimate a 50% reduction in crime incidents with cameras installed. Where we have cameras, they have deterred crime and have assisted us in successful convictions._x000a__x000a_The goal is to have cameras from Lake Park to Veteran's Park along the lakefront to include Oakleaf Trail (where we have had a number of sexual assaults)._x000a__x000a_MCSO staff anticipates this system would lead to faster response time and higher rates of suspect apprehension with the support of video evidence. These cameras are anticipated to improve Law Enforcement visibility and transparency and will reduce  life safety risks of crimes occuring at the lakefront.  "/>
        <s v="The Training Academy was constructed in 2002 and has systems that will be past the end of their useful life in 2026.  Listed on the VFA report as fair with renewal action needed in 2026, this project would redesign the facility HVAC to ensure current building best practices for heating and cooling.  The redesign will include a study and multi-zoned ductwork.  Existing condensing units, air handling units, and cooled condensing unit will be demoed and new effiecient units installed.  The existing HVAC project was originally requested in 2017.  Updates to cost in 2025.  Incorporated Make-up air handling project into this one._x000a__x000a_The 2021 VFA asset detail report lists these items as renewal action needed.  2019-2022 emergency repairs to the HVAC have cost over $50,000 in those 4 years.  From 2023-2024 emergency repairs have cost over $25,000.  An average of $12,500 per year.  Replacement before failure is desired to ensure planned replacement allows for regular operations.  Building is excessively cold in winter (not above 66) and hot in summer. Condensors useful life are 15 years and these are past that already.  The Capitol Improvement Charter recommended planning and design in 2024 and implementation in 2026. This project wasn't approved in 2024 and continues the cycle of  defering maintainance with the higher risk of failure."/>
        <s v="This project provides the Milwaukee County Sheriff’s Office (MCSO) with three camera towers (2023 JAG grant paid for one).  These camera towers, which are built with a trailer base for portable deployment, are necessary to aid in investigations and traffic mitigation throughout Milwaukee County.  The camera towers are wirelessly connected to the internet and can be viewed in real-time or recorded for later viewing and use in investigations.  The cameras, being portable, can be deployed to areas that have no permanently fixed camera. They can be placed in areas that have seen increased criminal activity, such as vehicles stolen from parking lots, damage to county property, and areas with increased violent crime. They will also be used in high traffic areas to identify and deter reckless driving.  Proactive hot-spot policing prevents over-policing of areas. The MCSO has had success in solving multiple crimes aided by video footage, such as sexual assaults, thefts, and violent crimes and homicides. The current MCSO portable camera systems are outdated and aged (10+ years old)."/>
        <s v="Law Enforcement Officers including Deputy Sheriffs are required by Wis. Stats. §§1965.85(4) and Wis. Admin. Code §LES 5.01(3) and Ch. LES 6 to complete a minimum of four (4) hours biennially of vehicle pursuit training based on model standards established by the Law Enforcement Standards Board (LESB).  _x000a__x000a_There are two (2) driving tracks within Milwaukee County to complete the required training.  One is the Milwaukee Mile, owned and operated by the Wisconsin State Fair, and the other is at Milwaukee Area Technical College.  The Milwaukee Mile was used in the past but has become cost prohibitive due to increase in rental rates.  The MATC track has limited time available for rental and many law enforcement agencies are vying for the available time.  _x000a__x000a_MCSO needs approximately 50 training sessions to comply with the required training.  A driving track will be a circular style track totaling in length of 1,500 feet, overall width of 12 feet at non-designated locations, two straight portions of 500 feet with 40 foot-widths, 4&quot;corners or turns that are 50 feet long with a 25-foot width. _x000a__x000a__x000a__x000a_"/>
        <s v="The parking lot at the Training Academy is in poor shape and needs a complete replacement. Planning and design appropriations ($171,527) were included in the 2020 Adopted Capital Budget have been completed (WO020001 - Training Academy and Parking Lot Replacement).  This is the 5th year construction has been requested (since design has been approved in 2020).  The parking lot is well beyond regular maintenance and repair.  The surface is uneven and filled with potholes that are getting larger and more difficult to patch.  There are an increasing number of cracks that are becoming more difficult to seal.   The Training Academy was built in 2002 and the parking lot has never been completely replaced.  This would make the parking lot 23 years old. It has become critical that this lot be replaced as maintenance is becoming less cost effective or feasible.  The Milwaukee County Highway Maintenance Department has already attempted to repair the lot without permanent success in 2014 &amp; 2023.  Each year over 500 MCSO staff members are required to attend in-service at the academy.  Deputy, Correctional and Public Safety officers that are trained at this facility, other law enforcement agencies that rent the firing range or train, other entities that rent classrooms, and visitors use this parking lot.  As the lot degrades the potential for vehicle damage and bodily harm increases.   _x000a__x000a_In order to more easily manage and monitor the overall parking lot project, an administrative appropriation transfer will be processed by the Office of the Comptroller and the Office of Strategy, Budget, and Performance to combine and align existing project budget (WO020001) with capital project WR021201 - Training Academy and Parking Lot Replacement."/>
        <s v="In Resolution 22-432, the Board of Supervisors requested that the Office of the Sheriff study restoring in person visitation at Milwaukee County Jail/Criminal Justice Facility (CJF).  Prior to 2002, the Milwaukee County Jail Facility was equipped for and provided non-contact in-person visits for residents housed at the Jail. Visitation areas are located in the center of the building, providing between 2 and 5 visiting booths for each pod. Prior to video visitation, these pods utilized intercom or telephone audio to allow visitors to communicate with loved ones through security glass. In 2002, following an escape in the area, a study of security at the CJF recommended video calling as a method of enhancing security. As video and teleconferencing technologies continued to advance, the MCSO turned its focus to video visitation in an effort to increase visitation access for those families who were not able to physically visit at the jail facility. Video visitation was first implemented in the Jail in 2004. At this point, in-person visitation ended at the Jail facility and the public-facing areas of the CJF were closed. A video-visitation area was established on the ground floor of the CJF which allowed those families without reliable access to internet or technology services to visit their loved ones using visitation stations supplied by the County and its vendor partners. Under this system and prior to COVID-19, the public could go to the CJF to video call a resident, or remotely video call from anywhere in the world for a fee.  As a way of improving relationships with residents and their family and friends and their mental health, returning to non-contact in person visitation is being explored.  Visitation can help to reduce stress and anxiety, improve mental and physical health, increase motivation and hope, reduce recidivism, and strengthen family bonds.  Visits can help to allievate the feeling of isolation and provide occupants with a sense of connection to the outside world.  In 2008, researchers found that among 7,000 people released from state prisons in Florida, each additional visit received during incarceration lowered the odds of two-year recidivism by 3.8 percent (in this study, recidivism was defined as reconviction). Findings out of Minnesota a few years later were similar: Receiving one visit per month was associated with a 0.9 percent decrease in someone’s risk of reincarceration; better yet, each unique visitor to an incarcerated person reduced the risk of re-conviction by a notable 3 percent.  Among people who received visits during their incarceration, felony re-convictions were 13 percent lower and revocations for technical violations of parole were 25 percent lower compared to people who did not receive visits. (Research Roundup: The positive impacts of family contact for incarcerated people and their families-Leah Wang December 21, 2021)"/>
        <s v="The Milwaukee County Sheriff’s Office (MCSO) is a public safety organization charged with the custody and care of individuals sentenced to confinement in a correctional facility.  One of the greatest risks to operating a safe and secure facility is the introduction and movement of dangerous contraband, such as weapons designed to cause bodily harm, tools to aid escape attempts, or illegal drugs that disrupt normal operations and cause health/safety concerns.  One of the most important contraband management practices is the search of individuals. Searches serve a dual purpose of detection/discovery and deterrence.  Due to the opioid epidemic, it is extremely difficult to determine if someone has these illegal drugs in their possession when entering the jail.  Due to the relatively small size and packaging of these drugs it is almost impossible to find these drugs during a simple pat down search. A full body scanner can be used as an important tool to help ensure that heroin and other opioids do not make it into the jail and therefore, avoid drug trafficking, overdose deaths, and other unintended consequences. This project addressess a Life and Safety issue  for the persons in our care._x000a__x000a_This project will mitigate the risk of heroin and other opioids getting into the jail which may cause drug trafficking, overdose deaths, violent behavior, medical emergencies, and other unintended consequences.  The greatest advantage of body scanning technology is the ability to discover contraband hidden under an individual’s clothes and/or concealed in their body cavities without the need for them to undress in front of employees. In addition, a more effective search is performed than a standard strip search.  Body scans are completed in under eight (8) seconds versus the 5-10 minutes it takes to strip search one individual. Body scans would save time and allow more individuals to be screened while preserving the dignity of the person being scanned and reducing the unease of employees conducting the search._x000a__x000a_Improvements in technology have made the current body scanner at the CJF almost obsolete.   Newer scanners have a higher sensitivity to contraband which leads to increased security in the jail environment."/>
        <s v="This project combines the ceiling finishes, painting, lighting, and partition walls into one interior upgrades project.  (A&amp;E is writing the project charter in 2025 to combine all of these) Ceiling Replacement was #TBD-407943 Project Charter. Please see that Project Charter for details on ceiling finishes. VFA report from 2021 lists renewal or replacement of-Acoustical panels and tile system, wood-stained renewal, wall board renewal._x000a__x000a_Replacement of wall folding partitions starting in 2026 is listed in the VFA report.  There are 4 folding wall partitions, the one in the lecture hall (divides the stadium seating for 110, into 2 separate 55 seat rooms) is unrepairable.  We can not get parts for the locks which use a pressure floor plate to hold the panel in place.  The non-functional locks cause the wall to pull apart or move.  This is a hazard if someone leans on it, they could be injured.  The non-functional locks interfere with the operation of the fire exit door, which may cause fire escape hazard.  For these reasons, the partition should not be used.  This reduces the available rooms for training which in turn reduces the amount of training that be provided and accommodated.  _x000a__x000a_Project Charter for painting was completed in 2024 (unknown # assigned).  Existing paint is old and worn and deteriorating and needs to be replaced.  This causes unprofessional aesthetic of the facility.  Continued deterioration of the existing paint makes it worse as this project is delayed.  _x000a__x000a_Lastly, the grant funded project, ARPA Lighting Jobs Program, WY062506 replaced most of the light fixtures with LED but there are some rooms that did not get replacement LED fixtures.  Those rooms should be updated to LED and include storage rooms, closets, the shoot house, laundry, and mock-cells."/>
        <s v="The Jail Records work area is in dire need of a remodel. The area has had the same desk workstations for over 20 years, which are deteriorating, falling apart and no longer functional. Ceiling tiles are missing and dilapidated due to previous flooding from the floor above that was never addressed.  The carpet has not been cleaned in years, nor has there been regularly scheduled carpet cleaning._x000a__x000a_The area is a 24/7 operation and requires staff to be able to work in a safe, healthy, and productive work environment. The current workstations do not provide an ergonomic space and some workstations do not provide a clear view of customers, attorneys, and LE partners who are standing at the public windows needing assistance._x000a__x000a_The updated work area will provide an ergonomic and clean workspace, which will ensure safety and efficiency allowing employees to work to their full potential without the worry of eye, back, neck, hip, and/or general body strain. This leads to healthy and pain-free workers who are present, engaged and productive.  The replacement of ceiling tiles, removal of the carpet and installation of rigid flooring will provide a work environment that is easier to clean and maintain, creating better indoor air quality due to less harbored allergens. This project will help MCSO fulfill its core services, with assisting citizens and employees of Milwaukee County, attorneys, and LE partners in an efficient, effective, and accurate manner.  The MCSO will be hosting the American Jail Association’s National Conference in 2026, which will include tours of the MCJ, to include the Jail Records area.  Allowing the jail records area to remain in its dilapidated condition will adversely reflect on the MCSO while in the national spotlight._x000a__x000a_This project will update and replace 21 workstations and 5+ offices. The workstation replacements include new panels with glass windows (for easy viewing of the public windows), height adjustable tables and desks, cabinets with drawers, ergonomic office chairs and all stations will be powered with power poles and duplex outlets, a mugshot camera, speakers each teller windowand replacement of ceiling tiles."/>
        <s v="This capital project is for retrofitting existing holding cell #17 in the booking room into two suicide watch observation cells. This was a recommendation from the Creative Corrections, Correctional Management Review Milwaukee County Jail dated October 2024 per file # 24-960. _x000a__x000a_Opened in 1992, the Milwaukee County Jail (MCJ) is an eight-story facility located in downtown Milwaukee. Operated by the Milwaukee County Sheriff, MCJ houses both male and female occupants (separately) and has a maximum capacity of 960 individuals. _x000a_MCJ has primarily served as a pre-trial detention facility, accommodating individuals awaiting trial and those sentenced but awaiting transfer to other correctional agencies. Additionally, MCJ provides secure housing for various law enforcement agencies at the county, state, and federal levels. _x000a__x000a_Existing holding cell #17 in the booking room will be retrofitted into two observation cells. These cells will allow space for male and female occupants who are unable to keep themselves safe. The current cell will be constructed into two observation cells, there will be seating, sink and toilet available in each cell for occupants.     _x000a__x000a_Creating observation cells provide a clear view to staff of the occupants in crisis until they can be moved to a safe suicide watch cell. This improves safety and security at the Milwaukee County Jail (MCJ) for the occupants and staff.  This would avoid a potential death in custody._x000a__x000a_This project will result in cost savings by reducing unscheduled hospital transport that result from self-harming or occupants on occupant assaults, in which deputies and correctional officers must provide escorts. This will minimize and mitigate overtime expenditure. The retrofitting of the holding cell# 17 in the booking room will minimize the County’s risk of litigation due to the above-mentioned. (death in custody)."/>
        <s v="This capital project is for retrofitting existing cells Mental Health Unit SNC # 1, Housing Unit 4D recreation cell #3 and the 4A gym to Safe Rooms. This is a recommendation from the Creative Corrections, Correctional Management Review Milwaukee County Jail dated October 2024 per file # 24-960._x000a__x000a_The Milwaukee County Jail, situated at 949 N 9th St, Milwaukee, WI 53233, is a detention center managed by the Milwaukee County Sheriff’s Office. This facility detains both pre-trial occupants and sentenced individuals, offering diverse services to uphold order and encourage occupant recovery. The jail operates within the regulations outlined by the Wisconsin Department of Corrections and adheres to state statutes, such as Wisconsin Statute 302.095 that governs the provision of items to occupants._x000a__x000a_These cells/ spaces will be retrofitted to create a safe area for an occupant to be placed when they are unable to commit to their safety. A floor drain will need to be installed/moved.  Pads covering the entire cell/spaces will need to be installed. Cameras will need to be installed. Two of the areas will need to be closed to the elements from the outside of the building. See exhibit (2,3,7,8,10,14.) This project improves safety and security at the Milwaukee County Jail (MCJ) for the occupants and staff, provides a safe space for occupants who are currently unable to keep themselves safe and would avoid a potential death in custody._x000a__x000a_This would result in cost savings by reducing unscheduled hospital transports that result from self-harming or occupant on occupant assaults in which deputies and correctional officers must provide escorts, minimizes and mitigates overtime expenditures, and  minimizes the County’s risk of litigation due to the above mentioned. (death in custody).  "/>
        <s v="This project will updated space located in CJF L01A and CJF L0lM to a new layout. The Milwaukee County Sheriff’s Office Detention Services Bureau lacks a modern conference center. The Jail Administration Conference Room hosts meetings with Jail Command Staff, outside jurisdictions as well as with contracted vendors. Employee interviews, promotional interviews and general informational meetings are conducted here. It is often the first impression outside entities have when arriving at the Jail. _x000a_ _x000a_The current meeting area lacks professional chairs, an audio system, a video presentation system of any kind, speakers for remote participants, proper electrical outlets and a presentation style podium system. The conference table itself is antiquated._x000a_There is inadequate space allotted for professional meetings within the Jail and this would be our best option to alleviate that issue._x000a__x000a_It is difficult to disseminate information, whether the meeting is in person or hybrid. The CRC had a similar upgrade in recent years and the MCSO is seeking the same._x000a__x000a_This project would install/upgrade new flooring (LVP),18 rolling chairs, new conference table, 40 ft tall acoustic panels, large screen wall, 2 cameras for online meetings, ceiling mount microphone, podium with controls, table mics, wireless nodes, multiple speaker (exact number to be determined), two display monitors._x000a__x000a__x000a__x000a__x000a__x000a__x000a__x000a__x000a__x000a_. _x000a__x000a__x000a__x000a__x000a__x000a__x000a_"/>
        <s v="This capital project is rewiring existing cell lighting to officer's workstation (current technology). This is a recommendation from the Creative Corrections, Correctional Management Review Milwaukee County Jail dated October 2024 per file # 24-960. This is also a recommendation from the Department of Corrections State Jail Inspector._x000a__x000a_Opened in 1992, the Milwaukee County Jail (MCJ) is an eight-story facility located in downtown Milwaukee. Operated by the Milwaukee County Sheriff, MCJ houses both male and female occupants (separately) and has a maximum capacity of 960 individuals. _x000a_MCJ has primarily served as a pre-trial detention facility, accommodating individuals awaiting trial and those sentenced but awaiting transfer to other correctional agencies. Additionally, MCJ provides secure housing for various law enforcement agencies at the county, state, and federal levels. _x000a__x000a_The occupants currently control the lighting in their assigned cells, which has prohibited staff from having a clear view of the occupants. Occupants tamper with the light fixtures by sticking metal objects into the fixture, causing circuit breaker issues and resulting in maintenance service calls. Tampering with light fixtures can result in electrocution.  _x000a__x000a_"/>
        <s v="The Milwaukee County Jail, situated at 949 N 9th St, Milwaukee, WI 53233, is a detention center managed by the Milwaukee County Sheriff’s Office. This facility detains both pre-trial occupants and sentenced individuals, offering diverse services to uphold order and encourage occupant recovery._x000a__x000a_The jail operates within the regulations outlined by the Wisconsin Department of Corrections and adheres to state statutes, such as Wisconsin Statute 302.095 that governs the provision of items to occupants. _x000a__x000a_This project is a recommendation from the Creative Corrections, Correctional Management Review (October 2024). County Board Resolution # 24-960._x000a__x000a_This capital project will replace doors and glass for 19 cells in the Mental Health Unit. Due to the current building design, we are limited in the space that we can house occupants who are unable to keep them from self-harming. This project will provide a clear and constant view of occupants who are unable to keep themselves safe and would avoid a potential death in custody.  Connection to the current security system will ensure safety and security for the occupants and staff._x000a__x000a__x000a__x000a_"/>
        <s v="This capital project is for special medical unit cells #1-3 negative pressure rooms. _x000a__x000a_Opened in 1992, the Milwaukee County Jail (MCJ) is an eight-story facility located in downtown Milwaukee. Operated by the Milwaukee County Sheriff, MCJ houses both male and female occupants (separately) and has a maximum capacity of 960 individuals. _x000a_MCJ has primarily served as a pre-trial detention facility, accommodating individuals awaiting trial and those sentenced but awaiting transfer to other correctional agencies. Additionally, MCJ provides secure housing for various law enforcement agencies at the county, state, and federal levels._x000a__x000a_Due to the current building design, we only have three cells/rooms to house occupants who need to be isolated from others while contagious. The current cells are not venting correctly; the air from the cells/room flows out of the building, but the cells draw in air from the building instead of circulating fresh air into the cells/room. This project will potentially speed up the recovery process for an occupant with a communicable disease. _x000a__x000a_This project will reduce unscheduled hospital transport for declining occupants, in which deputies and correctional officers must provide escorts, minimize and mitigate overtime expenditures and avoid a potential death in custody._x000a_"/>
        <s v="This project replaces end-of-life surveillance cameras for the purpose of improving visual coverage, improving safety, and reducing risk liability in the MCJ, Courthouse and Safety Building and the surrounding perimeter.  This project replaces approximately 408 cameras with installation costs and necessary storage to accommodate 90 day retention.  The current system began replacement with the adoption of the 2015 capital project WO44701 CCFC Camera System Phase 1._x000a__x0009__x0009__x0009_                                   _x0009__x0009__x000a_This project supports MCSO's mission of ensuring public safety inside the MCJ, Courthouse and Safety Building.  MCSO will better monitor these environments and react to any stresses more efficiently.  A more robust camera system decreases response times to incidents, decreases conflict escalation, decreases use of force and decreases illegal activity. _x000a__x000a_Cost savings will occur with a wider coverage area and higher quality video.  Because this is a more robust system, more square footage of these buildings can be monitored, and higher quality video evidence is produced.  Risk liability will be reduced because of better monitoring of movement throughout these buildings and improved detection of suspicious or criminal activity.  High quality video is one of the best sources of evidence for criminal prosecution and liability claims._x000a_Leveraging a high-quality video surveillance system will result in the following:  _x000a_•_x0009_Detection of illegal or problem behaviors that may otherwise go unseen or unrecorded._x000a_•_x0009_Increased employee safety and productivity. _x000a_•_x0009_Improved monitoring of officer conduct _x000a_•_x0009_Improved monitoring of occupant conduct_x000a_•_x0009_Reduced number of lawsuits and complaints _x000a_•_x0009_Reduced county liability _x000a_•_x0009_Improved public safety_x000a__x000a_The surveillance and camera systems within this project are not included in the cost and scope of existing capital project WY062508-Courthouse Complex Security Technology, which generally includes systems covering Courthouse complex public spaces and exterior building areas as opposed to interior department locations within the Courthouse complex._x000a_"/>
        <s v="Noyes Park is a 71-acre park on the northwest side of the City of Milwaukee. Park assets and uses include an indoor deep well pool facility, parking lot, paved walkways, playground, forestry service yard, 9-hole golf course and simple golf range programmed in partnership with First Tee of Wisconsin, a 19-acre Isolated Natural Resource Area (INRA) comprised of woods, wetlands and soft trails, and overall site balance of wet meadow land cover. Many of the pavement surfaces in the park are in a very degraded condition, impacting both user experience and making maintenance more challenging than necessary. Pavement ratings were conducted in 2018, and at that time the entry drive to the park was rated 24/100, the connecting parking lot was rated 21/100 and one of the main walking path segments in the park, NOY08, was rated 24/100. Project design has been completed through 90%. This capital request is for the construction phase of the project.                                                                                                                                                                                                                                                Pavement Rating Index: _x000a_80 - 100 = Excellent_x000a_70 - 80   =  Very good_x000a_50 - 70   =  Good_x000a_30 - 50   =  Fair                                  _x000a_20 - 30   =  Poor                                                                                                                                                                                                 10 - 20   =  Very Poor_x000a_  0 - 10   =  Failed"/>
        <s v="The Lake Park Steel Arch Bridge (bridge asset ID 777.PED.161) over the Locust Street Ravine was built in 1893. The bridge is wide enough to carry vehicular traffic, but has been closed to vehicular traffic for years due to reconfiguration of roadways in the park and concern over structural integrity of the bridge for vehicular use. Past inspection of the Steel Arch Bridge in Lake Park resulted in a recommendation for complete rehabilitation or replacement. Concrete barriers have been placed in front of the bridge to keep vehicles from crossing it. The connecting asphalt walkways are highly degraded and should be replaced at the same time. The 2017 Adopted Capital Budget included $100,800 for planning and design. In December 2016, adopted County Board File #16-728 transferred the entire expenditure authority from WP52301-Lake Park Steel Arch Bridge into WP48401-Lake Park Ravine Bridge. In 2020, funding for design in the amount of $117,023 was appropriated and in 2021 transferred into WP48401-Lake Park Ravine Road Bridge via adopted County Board File #21-95. This bridge has been identified as a high need for repair through WP54601-Parks Bridge Inventory and Assessment, and due to its historical nature requires funding as an individual project."/>
        <s v="Title II of the Americans with Disabilities Act (ADA), which applies to state and local governments, prohibits discrimination on the basis of disability in all facilities, programs and services provided by a municipality. The Parks Department seeks to perform an ADA Existing Facility and Site Access Audit as the first step in determining how to best address deficiencies by documenting what deficiencies/barriers to access exist. Information acquired from the audit will then be used to develop an ADA Transition Plan, which is a phased plan to address removal of barriers. This project will address completion of an audit pursuant to US Dept of Justice Title II regulation 35.105 by documenting compliance to the most recent version of the ADA Guidelines. Deficiencies will be documented through a series of detailed checklists, photographs, measurements and notes to complete the audit and assemble into a final report. The project will include a GIS component so that the data can be accessed through GIS and merged into Cityworks. The project will also include completion of both the Audit and the Transition Plan."/>
        <s v="The 2022 Adopted budget provided planning and design funding ($332,757) for WP054501-Whitnall Golf Course Irrigation which included a scope of replacing the single row irrigation system, refurbishing the pump system, new golf features, and the relocations of greens for safety. _x000a__x000a_Adopted County Board File #22-592 allocated American Rescue Plan Act (ARPA) funding ($6,435,000) for WY012305-Parks Golf Course Irrigation and Cart Path Construction to replace the irrigation systems at Lake, Warnimont, Noyes and Zablocki golf courses and install cart paths at Whitnall and Dretzka golf courses.  Due to the timeline of ARPA requirements and the funding status of the proposed county capital project at Whitnall, combining the two efforts was no longer feasible. As a result, Parks requested a re-direction of the funds intended for the Whitnall cart paths towards additional golf infrastructure that addresses capital projects, deferred maintenance, or revenue generation (adopted County Board File #22-950). A portion of the funding intended for cart paths at Whitnall ($247,400) was utilized to replace the primary pump for irrigation at Whitnall. _x000a__x000a_The 2026 project funding phase includes construction for holes 10-18 for the replacement of existing and addition of new irrigation lines, golf cart paths (design completed as part of capital project WY012305) and relocations and improvements of tees, bunkers and greens._x000a__x000a_A second construction funding request is anticipated in a future budget cycle for holes 1-9 and will include for the replacement of existing and addition of new irrigation lines, golf cart paths and relocations and improvements of tees, bunkers and greens."/>
        <s v="Milwaukee County Parks has over 35 service yard locations which house equipment, staff, and vehicles for operating and maintaining the over 15,000 acres of parkland, facilities, and assets. The layout, capacity, and efficiency of each location varies greatly according to the size of the park and the number of ancillary parks served by the service yard. According to data from VFA (facility assessment/inventory system), the average age of Park service yard buildings is 62 years, and the Facility Condition Index (FCI) score is .27 (Fair). The Washington Park Service Yard has an FCI of 0.31. Design funding was included in the 2022 Adopted Capital Budget and has met the required 90% design completion threshold for a construction funding request.  This project will construct a new 16,000 sq ft service building with site improvements for vehicular circulation, stormwater best practices, bulk material storage, fueling components, refuse management, and a rooftop photovoltaic system.  _x000a__x000a_Facility Condition Index:_x000a_.10 or less        =   Excellent_x000a_.11 - .20            =   Good_x000a_.21 - .40            =   Fair_x000a_.41 - .60            =   Poor_x000a_.61 or greater  =   Deficient"/>
        <s v="The electric utility service for the Dretzka Park is routed through much of the park, adding complexity and risk to the infrastructure in place._x000a_The equipment is well over its useful life of 50+ years and is run both overhead and underground to several transformers, the service building, chalet, and the clubhouse. This infrastructure is similar to the former electrical service at the courthouse which was replaced after a fire in 2013. The service is rated as potentially critical and the Parks department has been attempting to replace high voltage connections to facilities throughout the system including recent projects at McCarty, Smith, King, and Sheridan Parks. The scope of work includes upgrading the electrical system which anticipates demolition of the high voltage equipment, installation of new WE Engergies service, and replacement of all the aged panels. Planning and 90% design plans for construction have been completed."/>
        <s v="A 2015 master plan for the parking lot and greater marina area identified several areas to be rebuilt in a phased strategy over several years without significantly affecting marina operations or the other sections of the parking lot.  In 2018, funding was appropriated for Phase 1 construction. In 2020 funding for Phase 2 design was appropriated. In 2022 and 2024, construction funding was provided and completed for Phase 2. To complete the comprehensive rehabilitation of the lots, Phase 3 planning and design is needed. This final phase will addresses improvements to internal circulation focus on the area nearest to Lincoln Memorial Drive. Improvements will include lighting and stormwater management.  Plans will also include methods to improve nearshore water quality utilizing green infrastructure and storm water best management practices.  "/>
        <s v="The Department of Administrative Services - Facilities Management - Architecture &amp; Engineering section performs pavement ratings for County parking lots including evaluation of traffic volume, condition of pavement, overall riding comfort, and drainage conditions. The asphalt condition assessment rating for both the Greenfield (Cool Waters) Overflow Parking Lot as well as the abutting service yard were rated 18 and 14 respectively in 2024, indicating the need for immediate reconstruction, including related stormwater management, lighting, and ancillary elements."/>
        <s v="In 2016 Milwaukee County funded a project to replace the HVAC system for the kitchen and dining area of the Whitnall Park Clubhouse. During project design for the kitchen and other building systems to support the new kitchen including electrical, plumbing and HVAC, the consultant determined that major kitchen upgrades were required to provide an efficient and effective HVAC system suitable for the building program. These significant upgrades also triggered design for kitchen and ADA code compliance requirements, requiring kitchen modifications and the addition of access ramps and a new ADA accessible bathroom. The County's VFA database reflects the need for upgrades and repairs of this nature, as the systems and building areas described are categorized as potentially critical repairs. The scope of work includes replacement of the HVAC system for the kitchen and dining area along with ADA compliance requirements with addition of access ramps and a new ADA accessible bathroom. With respect to sustainability, the design and specification for the new HVAC equipment will incorporate the latest Standards and Guidelines currently offered by ASHRAE that include the latest energy efficiency and sustainability provisions. Planning and 90% design plans have been completed for this project."/>
        <s v="Cool Waters is one of the County's premiere aquatic park facilities, located in Greenfield Park.  In 2008 a study investigated the heaters associated with the facility and identified problems with the design of the heater /water piping layout. The heaters run inefficiently, leading to increased maintenance requirements and premature wear. Conversion to a sealed combustion system is recommended, and design was completed in 2025."/>
        <s v="The South Shore Park and Bay View Park rubble mound breakwater is about 1,200 feet off the shore of Lake Michigan and parallels the shoreline for approximately 2.25 miles. The breakwater consists of three separate sections (north, central, south), and the south section is approximately 2,400 feet long and adjacent to Bay View Park. Segments of the breakwater were constructed at different times, but mostly in the 1920s. The breakwater serves as a near-shore structure that protects the shoreline and coastal assets along and adjacent to Bay View Park. The condition of the south section of the breakwater has deteriorated over time. In 2021, funding was allocated to evaluate the condition of all 3 breakwater sections. A feasibility study was completed for the south section of the breakwater to determine the most cost-effective alternative to protect the shoreline from erosion and potential environmental concerns. The study recommended constructing a revetment along the shore of Bay View Park. This project will address the damaging shoreline conditions along the south section of breakwater located along Bay View Park. Planning and 90% design plans have been completed for construction implementation."/>
        <s v="The Kosciuszko Community Center is a two-floor, 58,000 square foot building built in 1981 located at 2201 S.7th Street in Milwaukee. The Center houses a fitness center/weight room, boxing ring, gym and community programming provided by third-party partners. Mounting deferred maintenance has impacted the performance and condition of the building, and the functionality of the interior spaces has not been flexible for changing community preferences and space needs. Additionally, the playground and field west of the community center have been negatively impacted by flooding and drainage problems. The 2020 Adopted Capital budget included project (WP070001) appropriations for a planning study to evaluate building needs, community input, and staff feedback. A 2024 capital project (WP078401) was adopted and includes funding for the design phase of the facade and entryway of the building.  This project leverages further into the full design of the entire rehabilitation project and will finalize schematic design for all portions of the project and continue the progression of a phased funding approach for improvements at the center through remodeling and expanding the existing building. Supporting site facilities including the playground and west flexible field will be replaced or remedied as a part of the overall project."/>
        <s v="The Schulz Aquatic Center at Lincoln Park is one of the Parks System's swimming sites and offers tube and body water slides, a lazy river, spray jets and bucket dump, as well as swimming and water basketball in the leisure pool. Many of the pool's grates have reached the end of their useful life and are beginning to fail. Work necessary at the pool site includes but is not limited to templating of the pool for replacement grating, removal of the existing grating system, removal of the waterline tile, replacement of the existing mud bed around the perimeter of the pool, sealing of the inside of the gutter with cementitious waterproofing compound, installation of new waterline tile and depth markers, installation of new grating system, caulking of the deck joint at the back of the grating, supplying a custom grating system: white, 1” thick, 20” nominal width, competition flow style with slot running parallel to the pool wall with custom handhold including the following components: straight panels, radius panels, corner panels,  and installation of hardware for a concrete gutter. Design for this solution was completed in 2025."/>
        <s v="The electric utility service for the Greenfield Park Mechanical Building that supports the Cool Waters pool is high voltage. This system is similar to the former electrical service at the courthouse which was replaced after a fire in 2013. The high voltage equipment is past its useful life and replacement parts are difficult to obtain. The service is rated as potentially critical and the Parks department has been attempting to replace high voltage connections to facilities throughout the system including recent projects at McCarty, Smith, King, Dretzka, and Sheridan parks. Updates to the high voltage service will remove a safety hazard. The scope of work includes construction and installation for the removal of the old high voltage system and installation of the WE-Energies power system. Planning and 90% design plans for construction have been completed."/>
        <s v="The asphalt pavement in the northwest corner of Cooper Park was originally constructed for basketball courts. After the basketball hoops and standards were removed, over time the court space was converted into a defacto parking lot that supports the wading pool, pavilion, and sports fields. The pavement was last rated in 2018 as an 11/100, the worst asphalt pad in the system, likely due to use other than the original design and its age. The pavement area only has a single lane for ingress/egress, making vehicular movement very difficult at times of high use (such as a pavilion rental or on election day). Since there is ample street parking on both sides of all adjacent streets, this project would include an evaluation of reducing the pavement to what is necessary to meet the building demand only, and convert the remaining impervious area to greenspace (included as part of the overall design process). Project is needed to support the 60-person rental hall (used 2 times/week) and the beer garden hosted in the parking lot. This location is also a voting site for 2 wards. The local Friends group has planted a pollinator garden nearby that would complement this growing greenspace. _x000a__x000a_Pavement Rating Index: _x000a_80 - 100 = Excellent_x000a_70 - 80   =  Very good_x000a_50 - 70   =  Good_x000a_30 - 50   =  Fair                                  _x000a_20 - 30   =  Poor                                                                                                                                                                                                 10 - 20   =  Very Poor_x000a_  0 - 10   =  Failed"/>
        <s v="Milwaukee County Parks has land holdings along Milwaukee County's major waterways. Along these rivers and related riparian lands there are many retaining walls that are decades old and in varying conditions. In order to appropriately plan for repairs, replacements, or other projects that may eliminate the need for walls, Parks must first have an up-to-date inventory and assessment of such walls. It is requested that any such inventory include creation of GIS data that can be used to map and track asset needs, photos, condition ratings, material inventory, recommended corrective actions, and related cost estimates. "/>
        <s v="Bender Park is a 303-acre park in Oak Creek that primarily provides passive recreation opportunities through restored natural areas as well as access to Lake Michigan for water recreation. The slopes in the park have experienced a variety of failures due to compromised drainage and stormwater management, which in turn have negatively impacted the hard surfaces in the park. The main roadway pavement rating is 34/100, and Parks frequently receives complaints about its condition. The scope of work inlcudes replacement of Bender Park Roadway and walkway to the Boat Launch and Lakefront access. This comprehensive project is required to address both drainage and the roadway surface. Overlooks, drainage improvements, slope stability improvements, stormwater best management practices, landscaping, guard rail, green infrastruture, improvement to utilites, natural area restoration and management shall be incorporated where applicable. Planning and 90% design plans are complete for the construction phase."/>
        <s v="The tennis courts at Brown Deer Park are in need of replacement and reprogramming. The Department of Administrative Services, Architecture and Engineering Division rated the pavement on the tennis courts at Brown Deer Park as 22/100 in 2018. The adjacent parking area was improved in 2022 along with pedestrian and vehicular improvements. This project will replace the tennis courts with four dedicated pickleball and two tennis courts which can also be used for two pickleball courts. Additional components of the project include new LED lighting, new nets, windscreens and dual striping on the tennis courts to accommodate six total pickleball courts, fencing and seating. Portions of the tennis court are currently used for material and equipment storage by Park operations. A new storage shed in the vicinity is included to accommodate items displaced by the improved amenity. _x000a__x000a_Pavement Rating Index: _x000a_80 - 100 =  Excellent_x000a_70 - 80   =  Very good_x000a_50 - 70   =  Good_x000a_30 - 50   =  Fair_x000a_20 - 30   = Poor_x000a_10 - 20   = Very Poor_x000a_  0 - 10   =  Failed"/>
        <s v="Simmons Field and the two adjacent baseball fields lighting is many years beyond its useful life and past reasonable repair. The high voltage cabinet feeding the field is unreliable, cumbersome to maintain, and currently fed by means other than WE-Energies (City of Milwaukee). The light fixtures in place are of high energy consumption and the cords feeding the lights on top of the poles are UV rotted to a point of bare copper. These popular fields have therefore been subject to many years with random outages. The field lighting is maintained by the City of Milwaukee’s Bureau of Electrical Services, and Milwaukee County is billed for their service. In previous years the City has stated that a rewire of the poles would be needed to remedy these ongoing issues. The City does not have the manpower to devote such a timely repair and suggest that funding be procured to source necessary work.  "/>
        <s v="The playground at Zablocki Park is a Class 2 playground and is one of the oldest playgrounds in the Milwaukee County Parks system, having been installed in 1999. Based on age and condition this playground is a high priority for playground replacement within the Milwaukee County Parks System (with a new Class 2 playground).  Milwaukee County Parks owns 111 playgrounds that have been averaging a useful life of approximately 23 years. Zablocki playground will have been installed 27 years ago in 2026. In order to keep pace with the rate at which facilities are aging out, Parks has set a goal of replacing 6 playgrounds per year and updating sites with exciting, up-to-date, accessible playgrounds that meet current safety standards and guidelines. "/>
        <s v="The playground at Jacobus Park is a Class 1 playground and is one of the oldest playgrounds in the Milwaukee County Parks system, having been installed in 1997. Based on age and condition this playground is a high priority for playground replacement within the Milwaukee County Parks System (with a new Class 1 playground).  Milwaukee County Parks owns 111 playgrounds that have been averaging a useful life of approximately 23 years. Jacobus Park playground will have been installed 29 years ago in 2026. In order to keep pace with the rate at which facilities are aging out, Parks has set a goal of replacing 6 playgrounds per year and updating sites with exciting, up-to-date, accessible playgrounds that meet current safety standards and guidelines. "/>
        <s v="The playground at AC Hanson Park is a Class 3 playground and is one of the oldest playgrounds in the Milwaukee County Parks system, having been installed in 1998. Based on age and condition of the playground, it is a high priority for replacement within the Milwaukee County Parks System. Milwaukee County Parks owns 111 playgrounds that have been averaging a useful life of  approximately 23 years.  AC Hanson playground will have been installed 28 years ago in 2026.   In order to keep pace with the rate at which facilities are aging out, Parks has set a goal of replacing 6 playgrounds per year and updating sites with exciting, up-to-date, accessible playgrounds that meet current safety standards and guidelines. Request replacement with new Class 3 playground. At the time of project funding, site location will be reviewed and confirmed, with an alternative site within the same service area possible based on community needs and sustainability goals."/>
        <s v="The main roadway in Grant Park is one of the poorest rated roadways in the park system, rated 28/100 in 2022. In addition to everyday challenges this creates for users and staff, the road condition also makes maintenance tasks such as snowplowing and managing drainage systems very challenging. Parks staff indicates users have stopped driving in the correct travel lanes in order to avoid damaged sections of road, causing hazardous conditions. During the planning phase of this project Parks will also evaluate the parking area off the main road that formerly supported a picnic area within the park that has now been lost to erosion, and consider long-term need, sustainability, and coastline management guidelines. As is Parks practice, best management practices for storm water management and pavement reduction will be explored to the greatest extent possible.                               _x000a_                                                                                                                                                                                                                                                   Pavement Condition Index: _x000a_80 - 100 = Excellent_x000a_70 - 80   =  Very good_x000a_50 - 70   =  Good_x000a_30 - 50   =  Poor_x000a_10 - 20   =  Very Poor_x000a_  0 - 10   =  Failed"/>
        <s v="Milwaukee County Parks is dedicated to providing and enhancing the physical, social, and recreational needs of residents within Milwaukee County. Harden Field at Zablocki Park has not received significant investment in many years, causing a consistent downward condition of the field. This project modernizes Joe Harden Field, improving it to be better suited for youth and adult sports tournaments, local sports league play, and related events. The project will significantly enhance the field's infrastructure, making it better suited for hosting new tournaments and field programming. With the planned upgrades, the Parks Department will be better able to maintain the field and improve the overall service conditions within Milwaukee County. Specific work to Joe Harden Field may include, but is not limited to - Infield/Foul Area Turf Reconstruction: Import, laser-grade, and compact screened topsoil to achieve design grade; Outfield Work: Remove existing turf, import and laser-grade topsoil to aid in positive surface drainage, reseed the entire outfield area, and construct a perimeter warning track; Irrigation: Extend waterline from the existing pump house, install a new booster pump, control panel, and all necessary irrigation lines and heads; Fencing/Backstop: Install a new backstop, perimeter fencing, and access gates; Dugouts: Construct two new dugouts with concrete floors, roofs and gutter systems, and benches; Utility Improvements: Upgrade field lighting, replace drainage lines, update water fountain and update electrical to allow for portable PA system; Miscellaneous Improvements: Install foul poles, bleachers, windscreens, and fence caps. With these improvements, Joe Harden Field will better serve the community's sports and recreational needs, creating a more functional, welcoming space for both players and spectators._x000a_"/>
        <s v="The Kosciuszko Community Center is a two-floor, 58,000 square foot building built in 1981 located at 2201 S. 7th Street in Milwaukee. The Center houses a fitness center/weight room, boxing ring, gym and community programming provided by third party partners. Mounting deferred maintenance has impacted the performance and condition of the building, and the functionality of the interior spaces has not been flexible for changing community preferences and space needs. This project will improve the building envelope, facade treatments, entry and exit doors, foyer, lobby, and staff entry office. Design for the entry improvement and facade repairs was completed in 2024."/>
        <s v="Doyne Park is a 35-acre park in the City of Milwaukee. The 2022 adopted budget approved the decommissioning of the 9-hole golf course in the park. In 2022, Milwaukee County Parks conducted extensive engagement with the community on the future use of Doyne Park. This project will provide design funding to envision Doyne Park including but not limited to: native prairie/butterfly garden, mountain bike trails, and a pump track. During the engagement around the future use of the park, many encroachments from neighboring properties were discovered. This project will also include monumenting of the property line and removal of structures encroaching into Doyne Park. Additional public outreach will be conducted as design development takes place."/>
        <s v="The Parks Department has over 400 buildings throughout the County, and roofing systems consist of a variety of type, condition, and age. In order to address a category of roofs at one time for efficiency in this deferred maintenance category, specific buildings in the south region of Milwaukee County have been prioritized for replacements. These buildings include South Shore Pavilion, McCarty Pavilion/Pool Building, Zablocki Pavilion, Mitchell Pavilion, Sheridan Poolhouse, Scout Lake Pavilion, Grant Picnic Shelter - Area 5, Park Maintenance, Humboldt Service, Hales Corners Service. These buildings represent a combination of revenue-generating sites, recreational facilities, and critical operational hubs."/>
        <s v="Scout Lake is a 64.3-acre park located in the City of Greendale. The parking lot has a condition rating of 36/100 based on 2022 pavement assessments. Despite repeated patching and stone repairs by Parks Operational staff, the parking lot continues to degrade due to poor drainage and the site's slope. These remedies wash out onto the adjoining pedestrian path, creating hazardous conditions. Additionally, the pathway around the lake is also deteriorating, with a condition rating of 44/100. The park features an accessible fishing pier, accessible from both the parking lot and the pathway. However, the failing pavement has resulted in loose stone along the park's paths, posing a hazard to pedestrians using the pathways to walk around the lake or access the fishing pier. Ninety percent (90%) design plans have been completed for project implementation. This capital request is for the construction phase of the project to address these issues. _x000a__x000a_Pavement Rating Index: _x000a_80 - 100 =  Excellent_x000a_70 - 80   =  Very good_x000a_50 - 70   =  Good_x000a_30 - 50   =  Fair_x000a_20 - 30   = Poor_x000a_10 - 20   =  Very Poor_x000a_  0 - 10   =  Failed"/>
        <s v="There are two basketball courts and three tennis courts at LaFollette Park that have fallen into disrepair. As of the most recent inspection in 2024, the basketball courts had a pavement rating of 49/100, while the tennis courts were rated at 30/100. Currently, the basketball courts are situated within a triangular section of pavement, a configuration that creates potential conflicts between vehicular traffic and court use. This project proposes the reconstruction of the courts by relocating them into a single, fenced area designated for both basketball and racquet sports. The plan also includes the creation of a new parking lot, the reconstruction of adjacent pathways, and a reduction in overall pavement to reflect only what is necessary for the pavilion and courts. Areas of unnecessary pavement will be converted to green space. All pathways will be reconstructed to meet ADA standards. The project will also include fencing, bleachers, benches, court amenities, parking lot lighting and other site furnishings as appropriate based on site conditions and operational needs. Public engagement efforts are planned to gather community input on court preferences._x000a__x000a_Pavement Rating Index: _x000a_80 - 100 =  Excellent_x000a_70 - 80   =  Very good_x000a_50 - 70   =  Good_x000a_30 - 50   =  Fair_x000a_20 - 30   = Poor_x000a_10 - 20   =  Very Poor_x000a_  0 - 10   =  Failed"/>
        <s v="The Mary Ryan Boys &amp; Girls Club of Greater Milwaukee is housed within a County-owned building in Sherman Park. Though part of a long-term lease, the County is responsible for all major maintenance components of the building. The roof of the building has experienced multiple failures, the interior spaces of the building are being damaged, and programming is impacted due to water leaks. A full replacement is warranted and will include all related appurtenances including gutters as well as addressing rooftop utility infrastructure conflicts. Rooftop units will be adjusted or screened as determined necessary for operational efficiency. The replacement of the roof will improve building performance and efficiency."/>
        <s v="The Department of Administrative Services - Facilities Management Division, performs pavement ratings for County parking lots including evaluation of traffic volume, condition of pavement, overall riding comfort and drainage conditions. The asphalt condition assessment rating in 2024 for the Center Marina Parking lot was a 18/100 which indicates an extremely poor condition. There are 276 slips in Center Marina that use the Center Marina slip parking area. The Marina side of the lot has 243 spots currently. The north side of lot is divided, and provides 80 spots for public parking. During marina season, the slip tenants have gated access to enter and exit the parking lot, and therefore new gate control equipment will be needed to match the Phase 2 McKinley North lot. South Marina Parking lot gate access will also need to be upgraded so that all 3 parking lot access systems are the same. The project will reconstruct the pavement, wayfinding signage, monument signage, storm sewer, and parking lot lighting system. Project design is anticipated to include accommodation of complimentary uses to maximize utilization. Storm water best management practices and green infrastructure will be included to the extent site conditions and operational capacity warrants. Replacement of utilities such as sanitary sewers, water mains, storm sewers, and lighting, and fiber/communications services shall be coordinated with this project. Due to the size of the parking lot, it is likely that there will be a north and south phase of construction work, in order to assure marina slip users have appropriate access to parking. Separate sub-projects will be created for a NORTH (WP079602) phase and a SOUTH (WP079603) phase if needed._x000a__x000a_Pavement Condition Index:_x000a_80 - 100 =  Excellent_x000a_70 - 80   =  Very good_x000a_50 - 70   =  Good_x000a_30 - 50   =  Poor_x000a_20 - 30   =  Fair                                                                                                                                                                                                  10 - 20   =  Very Poor_x000a_  0 - 10   =  Failed"/>
        <s v="The playground at Copernicus Park is a Class 2 playground and is one of the oldest playgrounds in the Milwaukee County Parks system, having been installed in 2000. Based on age and condition this playground is a high priority for playground replacement within the Milwaukee County Parks System (with a new Class 2 playground).  Milwaukee County Parks owns 111 playgrounds that have been averaging a useful life of approximately 23 years.  Copernicus playground will have been installed 26 years ago in 2026.  In order to keep pace with the rate at which  facilities are aging out, Parks has set a goal of replacing 6 playgrounds per year and updating sites with exciting, up-to-date, accessible playgrounds that meet current safety standards and guidelines. "/>
        <s v="The Mitchell Park Horticultural Conservatory (&quot;the Domes&quot;) were constructed in phases with the final dome completed in 1967.  For decades the three Domes structures and its main and ancillary buildings have suffered from deferred maintenance.  Due to its unique design the capital replacement of building elements such as the glass, aluminum and concrete Domes have been too expensive for the County to address.  Multiple planning studies have concluded that the glass and aluminum structure that forms the exterior of the Domes structures requires replacement and the concrete frame that holds the glass structure requires repair in all three Domes.  From 2016 to 2019 a Task Force created by the County Board of Supervisors engaged the community and made a recommendation to the County to repair the Domes and to use creative public-private partnerships to fundraise for repairs and program the facility.  In the 2025 Milwaukee County budget, amendment 06 established the Milwaukee County Board of Supervisors' policy to support the &quot;Domes Reimagined Campaign&quot; which is a public-private collaborative effort to raise funds that would match a County financial contribution to fund the repair of the Domes. The Domes Reimagined Campaign commits the Milwaukee Domes Alliance (i.e. the Friends of the Domes) to work in collaboration with Milwaukee County to repair all Domes over several years.  Under the Domes Reimagined Campaign the County financial commitment is up to $30,000,000 to be allocated in installments over successive fiscal years.  _x000a__x000a_Parks anticipates presenting agreement documents to the Milwaukee County Board of Supervisors in July 2025._x000a__x000a_"/>
        <s v="The lighting infrastructure in Mitchell Park is outdated, inefficient and currently connected to the City of Milwaukee’s electrical grid. In addition to the City’s broader initiative to transition Parks lighting infrastructure off the municipal grid, the existing system fails to adequately illuminate the parking lot and pathways, creating safety concerns for park users and staff._x000a__x000a__x000a_"/>
        <s v="The playground at Kops Park is a Class 3 playground and is one of the oldest playgrounds in the Milwaukee County Parks system, having been installed in 1999. Based on age and condition this playground is a high priority for playground replacement within the Milwaukee County Parks System (with a new Class 3 playground).  Milwaukee County Parks owns 111 playgrounds that have been averaging a useful life of approximately 23 years. Kops Park Playground will have been installed 27 years ago in 2026. In order to keep pace with the rate at which  facilities are aging out, Parks has set a goal of replacing 6 playgrounds per year and updating sites with exciting, up-to-date, accessible playgrounds that meet current safety standards and guidelines. "/>
        <s v="The playground at the KK Sports park site is a Class 3 playground and is one of the oldest playgrounds in the Milwaukee County Parks system, having been installed in 2000. Based on age and condition this playground is a high priority for playground replacement within the Milwaukee County Parks System (with a new Class 3 playground).  Milwaukee County Parks owns 111 playgrounds that have been averaging a useful life of approximately 23 years. The playground at KK sports Center will have been installed 26 years ago in 2026. In order to keep pace with the rate at which facilities are aging out, Parks has set a goal of replacing 6 playgrounds per year and updating sites with exciting, up-to-date, accessible playgrounds that meet current safety standards and guidelines. "/>
        <s v="Milwaukee County Parks currently owns and operates 111 playgrounds that have a variety of equipment and surfacing.  Some older playground sites within the system have a combination of surfacing that includes sand, fibar, and/or poured-in-place (PIP) rubber. Safety standards and resilient playground surfacing products have improved beyond sand and preferred options now also include poured-in-place (PIP) rubber surfacing with Engineered Wood Fiber.  These surfacing alternatives reduce ongoing maintenance, improve accessibility, and improve safety. While many playgrounds have been converted to full PIP surfacing, some highly used sites are in need of replacement due to significant wear. Improving the surfacing at these playgrounds will improve safety, enhance the play environment and extend the life of the assets. PIP also has the advantage of providing ADA accessibility to  areas of the playground. PIP has an average useful life of 10 years. Milwaukee County Park Playgrounds PIPs have an estimated useful life of 23 years. Parks plans to replace the rubber surfacing on each new playground halfway through its useful life. Parks has been transitioning from sand to Fibar (engineered wood fiber) in place of sand as a way to reduce but not eliminate ongoing inspection and maintenance hazards.  Parks proposes to replace a minimum of 18,000 square feet of PIP on an annual basis helps to align playground surfacing with equipment lifespans. Sites will be determined at the time of funding based on existing conditions."/>
        <s v="Milwaukee County Parks completed a Northwest Side Trail Connections Plan in 2023, which serves as a focused addendum to the current Trails Network Plan. Through comprehensive public outreach, collaborations with invested stakeholders, and grant funding, this plan has yielded a list of recommended implementation strategies and projects to increase access to the northwest corner of Milwaukee County. The Little Menomonee River Trail Extension is one such project, which provides connections between Kohl Park, Lichter Park, and Little Menomonee River Parkway. As a part of the design phase of work, site analysis will be conducted to evaluate the potential challenges with floodplain, wetlands, soil contamination, and major transportation arteries. Through creation of a full set of construction documents, this project will be advanced to a shovel-ready status. Additionally, approval of this capital request acknowledges, confirms, and aligns with County Ordinance 47.08, which addresses the protection of natural areas when considering new built infrastructure."/>
        <s v="A long-range plan for Wilson Park and the Wilson Recreation site is desired to assist with identifying capital and maintenance needs that align with the future goals for the site. As the Milwaukee Metropolitan Sewerage District (MMSD) continues work in the Kinnickinnic River Watershed, ongoing planning for flood storage has focused efforts on various parks in the south region of Milwaukee County Parks. In order to plan for an appropriate future state for Wilson Park and Wilson Park Recreation Center, site-specific planning is desired to set standards for park needs according to Parks 2050 Plan, public needs, and the future systemwide goals for recreational amenities."/>
        <s v="Milwaukee County has concrete stairways and hardscape throughout the County Parks system that are in poor condition and have deteriorated due to age, weather, salting, erosion, and ground movement. Stairways have a higher fall risk than most flat pavement, and stairs in poor condition can create a public safety hazard. This project highlights the prioritized concrete stairways across the County, including the main stairs at Caesar Park leading to the Milwaukee River access, the Lake Park grand staircase, and stairs througout Pulaski Milwaukee Park leading to the Kinnickinnic River walking paths and recreational amenities. The scope of work includes an engineering evaluation of the concrete stairway conditions at Caesar, Lake and Pulaski Milwaukee Parks, and complete design solutions to safely rehabilitate and/or replace these deteriorated stairways. "/>
        <s v="Located across 38 parks, basketball courts play a vital role in promoting physical activity, fostering social interaction, and supporting both physical and mental well-being. However, because court repairs fall outside the scope of current operational funding, maintenance has been deferred, resulting in deteriorating conditions. Several courts have a pavement rating of less than 60 out of 100 and without dedicated investment, conditions will further decline, as regular resurfacing and repairs are necessary to maintain them. This project seeks to establish a sustainable replacement program that preserves this major recreational asset and ensures it remains safe and accessible for community use._x000a__x000a_This project involves the reconstruction of basketball courts at various locations based on pavement ratings, including but not limited to Carver Park, LaFollette Park, Madison Park, McCarty Park, Mitchell Park, Popuch Park and Underwood Creek Parkway. The scope of work varies by site, depending on specific needs. Improvements may include: mill and overlay of court surfaces, painting and striping, installation of new amenities such as hoops, backboards, rims, fencing, benches, bleachers, pathways, bollards, and gates. In some cases, the scope may also include the removal of adjacent pavement and installation of green space. _x000a_"/>
        <s v="The bluffs in Sheridan Park, located along South Sheridan Drive between East Munkwitz Avenue and East Pulaski Avenue, have been identified as an area of significant coastal risk. The bluffs within this area are steep, unstable, and exhibit high bluff crest recession rates that have resulted in unsafe bluff conditions and increasing encroachment toward South Sheridan Drive. The ARPA funded Lake Michigan Bluff Repairs project (WY062509) evaluated and ranked Milwaukee County’s coastline and gave this section of bluff an average resiliency rank of “F,” with risk values ranging from moderate to high. The bluffs at Sheridan Park were among the highest priorities identified by the evaluation._x000a__x000a_The current condition of the bluff crests presents severe safety hazards and makes conventional repair methods, such as grading, both dangerous and cost prohibitive due to the proximity of City of Cudahy property and the height of the bluffs. Continued bluff recession poses a risk to public infrastructure, including South Sheridan Drive, park amenities, and surrounding properties._x000a__x000a_While the ultimate bluff stabilization method will be determined during the design phase, it is intended to follow the planning phase developed in the Lake Michigan Bluff Repairs project. The planning phase included recommended installation of seven armor stone groins, preloaded with sand sediment, designed to slow erosion at the toe of the existing slope, and the potential removal or conversion of a section of South Sheridan Road, replacing it with a native vegetation buffer area and safety barriers near the bluff crest. To offset the potential loss of parking provided by South Sheridan Road, the design will also evaluate access and parking options. Design solutions shall also reference the Milwaukee County Coastal Management Guidelines for guidelines on project approach. "/>
        <s v="The Wilson Ice Arena is a popular indoor recreational attraction on Milwaukee's south side. The facility offers a location for hockey leagues, open skate, lessons, parties, and other special rentals. The arena has mechanical and building systems that are at or past the end of their useful life. The ice should be melted annually to check for maintenance needs and rebuilt, but the system is too unreliable to create enough ice after melting. The subfloor is past the end of its useful life and likely contributing to issues that are affecting the building structure, and the sand base is no longer level. Space needs in the building are not ideally served, as the pool and ice rink areas share the same locker room and there is not enough space in the for all participants._x000a__x000a_The ice rink’s mechanical systems were separated from pool in 2009, and the facility currently operates on a two compressor system. Upgrades are challenged due to the footprint of mechanical room not having space to add a compressor or other equipment, and the equipment is obsolete with replacements difficult to source. As of early 2025, one compressor has failed and Parks rebuilt the unit with operating funds. The system also runs on the discontinued R-22 refridgerant, which is increasingly costly as it’s not produced anymore.  _x000a__x000a_In addition to the challenges of running the existing sheet of ice, there are continued requests for a second sheet of ice to support additional programming. Planning and design to accomodate the future state of Wilson Ice Arena is requested to ensure this asset remains available to users and operates in a sustainable fashion._x000a__x000a_ "/>
        <s v="The pool at Jackson Park was initially built in the 1930's and has been closed in recent years due to staffing and other concerns. The site has been included in the aquatics study undertaken by the Parks Department, and is now targeted for reinvestment. The ongoing MMSD project for flood storage at Jackson Park has included a financial allotment for aquatic reinvestment in Jackson Park, and Parks would like to pursue construction of a new aquatic amenity in the near future. It is intended that the department will use MMSD funds held now to proceed with demolition and design of a new feature, and to use the balance of funds in combination with County capital funding for construction in 2026. "/>
        <s v="The Root River Parkway provides vehicular access along the Root River as well as connections to popular recreational facilities located in Greenfield Park including the Greenfield Park Golf Course and the Cool Waters family aquatic center. This stretch of Root River Parkway includes both the east side of the river from W Lincoln Avenue to W Oklahoma Avenue/W National Avenue, and the west side from S 124th Street to W Morgan Avenue. Root River Parkway has reached the end of its useful life. The pavement was most recently rated in 2022 and includes sections rated 30/100, 36/100, 36/100, and 40/100. It is extremely deteriorated and requires regular patch repair work and traffic control for stormwater flooding in order to remain open. In addition to the deteriorated pavement, the parkway requires reconstruction of the storm sewer and roadway lighting systems. Replacement of municipal utilities such as sanitary sewers, water mains, storm sewers and lighting will be coordinated with this project. Traffic calming measures, stormwater best management practices, green infrastructure, natural areas restoration and management, pavement reduction, and connections to adjoining roadways will be evaluated in the reconstruction design plans._x000a__x000a_Pavement Condition Index:_x000a_80 - 100 = Excellent_x000a_70 - 80   =  Very good_x000a_50 - 70   =  Good_x000a_30 - 50   =  Fair_x000a_20 - 30   =  Poor                                                                                                                                                                                                 10 - 20   =  Very Poor_x000a_  0 - 10   =  Failed"/>
        <s v="The aquatic facilities at Washington Park have not been fully open for several years. Issues with staffing and operation have been evaluated through the Parks Aquatic Study and investment need at Washington Park has been identified as a high priority. Project scope shall include demolition of the existing outdoor activity and wading pools, and design of a new aquatic feature to complement the existing splashpad. Support facilities to run and operate the aquatic feature will be considered incidental to the broader aquatic scope."/>
        <s v="Parks has conducted a systemwide Aquatic Study to evaluate a long-range plan for aquatic features within Milwaukee County Parks. Through this analysis it has been determined that the age and distribution of wading pools in the County is not fully serving the recreational needs of park users and is financially unsustainable. Where pool service areas are in close proximity and offer redundant services, Parks seeks to decommission 3 wading pools. Where wading pools are in locations within the County that offer heat relief and summer recreation without overlapping other aquatic facility service areas, Parks seeks to convert 2 wading pools to flow-through splashpads."/>
        <s v="The only copy of vital records (Birth 1931 - 1985, Death 1931 - 2013, Marriage 1931 - 1985) is housed in the Milwaukee Register of Deeds Office.  Digitization is imperative to keep these records in perpetuity.  If there is flood, fire or other disaster the records cannot be replaced."/>
        <s v="In accordance with Adopted Milwaukee County (County) Board Resolution File #16-229 (Resolution), the County approved a transfer of ownership of the portions of the Saarinen Building, North Tract and Underbridge to the War Memorial Center (WMC), and a transfer of the portion of the Saarinen Building to the Milwaukee Art Museum (MAM), the Kahler Building, including the East Addition, and the property commonly known as O'Donnell Park, located at 910 Michigan Street, Milwaukee, Wisconsin (the O'Donnell Property) to MAM. Pursuant to the foregoing resolution and to effectuate the transfers, the County, WMC, and MAM entered into a condominium agreement in December 2017.  The condominium agreement assigns responsibilities to each party regarding maintenance, repair, and replacement for various facility elements.  _x000a__x000a_Since 2020, the passenger elevators located in the Saarinen building serving both the WMC and the MAM have experienced mechanical breakdowns 2-3 times a month.  Guests to the building are often stuck in the elevators or unable to use the elevators due to their sudden and unexpected failure.  This renders the WMC's campus inaccessible to any guests with limited mobility issues, which may violate Americans With Disabilities Act (ADA) requirements.  _x000a__x000a_The passenger elevators were last updated approximately 30 years ago.  Most of the mechanical and electrical systems with these elevators are obsolete. Annually, the WMC contracts with the Otis Elevator Company to provide ongoing preventative maintenance and emergency services. Costs to maintain these elevators (via service agreement), increase 10% to 15% annually due to the age of the elevator mechanicals and review of service calls WMC has to make to address breakdown(s).  A cost estimate was requested from Otis to bring the critical operating systems to a fully functional status with most of the obsolete operating system closer to current operating standards.  WMC staff expect the costs to maintain the building's passenger elevators may drop significantly with the updated systems put in place, since any current after hours or emergency calls cost the WMC double or triple the normal service call outside of a scheduled maintenance service call.                                                                                                                                   _x000a__x000a_Pursuant to the condominium agreement, the County is responsible to cover the (REPLACEMENT) costs under exhibit F (item #6 - Passenger and freight elevators in Saarinen Building (except for MAM Freight Elevator, as designated on the Plat))._x000a__x000a_"/>
        <s v="This War Memorial Small Freight Elevator (Jaws) elevator was installed in 1962 and is well beyond its useful life. This elevator is a safety hazard because of the clamshell type of door closing system controls. Just before the door closes, a bell rings and if riders are not out of the way they may get struck on the head. The elevator is very unreliable because of its age. It is the only freight elevator that stops on the mezzanine level where the Information Systems and Library Archive Study area is located. It is crucial for moving archive materials and IT equipment. _x000a__x000a_Under the 2013 Development agreement between the Art Museum and Milwaukee County, this elevator and six others were to be modernized as part of the agreement and was part of the original RFP. After the bids were received, it was determined that the project was over budget and the small Freight elevator was eliminated from the project and to be completed in a later budget cycle.                                                                                                                            _x000a__x000a_Milwaukee County is responsible to modernize the small freight elevator, under section 8.1 of the development agreement._x000a_"/>
        <s v="In accordance with Adopted Milwaukee County (County) Board Resolution File #16-229 (Resolution), the County approved a transfer of ownership of the portions of the Saarinen Building, North Tract and Underbridge to the War Memorial Center (WMC), and a transfer of the portion of the Saarinen Building currently to the Milwaukee Art Museum (MAM), the Kahler Building, including the East Addition, and the property commonly known as O'Donnell Park, located at 910 Michigan Street, Milwaukee, Wisconsin (the O'Donnell Property) to MAM. Pursuant to the foregoing resolution and to effectuate the transfers, the County, WMC, and MAM entered into a condominium agreement in December 2017.  The condominium agreement assigns responsibilities to each party regarding maintenance, repair, and replacement, for various facility elements.  _x000a__x000a_The concrete exterior of the (Eero Saarinen designed) WMC has deteriorated.  Efforts to patch sections of the cantilevered concrete section of the building occurred prior to 2020.  Unfortunately, this system is compromised and water continues to penetrate the concrete walls on the 3rd and 4th floors of this building.  This has resulted in cracks and sections of concrete falling on the pubic area below the elevated areas.  In early 2024, it's been observed this condition appears to be worsening, leading to greater structural compromise.  This project is for the repair and replacement of this concrete section of the building.                                                                                                                                  _x000a__x000a_Pursuant to the condominium agreement, the County is responsible to cover the (REPAIR / REPLACEMENT) costs under exhibit F (item #3 - Structural Components of the Pedestal including exterior walls, ledges and columns)._x000a__x000a_"/>
        <s v="There are running cracks in the mosaic mural that is part of the exterior third-floor west wall of the War Memorial Center facing downtown Milwaukee. The mosaic visually expresses the spirit of the building, standing as a bold, but dignified tribute to those who gave their lives in the service of their country from 1941 to 1945 and from 1950 to 1953. The 1,440,000-piece mosaic features Roman numerals representing the commencement and end dates for World War II and the Korean Conflict. The principal material of the mosaic is Italian tesserae although sixteen varieties of marble from Vermont, Minnesota, Italy, Belgium, Yugoslavia, India, and Germany are used. Approximately 197 color values appear in the mosaic. The running cracks may indicate detachment behind the mortar, structural settling, or prolonged vibration exposure. Delaying repairs will likely result in more extensive damage, including the cracks worsening, tesserae loosening or falling off, and lead to higher restoration costs. "/>
        <s v="Two storm inlets under the Mason Street Bridge occasionally back up and flood portions of the War Memorial and potentially the Art Museum. Record high lake levels increase this flood risk. In January 2020, the storm sewer backed up and flooded storage rooms, switch gear rooms, and more. A current Army Corps of Engineers report anticipates that lake levels remain above average for most of 2020, with the potential for levels above the existing record levels set in 2019. A large flooding event has the potential to flood the Art Museums art vault, which houses irreplaceable works of art valued at approximately $800 Million. A large flooding event could inundate the main power supply and backup generator that provide power to both the War Memorial and Art Museum. Extended power loss could result in significant damage to the Art Museum’s collection. _x000a__x000a_The 2021 Adopted Capital Budget included an appropriation of $605,880 (WO064301) for the design and construction of this projection. _x000a__x000a_The 2025 Adopted Capital Budget included an appropriation of $233,070 to cover a project deficit due to the following:_x000a_Initial assessments didn’t identify the need for four pumps or the impact of underground utilities, which affected lift station location and costs. Drainage couldn’t go under the foundation without risking bridge integrity, requiring above-ground, heat-traced piping. Original cost estimates also excluded consultant fees, as third-party management wasn't anticipated._x000a__x000a_The 2026 Capital appropriation is needed due to bids recieved that were higher than originally budgeted and allow the project to be completed. _x000a__x000a__x000a__x000a_"/>
        <s v="Funding for the maintenance, repair, and / or replacement of specific building components for buildings on the War Memorial footprint are set forth in the Lakefront Pavilion Condominium Agreement (Agreement) between the County, War Memorial Inc., and the Milwaukee Art Museum Inc.  _x000a__x000a_As part of this Agreement, the County is repsonsible for the replacement of the Veteran's Gallery windows.  The exsiting windows were installed in the mid 1990’s and are nearing the end of their useful life. Many of the windows have lost their thermal seal and experience fogging between the thermal panes. Design and assessment also determined the existing window system was not the primary driver of failure of the glass panes or the water damage and that replacement of the exterior envelope is also needed._x000a__x000a_Previous Adopted Capital Budgets included appriations for assessment and design work for the project (2022 for $40,001; 2024 for $57,340).  The 2026 appropriation is for the construction phase of the project. _x000a_"/>
        <s v="The Zoo is seeking $17.6 million to renovate its main entrance, an essential project to improve safety, guest experience, operational efficiency, and long-term financial sustainability._x000a_The project is critical because the current admission process, where guests are screened from their vehicles before parking, creates significant traffic congestion, leading to unsafe delays on Bluemound Road and surrounding freeways. Wait times can exceed an hour, resulting in frustrated visitors, lost revenue, and missed opportunities to engage guests at the start of their visit. Staff are unable to adequately assist during guest arrival, and the outdated entrance creates a negative first impression, leading to frequent visitor complaints. _x000a_Benefits of the renovation include:_x000a_1) enhanced guest safety by eliminating traffic backups by moving admission inside the Zoo grounds and establishing a single, secure entry point for more effective guest screening and monitoring and adding to the Zoo’s perimeter fencing will further strength Zoo security; _x000a_2) increased revenue potential with shorter wait times reducing guest attrition and increasing ticket sales and improving entry processes creating opportunities for new revenue streams through early engagement, upselling, increased points of sale, and enhanced customer service. Guest arrival will become less transactional, and more customer service based;_x000a_ 3) Improved and Targeted Guest Experience by streamlining entry, setting a welcoming tone and reduces stress for visitors and onsite staff can assist guests with directions, services and purchases as they enter and improved accessibility with strollers, wheelchairs, mobility scooters and sensory bags available at the front and digital signage and multilingual maps enhance communication and inclusivity._x000a_This project will provide operational efficiency and cost savings. Centralized operations and reduced congestion will lower staffing and maintenance costs over time.  Fewer complaints and smoother guest flow improve overall efficiency._x000a_This renovation is much more than a simple infrastructure upgrade, it represents a strategic investment in the Zoo’s future. Resolving longstanding issues at the entrance, it will create a safer, more welcoming, and more efficient gateway to the Zoo’s visitor experience."/>
        <s v="The Milwaukee County Zoo's (Zoo) former sea lion education and show pool area is beyond useful life and no longer in use. The pool was formerly used in connection with a service contract which is now terminated.  The pool and surrounding areas did not meet the required standards, and the entire site, including the pool required significant repairs. _x000a__x000a_This project demolishes the area, fills in the pool, upgrades perimeter fencing to a privacy fencing structure and adds new concrete or gravel in locations where existing structures were demolished (as the anticipated least expensive and viable option). There will be no replacement of existing concrete/asphalt and no removal of existing green spaces.  Leaving the pool area as is poses significant risks such as: water retention, public risk for an open space (20’ deep pool), and the pool also poses a risk of being a breeding ground for mosquitos or harmful insects (diseases spreading to the animal population, guests, and staff). Stormwater management may be needed, and the project will include a required pre-demolition inspection for asbestos, lead bearing paint and other regulated materials. "/>
        <s v="The Zoofari Building is in need of replacing HVAC equipment and the roof.  In the past these were two separate projects, WZ020601 &amp; WZ020501, however, to save costs we would like to combine the two projects.  _x000a_The current HVAC equipment is outdated and obsolete.  The air handling units are 30 years old with a useful life of 20 years.  Repeated repairs, combined with jeopardizing revenue-generating rentals hosted by this facility (when the units fail) requires replacement of all three existing units.  This project is anticipated to remove all three existing air handling units that serve the large open hall/conference room/banquet space and replace them with one single-zone variable air volume (VAV) rooftop air handling unit (RTU) as this is expected to be the most cost-effective solution.  It's estimated the project will save on energy as well as maintenance as there will only be one unit to maintain. _x000a_The Zoofari building currently has three layers of roof. The life expectancy of the roof is approximately 20 years.   The roof has multiple leaks in several sections affecting the entire Zoofari building.  The leaking has caused minor to moderate damage to interior walls and ceiling tiles.  There have been several temporary repairs over the past 6 years, however, maintenance staff has recommended roof replacement versus temporary repairs due to the significantly deteriorated condition of approximately 90% of the roofing surface. The latest roof was installed when the building was renovated in 1990. There have been approximately 10 (water leaking) incidents within the past 6 years that have caused services to be temporary delayed and rescheduled until repairs can be made.  Continued leaking issues are likely to cause similar problems and additional delays until the roof can be replaced and will negatively affect Zoofari to effectively carry out its core service/function. _x000a_The Zoofari building is used for rental space, generating revenue of approximately. $80,000-$100,000 annually. Improvements to the Zoofari Conference Center were made in 2023 to improve rental space and revenue and it's imperative that we are able to keep the space fully operational for Group Sales.  In addition to the Zoo's Group Space rentals, the Zoo also leases warehouse space in thein this building which includes storage of retail and food inventory.  The Zoo has a binding agreement in which it is responsible for repairing any major breakdown or system malfunction not caused by the negligence of the Lessee.  As roof leaks occur, there is also a risk to the Lessee's property, such as inventory damage and loss."/>
        <s v="*EXAMPLE:  The County Courthouse roof was last replaced in 1994.  The life expectancy of the roof is approximately 20 years.  The current age of the roof is 30 years, and is approximately 10 years beyond its uselife.  Based on a 2023 facility inspection, the roof has multiple leaks in several sections affecting the top floors of the Courts area.  The leaking has caused minor to moderate damage to interior walls and ceiling tiles.  There have been several temporary repairs over the past 5 years, however, maintenance staff has recommended roof replacement versus temporary repairs due to the significantly deteriorated condition of approximately 90% of the roofing surface.  _x000a__x000a_The County Courts area (affected by the water leakage) provide critical family court services to the public (a core Courts service/function).  There have been approximately 10 (water leaking) incidents within the past 5 years that have caused services to be temporary delayed and rescheduled until repairs can be made.  Continued leaking issues are likely to cause similar problems and additional delays until the roof can be replaced and will negatively affect the Courts ability to effectively carry out this core service/function." u="1"/>
        <s v="The WOW Underwood building provides critical services to the public. Underwood roof was last redone in 1975. Average roof lifespans are 20-30 years. There have been water leaking incidents within the past 5 years that have caused services to be temporary delayed and rescheduled until repairs can be made.  Continued leaking issues are likely to cause similar problems and additional delays until the roof can be replaced and will negatively affect the WOW ability to effectively carry out this core service/function. but are fundamentally original to the building, at the end of their useful life, and need to be fully replaced. " u="1"/>
        <s v="The WOW Grant (1977) provides critical services to the public. Average roof lifespan is 20-30 years. There have been water leaking incidents within the past 5 years that have caused services to be temporary delayed and rescheduled until repairs can be made.  Continued leaking issues are likely to cause similar problems and additional delays until the roof can be replaced and will negatively affect the WOW ability to effectively carry out this core service/function. but are fundamentally original to the building, at the end of their useful life, and need to be fully replaced. " u="1"/>
        <s v="Foundation and drainage issues allowing water from McGovern pond/wetlands/ground water to infiltration McGovern Senior Center basement.  Water infiltrated basement, congealed and was cleaned up and sanitized.  Water also affected the HVAC mainly the air handler, causing the HVAC system to rot and rust pre-maturely.  This, in turn, distributes unhealthy air throughout the building.  This has weakened the structure and integrity of the building and requires repairs._x000a__x000a_Water is likely coming into basement as a result of the roof drainage.  There are 2 sump pumps existing in the basement (one for the crawlspace and one for the groundwater.  _x000a__x000a_Fix leaking ground water in basement. Evaluate and if necessary, design: new air handling unit, new chiller, new dampers, replace one condenser boilers and boilers system, and new controls integrated into BAS. Milwaukee county network connection, workstation.  _x000a__x000a_This center serves aging adults and staff members._x000a__x000a_ " u="1"/>
        <s v="Currently WOW Underwood and Grant have no BAS HVAC Control systems. Underwood has an aging fire alarm system and an obsolete security system. WOW grant does not have a fire alarm or security system.  _x000a_Installing Controls at WOWs will be reduce energy usage reduction associated with HVAC equipment and reduce manpower utilized to address “hot/cold” service requests. _x000a__x000a_WOW Underwood:  _x000a_Design security, BAS. Evaluate fire alarm, HVAC. Design fire alarm, HVAC as needed. _x000a_Currently No BAS controls, just basic local thermostat to HVAC._x000a_Fire Alarm System.  The fire alarm system includes head end equipment (located in Mechanical Room 114), pull stations at exit doors, audio/visual strobes, smoke and heat detectors, conduit, wire and connections.  Installed 2004._x000a_Security Access / Surveillance: None _x000a_Security System Intrusion.  The security system includes alarm panel, motion detectors, conduit and wiring.    This system was &quot;not in use&quot; as of the January 2019 assessment. Obsolete.  ~2000 install.  _x000a_ Replace entire system of the HVAC Controls/ DDC/ Pneumatic System – Hybrid for system optimization, basic pc control, moderate sensor types and quantities. Replace valves and dampers System includes pneumatic activation of control valves and dampers. Remote monitoring at each facility. Interconnected with boiler system.  _x000a_  _x000a_WOW Grant:  _x000a_Design fire, security, BAS. Evaluate HVAC. Design HVAC as needed. _x000a_No BAS controls, just basic local thermostat to HVAC., No Fire Alarm System. No Security Access / Surveillance / Intrusion _x000a_May need Fiber internet for remote, if not installed already. _x000a_Install entire system of the HVAC Controls/ DDC/ Pneumatic System – Hybrid for system optimization, basic pc control, moderate sensor types and quantities. Replace valves and dampers System includes pneumatic activation of control valves and dampers. Remote monitoring at each facility. Interconnected with boiler system. " u="1"/>
        <s v="Currently, neither the Kelly Senior North Building nor the South Nutrition Center has a building automation system (BAS) in place. This lack of centralized monitoring and control limits the ability to assess HVAC performance, respond to issues in a timely manner, or manage the system remotely. As a result, more staff time is required for manual oversight, potentially increasing reliance on outside consultants and contributing to inefficiencies in daily operations._x000a__x000a_Additionally, the absence of modern controls results in higher energy consumption and operating costs compared to current standard systems._x000a__x000a_Recommendations and Required Evaluations:_x000a__x000a_Kelly Senior North Building:_x000a_Evaluate whether the existing window units should be replaced with a centralized HVAC system. Consider the long-term operational and energy efficiency benefits of such an upgrade._x000a__x000a_Kelly Nutrition Center / Dining (South Building):_x000a_The rooftop units (RTUs), originally installed in 1996, are now at the end of their operational life. An evaluation is needed to determine the best replacement options, including energy-efficient RTUs or alternative solutions that align with modern HVAC standards." u="1"/>
        <s v="*EXAMPLE:  The County Courthouse roof was last replaced in 1995.  The life expectancy of the roof is approximately 20 years.  The current age of the roof is 30 years, and is approximately 10 years beyond its uselife.  Based on a 2024 facility inspection, the roof has multiple leaks in several sections affecting the top floors of the Courts area.  The leaking has caused minor to moderate damage to interior walls and ceiling tiles.  There have been several temporary repairs over the past 5 years, however, maintenance staff has recommended roof replacement versus temporary repairs due to the significantly deteriorated condition of approximately 90% of the roofing surface.  _x000a__x000a_The County Courts area (affected by the water leakage) provide critical family court services to the public (a core Courts service/function).  There have been approximately 10 (water leaking) incidents within the past 5 years that have caused services to be temporary delayed and rescheduled until repairs can be made.  Continued leaking issues are likely to cause similar problems and additional delays until the roof can be replaced and will negatively affect the Courts ability to effectively carry out this core service/function." u="1"/>
        <s v="The Children Youth and Family Services (CYFS) is requesting funding to complete project for an additional education classroom in the current youth detention center.  This classroom is important to be able to serve youth in the detention center who are there pending court or on a court order.  This project would ensure adequate education space is available for all youth and is in partnership with the Wauwatosa School District (WSD).  The WSD will utilize this space in order to provide equitable, high quality education and services to youth in the detention center. This addition would also support the WSD to meet the minimum required teaching hours per State of Wisconsin Department of Public Instruction. _x000a__x000a_In order to locate this classroom adjacent to existing classrooms, the architect recommends moving the current administrative offices into an area presently used as file storage space. This project will reconfigure/remodel the existing file storage area to address the build out of new administrative office spaces, while still accommodating DHHS file storage needs." u="1"/>
        <s v="The Secure Residential Care Center for Children and Youth (SRCCCY) project is a new, 32-bed + facility within the Vel Phillips Youth Detention Center designed to increase outdoor recreation area to include green space, include a clinicians behavioral health services area, add a classroom, remodel existing rooms in current MCAP pods, and adding dental office.  A separate but related Control Panel project was integrated into the SRCCCY through a 2025 appropriation transfer.  _x000a__x000a_Department of Administrative Services and Department of Health and Human Services staff have indicated that additional funding may be needed to complete the security control panel elements to address required (additional) electrical, demolition, and control desk work that was not included in the original budget scope. _x000a_" u="1"/>
        <s v="In order to sustain the current route system, Milwaukee County Transit System (MCTS) maintains an operating fleet of approximately 350 buses. The Federal Transit Administration (FTA) defines (bus) useful life as 12 years or 500,000 operating miles.Curerntly 132 buses are either at the end of their useful life. In 2021, MCTS purchased 11 Battery Electric Buses for use on the East-West Bus Rapid Transit line (BRT) and 14 diesel buses. Between 2023 and 2025,  84 clean diesel bus replacement purchases were made. At this time, continued acquisition of clean diesel (replacement) buses is recommended as the vehicles are more fiscally sustainable to purchase, more reliable, and have less supply-chain volatility when compared to hybrid and electric replacements (please see the MCTS and Department of Transportation's 2024 bus report for more detailed information (County Board file #24-310))._x000a__x000a_For 2026, 30 new clean diesel bus replacements are needed in order to:_x000a_1.) Keep the bus fleet up to date and to space out purchases_x000a_2.) Adhere to the FTA's state of good repair standards_x000a_3.) Provide reliable service to the people of Milwaukee County_x000a_4.) Save on repair costs and potential fleet breakdowns (buses beyond their useful life can potentially cost tens of thousands of dollars more to maintain annually if kept in operation)_x000a__x000a_The 2026 estimated cost per bus (including required FTA inspections) is approximately $665,000._x000a_ _x000a_Anticipated bus replacement program for years 2027 and 2029:_x000a_2027 - 30 at $680,000 per unit - 80/20 Fed/County_x000a_2028 - 30 at $695,000 per unit - 80/20 Fed/County - End of current Gillig contract_x000a_2029 - 30 at $725,000 per unit - 80/20 Fed/County - New contract and cost escalations due to engine requirements _x000a_2030 - 30 at $740,000 per unit - 80/20 Fed/County - Est due to new vendor contract_x000a__x000a__x000a_Funding for the bus replacement program relies heavily of the FTA's &quot;Grants for Buses and Bus Facilities Program&quot; (49 U.S.C 5339), which has typically funded about 80% of the bus purchases.  This (80%) FTA funding source is expected to continue for 2026 and future bus purchases.  " u="1"/>
        <s v="Construction on the holding cell/inmate processing area in the Sheriff Patrol substation is incomplete and requires the addition of a secure interview room and relocation of current evidence storage to become fully functional. The request is to add an interview room and move the evidence room to a more suitable area that will allow for the installation of a fume hood. The hood will make it safer to process evidence, specifically evidence that contains fentanyl.  The interview room will provide a space to conduct professional interviews of suspects/subjects/witnesses within a secure environment. It will be available to all MCSO staff regardless to their assignment and that will prove useful after hours and on weekends when the Investigative Services Bureau (ISB) is not working. There are challenges with granting personnel access to ISB due to the confidential nature of ongoing investigation occurring in that area and seeking a proper location to conduct interviews needlessly prolongs investigation that could be problematic for time sensitive matters. The Patrol interview room will prevent the need to travel to the Safety Building and finding access to an area that has restrictions on who is allowed access. It will streamline investigations that require interviews to be conducted, and since the substation is always available to deputies from any division 24-7, it will minimize the hours and travel mileage it takes to convey a subject to the Safety Building. " u="1"/>
        <s v="This project provides installation of solar PV system on the roof of the Fleet Management Central garage. A feasibility study was conducted in spring of 2024 to determine if the facility was structurally capable of supporting a system and if it would result in a return on investment. Final results, sizing, and installation costs will be provided mid May 2024. Initial findings support installation of a system. Sizing will be based on existing transformer size and available incentives to maximize financial benefit._x000a__x000a_Additionally, Fleet is exploring the option of a new electrical upgrade (WF055801) in order to accommodate the incorporation of electric vehicles and reduce electricity costs.  If the solar panel project is not funded, the electrical upgrade project (WF055801) would no longer be needed as the solar panels would provide enough upgraded capacity to cover additional electric fleet vehicles as well as help offset electricity costs.                                                                                                                                                                                                                                                                                                                                                                                                  The proposed solar project would generate more power during peak times than the facility uses. Therefore, surplus power generated would be sold back to the grid to generate revenue for Milwaukee County. This would increase our fiscal sustainability and reduce carbon emissions in all of Milwaukee County by increasing solar generated power for WE Energies. " u="1"/>
        <s v="Milwaukee County's Radio System, WiPSN, does not currently have a conventional repeater system. If the system were to go into Failsoft, users of WiPSN would have extremely limited use of the radio system. If failsoft were to happen, WiPSN radio sites would become short-range conventional sites. With the addition of conventional repeaters, the coverage for short-range conventional can be expanded to reduce the impact on Public Safety departments. " u="1"/>
        <s v="When vehicles absolutely must be stopped, a vehicle barrier system is the perfect barrier to protect outdoor events or bring an emergency situation back under control. These sturdy modular vehicle barriers are durable enough to stop a truck weighing up to 7.5 tons but are lightweight enough to be deployed and dismantled by a single person. This vehicle barrier system is the right response for countless emergencies, including natural disasters, terror threats, and more.  Setting up a barrier may have prevented loss of life during the Waukesha parade incident in November 2021.  A recent incident that barriers could have been used was the fatal crash that was N/B I94 at Drexel at the conclusion of a Presidential motorcade. Staffing was already low when this crash occurred, and these barriers could have been used on the N/B side of the freeway to expedite that death investigation. Traffic posts that were held by 3-4 deputies could have used for other investigative assignments with the use of this system with only 1 deputy to monitor the closure. July 3rd and Big Bang fireworks require the closure of Lincoln Memorial Drive (LMD) in both directions. This barrier system would add another layer of safety with less staffing needed for visitors during opening day of Summerfest and large-scale fireworks displays.  _x000a__x000a_The uptick in reckless driving and recent parade route breaches is concerning for LE consideration to prevent vehicular breaches for the safety of all visitors. MCSO provides route security for multiple walks, runs, marathons, and triathlons near the lakefront (LMD) and protection from vehicles getting on the route are always at the top of our safety plan. Visitors and athletes deserve to always be protected from vehicular threats when participating in these events. These barriers would make it safer and more cost efficient from a staffing perspective as well. Barriers would also be used for designated protest/demonstration areas. Depending on the demonstration, it will create tension and anti/counter protests/demonstrations spin up that have led to attacks in other areas across the country with targeted attacks from vehicles intentionally ramming through crowds resulting in casualties and significant injuries to those that are expressing their right of free speech and to peacefully assemble. In lieu of barriers MCSO uses plastic cones, flares, mobile barricades, and squads to maintain a required closure.  Keep in mind these are visual barriers and will not prevent a dedicated individual intent on causing harm, a reckless driver, or elderly/sick/lost/impaired driver from disregarding those visual deterrents.    " u="1"/>
        <s v="The Milwaukee County Sports Complex is a critical hub for recreation on the south side of the County. The existing HVAC system is nearing the end of its useful life. Presently, there are nine Rooftop units (RTUs) at the complex and up to six of them require replacement immediately or in the next 18-24 months. There are four units which serve the main fieldhouse. Of those, only one is fully operable with another functioning at reduced capacity.  The remaining five units serve the other occupied areas of the building and consist of both heat and air conditioning units. One was replaced in 2024 at a cost of $27,000 two are greater than 10 years old and the remaining two are intermittently functioning. Replacement parts are rare and exceedingly expensive and the system regularly requires maintenance attention. Replacements would provide operating and energy efficiency for a building that had an attendance of 229,000 in 2022. " u="1"/>
        <s v="This existing underground oil storage tank (UST) supplies fuel oil for the standby boilers used for heating and humidification. This tank was installed in 1999 and is reaching the end of its useful life. This oil is only used when the steam supply from WE Energies is interrupted. The amount of oil used during a steam outage depends on the ambient temperature. This makes it hard to predict when you the fuel oil will run out. Getting oil delivered in a timely manner has been an issue in the past during a steam outage, putting the building and millions of dollars’ worth of art at risk. Removing the tank and switching over to natural gas would mitigate this risk. In addition, these 8,000 gallons of fuel oil presents a ground contamination risk to the county land it resides in. Finally, natural gas produces approximately 40% less CO2 than fuel oil and produces fewer sulfur oxides, nitrogen oxides and soot. _x000a_                                                                                                                                 _x000a_Under the current development agreement and condominium agreement(s), Milwaukee County is not responsible for maintenance, repair, or replacement of this item.  Under the existing condominium agreement, the Milwaukee Art Museum (MAM) Condo Unit 2 and War Memorial Center (WMC) Condo Unit 3 are responsible for paying for the removal of this item.  Elements are proportionally assessed to owners based on usage and benefit. In the case of the oil tank, it is used primarily by MAM Unit 2 and with some use by WMC Unit 3. It is not used by Milwaukee County Condo Unit 1. _x000a__x000a_" u="1"/>
        <s v="The Milwaukee County Zoo (Zoo) faces recurring and costly water main breaks, with multiple incidents occurring each year. The estimated cost for repairing each break ranges from $20K to $50K, leading to annual expenses that can total anywhere from $80K to $250K. These breaks not only impose significant financial strain but also disrupt Zoo operations and potentially jeopardize the health and safety of the animals._x000a_In 2023, a water main break near the Seal Habitat cost the Zoo $35K to repair, occurring 22 feet below the pavement surface and necessitating additional pavement repairs. In 2024, the Zoo experienced three separate water main breaks, which collectively cost over $80,000. As of early 2025, the Zoo has already encountered two more breaks, with repair bills pending._x000a_Water main breaks and subsequent shutoffs create operational challenges, particularly in maintaining a consistent water supply to animal habitats. For instance, a break near the Aquatic &amp; Reptile Center poses a significant risk of a mortality incident if water levels drop too low. In addition, repairs often render portions of the Zoo inaccessible to both guests and staff, limiting animal viewing and disrupting the overall visitor experience._x000a_The financial burden of repairing these breaks is compounded by undetected leaks that can persist for years. Leaks result in thousands of dollars spent on wasted water, further escalating operational costs. The Zoo’s staff estimates that one break on Badger Hill wasted 100,000 gallons of water before detection, at a repair cost of $50,000. Water main breaks at Badger Hill occur once or twice a year, and as municipal water rates continue to rise, the cost of undetected leaks will increase annually, straining the Zoo's budget._x000a_The current and projected impacts of climate change amplify the urgency of addressing these water main issues. Rising temperatures and more frequent extreme weather events, such as flooding, increase the demand for water and put additional strain on treatment facilities. Leaks that waste hundreds of thousands of gallons of water contribute to the worsening of these environmental stresses, leading to increased greenhouse gas emissions as pumps continue running to supply water that is ultimately lost. The urgency of addressing these issues is critical for both operational sustainability and environmental responsibility._x000a_Securing dedicated repair funds is essential to maintaining the Zoo's infrastructure, safeguarding animal health, reducing operational costs, and mitigating the environmental impact of water waste. Addressing these water main issues proactively will help ensure the Zoo remains a safe, sustainable, and accessible destination for both animals and visitors in the years to come." u="1"/>
        <s v="The Milwaukee County Zoo is requesting funds for a new, enclosed carousel and revenue-generating rental space, which will include an accessible, compassionate care restroom to care for our guests and staff. This project is critical to the ongoing success of the Milwaukee County Zoo and will 1) Generate incremental revenues by increasing ridership and revenue at the carousel, provide the opportunity for year-round operation, and it will include additional rental space for corporate and private events; 2) Improve the ability to serve our community by enclosing the carousel inside a building, which will allow for daily operation in all weather conditions and reduce maintenance costs associated with weathering; 3) Eliminate the ongoing expense and maintenance of 31-year-old carousel, that contains electric equipment and motors that are no longer manufactured; and 4) Increase our accessibility to the community by providing an additional family/compassionate care restroom with a changing station for persons of all ages." u="1"/>
        <s v="The Zoofari building currently has three layers of roof. The life expectancy of the roof is approximately 20 years.   The roof has multiple leaks in several sections affecting the entire Zoofari building.  The leaking has caused minor to moderate damage to interior walls and ceiling tiles.  There have been several temporary repairs over the past 5 years, however, maintenance staff has recommended roof replacement versus temporary repairs due to the significantly deteriorated condition of approximately  90% of the roofing surface. The latest roof was installed when the building was renovated in 1990. There have been approximately 10 (water leaking) incidents within the past 5 years that have caused services to be temporary delayed and rescheduled until repairs can be made.  Continued leaking issues are likely to cause similar problems and additional delays until the roof can be replaced and will negatively affect Zoofari to effectively carry out its core service/function. The Zoofari building is used for rental space, generating revenue of approximately. $80,000-$100,000 annually. Improvements to the Zoofari Conference Center were made in 2023 to improve rental space and revenue and it's imperative that we are able to keep the space fully operational for Group Sales.  In addition to the Zoo's Group Space rentals, the Zoo also leases warehouse space in thein this building which includes storage of retail and food inventory.  The Zoo has a binding agreement in which it is responsible for repairing any major breakdown or system malfunction not caused by the negligence of the Lessee.  As roof leaks occur, there is also a risk to the Lessee's property, such as inventory damage and loss._x000a__x000a_Capital project WZ020601 - Zoofari Building - AC Unit Replacement is related to this project and should be considered as a joint process.  The roof vendor will be required to offer a 20-year warranty, which could potentially get voided if the A/C contractor uses a different roofing company to supply the new curbs for HVAC equipment.  Two large unused openings will be produced by removing two of the three units as we scale back to one unit for the building.  These openings need to be sealed after craning old units off the roof.  The projects are anticipated to flow much faster with less downtime and internal damage to the building (including water damage) if both projects worked simultaneously, maintaining the roof warranty and providing the best customer experience for Zoo guests." u="1"/>
        <s v="The current HVAC equipment is outdated and obsolete.  The air handling units are 30 years old with a useful life of 20 years.  Repeated repairs, combined with putting the revenue generating rentals this facility hosts in jeopardy when the units fail and requires replacement of all three existing units.  This project is anticipated to remove all three existing air handling units that serve the large open hall/conference room/banquet space and replace them with one single-zone variable air volume (VAV) rooftop air handling unit (RTU) as this is expected to be the most cost-effective solution.  It's estimated the project will save on energy as well as maintenance as there will only be one unit to maintain. The Zoofari Conference Center building is used for rental space, generating revenue of approximately $80,000-$100,000 annually.  Improvements to this building were made in 2023 to improve rental space and revenue and Zoo staff have indicated it's imperative to keep the space fully operational for Group Sales._x000a__x000a_Capital project Z020501-Zoofari Building - Roof Replacement is related to this project and should be considered as a joint process.  The roof vendor will be required to offer a 20-year warranty, which could potentially get voided if the A/C contractor uses a different roofing company to supply the new curbs for HVAC equipment.  Two large unused openings will be produced by removing two of the three units as we scale back to one unit for the building.  These openings need to be sealed after craning old units off the roof.  The projects are anticipated to flow much faster with less downtime and internal damage to the building (including water damage) if both projects worked simultaneously, maintaining the roof warranty and providing the best customer experience for Zoo guests." u="1"/>
        <s v="This project request is to replace underground voltage feeders that do not pass testing.  The preferred method of reinstallation includes directional boring.  The Zoo maintains back-up diesel generators using the cables that require replacement, so if a power outage occurs, there is a risk of a complete power outage, which would lead to massive animal loss.  Depending on the severity of the outage, it may also impact the Zoo's ability to generate revenue." u="1"/>
        <s v="Rooftop packaged air conditioning units at the Peck Welcome Center are more than 15 years old with a typical lifespan of 20 years. The boiler unit was installed in 1987 and needs to be replaced. The Zoo is currently under an HVAC maintenance contract through December 2027, however, the current maintenance contract would double to maintain or replace the units at that time.  The Peck Welcome Center is a revenue-generating space and it's imperative to keep the space fully operational for Group Sales and for the Zoological Society of Milwaukee staff that have office space in the building.  Anually, Group Sales generates over $200,000 in revenues from the Peck Welcome Center rentals." u="1"/>
        <s v="All four boiler units in the Big Cats building are at the end-of-life stages.  Two were installed in 1997 and two were installed in 2004, with a typical lifespan of 20 years. This building also has five rooftop heat recovery units that have chilled water and hot water coils, with a typical life span of 20 years. We are currently under contract for maintenance through December 2027, however, the current maintenance contract would double to maintain or replace the units at that time.  Maintaining mechanicals within an animal's environment is vital to their health, well-being, and life safety.    " u="1"/>
        <s v="All four air conditioning units in the Apes building are at the end of their life cycle.  The units are 30 years old and the typical life span of an air conditioning unit is 20-25 years.  We are currently under contract for maintenance through December 2027, however, the current maintenance contract would double in an effort to maintain or replace the units at that time.  Maintaining mechanicals within an animal's environment is vital to their health, wellbeing, and life safety.      " u="1"/>
        <s v="The air conditioning unit #2 (ACU-2) and air handling unit #1 (AHU-1) within the Macaque holding area are both 20 years old and deal with a tremendous amount of debris on a daily basis.  Due to wear and tear on the units from the animal environment, the units are prematurely aging.  We are currently under contract for maintenance through December 2027, however the current maintenance contract would double in an effort to maintain or replace the units at that time.  Maintaining mechanicals within an animal's environment is vital to their health, wellbeing, and life safety.  " u="1"/>
        <s v="The indoor chilled water coil air handing unit #3 (AHU-3) which serves the indoor penguins was installed in 2001 with a typical lifespan of 20 years and is at the end of life.  The bottom coil leaks and is isolated.  We are currently under contract for maintenance through December 2027, however the current maintenance contract amount would need to double in an effort to maintain or replace the units at that time.  Maintaining mechanicals within an animal's environment is vital to their health, wellbeing, and life safety.  In particular, Penguin body temperature cannot rise above 72 degrees.  " u="1"/>
        <s v="The Zoo is requesting to demo the small mammals building, built in 1963, which is obsolete and does not meet modern zoological practices. The building will be empty by the end of 2025 and will remain empty until it is removed. An asbestos inspection was conducted in 2005 by Sigma, and asbestos was found within the building. Considering the building age, lead containing material such as paint may be present. _x000a__x000a_The Small Mammal Building compliance with handicapped accessibility was evaluated utilizing the Wisconsin Administrative Code, Comm. Section 69 and ADAAG.  This building is not exempt per the Codes.  The building does have an accessible entranceway.  The building lacks Braille signage and compliant architectural hardware.  _x000a__x000a_Asphalt pathways to the building will be removed, but the path adjacent to the building that is used for bringing in rotational exhibits should remain. The project should include landscaping materials, but the Zoo will handle the installation of the landscaping out of operations. Landscaping materials to include seeding, mulching, and potential for a few trees. _x000a_" u="1"/>
        <s v="The Charles Allis Art Museum (Museum) facade requires restoration to mitigate worsening water damage to the facility and shifting brickwork that has destabilized the museum gables, especially on the south facing exterior. The Museum has shifted masonry and brick work on the (sandstone) gables; chimney, courtyard wall(s), and adjacent roof and flashing repairs are needed as well. Water is leaking into the house museum and causing cosmetic damage, in flaking, molding and bubbling plaster. The shifting brickwork has destabilized the gables of the Museum, most visible on the south facing gables of the chauffer's apartment. This shifted masonry causes a risk of house envelope failure, mostly the shifted masonry is a risk to passers by of falling walls, bulwarks, and damaging the collection and historic nature of the interiors of the Museum. All changes and exterior maintenance requires Wisconsin Historic Commission approval. _x000a__x000a_Adopted Capital Improvement Budgets (2023/2024) provided $266,000 for make-safe repairs.  However, additional funding is required for any potential make-safe repairs that were not originally captured as well as funding to begin addressing some of the non-life safety components that are part of the original $1.5M facade improvement and restoration capital project (WO052801- Charles Allis Façade Repair) originally proposed (but not adopted) as part of the 2023 and 2024 capital request process (gables 4,5,7,8, and 9, essentially the north and west elevations of the building).  The (planned) phased completion of the overall gables and facade work is reflected in years 2 - 5 of the 5-Year Capital Improvement Plan (TBD-492740 Charles Allis Facade Repair)." u="1"/>
        <s v="The Villa Terrace has experienced shifting masonry and water damage that has created instability in the building envelope. The exterior brick is damaged in parts, likely due to latex paint in the 1970s trapping moisture.  Spalling or missing bricks are present. Wrought Iron grates on windows are too heavy for masonry and most were not set in concrete. The wrought iron grate’s support pieces that enter the masonry are deteriorated, likely due to water trapped, freeze thaw, and rust. This further deteriorates the bricks, lentil, sills, and window system, threatening to  pull down the wall.   Additional risks could be mold and water damage to the internal the walls, this is unknown but a risk as the walls have not been opened up as well as falling plaster, spalling of internal walls and potential damage to the collection and artifacts housed within the building._x000a__x000a_This shifted masonry causes a significant risk of house envelope failure, mostly the shifted masonry presents a life-safety risk to the public walking near any of the failing walls or bulwarks.  There is also risk of damaging the collection and historic nature of the interiors of the Museum due to these conditions. All changes and exterior maintenance requires Wisconsin Historic Commission approval. " u="1"/>
        <s v="The Lotter Building roof (27,574 sq ft) is original to the construction of the building which was built in 1990.  The life expectancy of the roof is approximately 20 years.  The current age of the roof is 34 years and is approximately 14 years beyond its use life. The roof has multiple leaks in several sections affecting the entire building and is starting to show its age. The leaking has caused minor to moderate damage to interior walls and ceiling tiles.  There have been several temporary repairs over the past 5 years, however, maintenance staff has recommended roof replacement versus temporary repairs due to the significantly deteriorated condition of the roofing surface.  The Lotter Building provide critical services to the Community Reintegration Center (CRC) such as 4 Housing Units which can house up to 240 individuals, the Graphic Shop, and the Alternative Care Facility (one of only two emergency Covid hospitals in Wisconsin.  There have been a growing number of leaking incidents within the past 5 years, which has caused delays in the Graphics shop due to having to move equipment away from their power sources.  Currently the housing units are not being used but may become necessary if the CRC's population increases.  Continued leaking issues are likely to cause similar problems and additional delays until the roof can be replaced and will negatively affect the CRC ability to effectively carry out this core function." u="1"/>
        <s v="The Surges Building roof (37,461 sq ft) is original to the construction of the building which was built in 1988.  The life expectancy of the roof is approximately 20 years.  The current age of the roof is 36 years and is approximately 16 years beyond its use life. The roof has multiple leaks in several sections affecting the entire building. The leaking has caused minor to moderate damage to interior walls and ceiling tiles.  There have been several temporary repairs over the past 5 years, however, maintenance staff has recommended roof replacement versus temporary repairs due to the significantly deteriorated condition of the roofing surface._x000a__x000a_The Surges Building provide critical services to the Community Reintegration Center (CRC) such as laundry, a training area, records retention area, and the Family Engagement Center.  There have been a growing number of leaking incidents within the past 5 years, which has caused the records room to flood, as well as issues with the laundry equipment.  Continued leaking issues are likely to cause similar problems and additional delays until the roof can be replaced and will negatively affect the CRC ability to effectively carry out this core function." u="1"/>
        <s v="Employee parking lot (101,000 Sq ft) on west side of the Community Reintegration Center (CRC) was built in 1997 and is 26 years old.  The current lot has a useful life of 25 years.  This parking lot has reached its useful life and now needs replacement.  The parking lot is showing signs of wear and tear and the surface is uneven and filled with potholes that are getting larger and more difficult to patch. There are an increasing number of cracks that are becoming more difficult to seal. It is becoming critical that this lot be replaced as maintenance is becoming less cost effective." u="1"/>
        <s v="The Community Reintegration Center (CRC) 600 &amp; 400 Bed Dormitory Building roofs were built in 1999 and are approximately 113,600 square feet total. The life expectancy of the roofs are approximately 25 years.  As of 2024, the roofs are at year 25 and the have multiple leaks in several sections affecting the buildings and is starting to show its age.  Leaks due to vent, base, corner and curb flashing failures has caused minor damage to interior walls and ceiling tiles.  Expansion joint covers protect details designed to allow for expansion and contraction of the buildings structure and these are damaged, rusting and in some cases missing. There have been several temporary repairs over the past 5 years, however, the maintenance staff has recommended roof replacement versus temporary repairs due to the significantly deteriorated condition of the roofing surface. " u="1"/>
        <s v="Due to the increased number of serious cases being heard at the Vel Phillips Juvenile Justice Facility there has been an increase in safety risks as there is not a secure courtroom. The courtrooms a small and do not provide a (security) divide for the respective parties. Certain cases are also statutorily open to the public and media and the current courtrooms cannot appropriately accommodate these requirements. There has been an increase in safety and security incidents that have occurred in the courtroom due to the inadequate space. The cases require more deputies to staff the cases and also be available to respond if/when an incident occurs. Without a secure courtroom, cases are being heard downtown in a secure courtroom which creates additional security and staffing concerns due to transportation. It also consumes more court resources and may slow down case processing to determine courtroom and calendar availability. Or, if the case is heard at Childrens Court additional staff are pulled form other assignments or are on call for any issues. The courtroom needs to comply with Supreme Court Rule 68." u="1"/>
        <s v="Over the past 4 years, staff has explored relocating the Election Commission Office (G10) due to its proximity to the street as well as an unguarded entrance, and lack of a security barrier. The sharp increases of violence against election officials nationwide have prompted security concerns and a need for the Milwaukee County Election Commission (MCEC) to be located in a more secured location. Planning was underway but halted due to Covid-19. At that time, the plan was to move MCEC to the 3rd Floor (Room 300). However, the space was allocated to the Clerk of Court’s Office for Jury Services. Therefore, MCEC decided to remain in Room G-10 for the foreseeable future. With current availability of Room G-7 of the Courthouse, MCEC worked with staff from the Facilities Management Division (FMD) in exploring the modification of this space as a permanent location for the MCEC. Overall, Room G-7 is a large space and the MCEC already utilizes it to conduct post election canvass. In meeting with the representatives from FMD, a path forward was outlined that would involve a remodel of G-7 to accommodate existing MCEC staff, and their day to day activities, secure storage for election related materials, as well as post-election activities.  In addition to partitioning the space and bringing the lighting to current standards, the remodel involves adequate security enhancement to protect staff and the critical election infrastructure in the Election Commission." u="1"/>
        <s v="The County Courthouse Cafe was  last renovated 20+ years ago (estimated).  The finishes have deteriorated and the kitchen equipment is beyond its useful life.  Some equipment has been permanently removed during the last five years and the café is not an inviting space to employees, tenants or visitors.  In addition, the cafe space is not properly equipped with necessary ADA compliance features (such as stairs to different areas of the dining area and no ramp).  " u="1"/>
        <s v="The existing Public Safety Building does not meet current design standards for courtroom facilities (including separate paths of travel for the various users of the facility), has an extensive list of deferred maintenance needs, and currently has significant underutilized space. Current planning efforts for replacement of the Public Safety Building has been underway in a phased approach since 2015 (see previous capital project WC0148). The current project scope envisions demolition of the existing Public Safety Building, construction of the new Criminal Courthouse in the same footprint, related improvements to the Historic Courthouse, and relocation of staff and court functions to temporary swing space during construction." u="1"/>
        <s v="These electrical feeders and panels have not been updated since 1965 and are significantly past the useful life expectancy. The life span of most electrical panels are from 25-40 years. Electrical feeder wiring expectancy is 50 years. Many of these old panels will not trip breakers, and creates a potential electrical hazard for personnel and possibly fire from overloading._x000a_" u="1"/>
        <s v="The steam expansion joints are well past their useful life expectancy and original to the Courthouse building circa 1929. Failure of any one of the joints creates a massive steam leak and shuts down heat and hot water to the Courthouse leading to building closure. Steam leaks would also severely damage the interior of the building and possible spread to CJF and surrounding buildings. " u="1"/>
        <s v="There are numerous transaction windows used for servicing the public within the Courthouse that pose a potential safety/security risks to staff and members of the public. Currently, due to previous non-standard appraches, there is little to no restriction at these transaction windows preventing a person from breaching the counter/window and potentially causing harm to staff." u="1"/>
        <s v="The Vel Phillips facility is a 24/7, 365/day operation wherein proper heating and cooling is critical.  The current HVAC Controls system within the facility is approximately 20-25 year old, and is designed to be updated as new technologies come out. This system is beyond its original useful life due to lack of updates over the years as well as Microsoft server support.  Maintenance staff has indicated that the aged system is causing significant lack of control over the building's HVAC system.  Just over half of the building is running &quot;full-on&quot; (operating at 100% capacity) because the controls fail to communicate with each other. With a new control system, proper control over all areas can be provided with balanced heating and cooling over the entire building with anticipated cost and energy savings via system optimization. Upgrades are needed as the main controllers (engines) operate on the WES 2009 system, which is no longer supported by Microsoft (End of life support 1/10/19).  Microsoft is no longer patching the base operating system on these engines. These engines will no longer receive critical updates and will not be able to utilize latest Metasys (Building Maintenance Software Program) feature enhancements.  Once new engines are manufactured and installed, this would allow for more controlled inventory and lessens the likelihood of hardware/chip End of Life.  New engines utilize open-source Linux operating system which allows for future upgrades._x000a__x000a_" u="1"/>
        <s v="The current chiller is approximately 30 years old and past its useful life which is 20 years. The Department of Administration - Facilities Management Division staff has been doubling it's maintenance frequency on the units due to the age and reliability of the system. Parts are becoming harder to locate due to discontinuation." u="1"/>
        <s v="The current HVAC Control system (pneumatic portion) within the facility is original to the building, and is beyond its original useful life of 25 years. The system runs in &quot;manual&quot; mode (running at 100% capacity).  The control system is outdated and relies on obsolete pneumatics with some digital controls. The older pneumatic system has piping in the concrete that has formed leaks making it impossible to control, and as a result, everything is running in &quot;manual&quot; operation.  The piping leaks are also causing the building's newer air compressor to run 24/7 with no down time. This leads to constant maintenance and added repair costs.  _x000a__x000a_This project replaces the existing controls and allows the building to be controlled remotely, instead of requiring someone to manually update on site. It allows staff the ability to integrate into the server at the Vel Phillips facility and monitor the system remotely. This saves on driving to the location (reducing carbon footprint), allows for staff to work on other high priority needs, and could reduce property damage if an incident were to happen off hours (as HVAC alarms could be monitored/accessed remotely).  Overall, the project is anticipated to provide energy and cost savings as well as a reduction in work orders. " u="1"/>
        <s v="Ground water is infiltrating the basement at McGovern Park Senior Center, causing the HVAC system to rot and rust pre-maturely.  This, in turn, distributes unhealthy air throughout the building. This has weakened the structure and integrity of the building and requires repairs. This center serves aging adults and staff members." u="1"/>
        <s v="Currently, the Courthouse Complex has approximately 1,800 to 2,150 steam traps that are roughly 25 years old.  The traps are beyond their (generally 10 to 15 years) and require replacement. The failing traps are allowing usable steam to escape, and therefore, cannot be used for building heating purposes. This project will help reduce energy (steam) costs by enabling the HVAC system to run more efficiently. This project will also help reduce the undue strain and repair costs on related equipment such as vacuum pumps and condensate pumps." u="1"/>
        <s v="The roof at Facilities West (Lapham) has reached the end of it's useful life.  During weather events in February 2023 (ice and rain), the roof leaked, causing damage to building finishes and furniture, impacting tenant operations for nearly one month (Milwaukee County Department of Transportation).  Based on the age of the roof and risk to tenant operations, it is time to replace the roof with an energy efficient, 20-30 year lifecycle roof system." u="1"/>
        <s v="A new fire hydrant installation is recommended to support the new SRCCCY addition. Currently, there is no hydrant adjacent to the planned addition, this project would provide additional firefighting resources during emergencies.  " u="1"/>
        <s v="In 2017, Milwaukee County acquired the property at 11815 West Morgan Avenue due to tax delinquency.  The 21-acre property was used by Price Sand &amp; Gravel for mining aggregate prior to 1964.  Allis Chalmers purchased the site in 1964 and used the northern portion of the property as a foundry sand disposal site until 1982. The site is a Wisconsin Department of Natural Resources (WDNR)-licensed solid waste disposal facility. _x000a__x000a_Upon Milwaukee County acquiring the property, the WDNR inspected the landfill and issued a Notice of Noncompliance (NON) in April of 2018. The notice identified ten areas of non-compliance with state statutes and the Wisconsin Administrative Code (Chapter 506-Landfill Operation Criteria).  Under State Statute 289 Solid Waste Facilities,  the WDNR may request the Department of Justice to commence legal proceedings against violators.  Penalties for violations of rules pursuant to State Statute 289 are between $10 and $5,000 per violation per day.  The court may also award the Department of Justice legal fees associated with the investigation and  prosecution of the violations. _x000a__x000a_Some of these areas of noncompliance have already been addressed.  The NON requires Milwaukee County to prepare and execute a closure plan to bring the landfill into compliance.  Milwaukee County has prepared a closure plan that has been approved by the WDNR.  In general, this includes the construction and placement of a final cover (cap) over waste areas.  The WDNR has allowed Milwaukee County time to sell the property, but a sale has not been realized. The WDNR is now requiring Milwaukee County implement the approved closure plan by 12/31/2025.  The proposed project will finalize the preparation of the closure plan and execute/construct it._x000a__x000a_" u="1"/>
        <s v="Milwaukee County sponsors recreational activities designed for people with disabilities at two facilities located in County Parks in South Milwaukee and Wauwatosa called the Wil-O-Way Recreation Centers. Recreation programs are offered during the spring, summer and fall seasons. Additionally, Wil-O-Way Grant hosts a 6-week youth summer camp for individuals with disabilities. This camp is a great respite opportunity for families with children with disabilities._x000a__x000a_The Wil-O-Way Grant facility currently has a wading pool with a high-pressure sand filtration system, which requires a dedicated staff to operate the filtration equipment, test and monitor pool water quality, and supervise the safety of its users. The wading pool area offers very little shade, which is a concern for users that are less mobile and may be on medications that recommend limited sun exposure. Additionally, individuals with physical disabilities cannot fully participate with their peers in a wading pool due to needing to be set into the water to fully experience the pool, thereby making them nearly immobile. For these reasons, The Office for Persons with Disabilities (OPD) is planning for a more accessible and lower maintenance splash pad._x000a__x000a_The proposed splash pad will be fully accessible to persons with disabilities including activation of and immersion into the water features. The OPD has already decided that the splash pad will be “flow through”, with potable water spraying from the fixtures and draining into the storm sewer system, thereby eliminating the need for a pool water filtration system and the maintenance and operation requirements that go along with it. Wil-O-Way Grant hosts over 50 community events each year. The new accessible and on-demand splash pad would be ready and available for use during these events without the complication of water filtration, water quality testing, and other requirements needed to operate a wading pool. _x000a__x000a_The 2024 Adopted Capital Budget included an appropriation of $31,000 for design.  However, the initial estimate for design was too low and additional funding is required in order to move forward to a completed design (allowing for construction documents). " u="1"/>
        <s v="Milwaukee County sponsors recreational activities designed for people with disabilities at two facilities located in County Parks in South Milwaukee and Wauwatosa called the Wil-O-Way Recreation Centers. Recreation programs are offered during the spring, summer and fall seasons. Additionally, Wil-O-Way Grant hosts a 6-week youth summer camp for individuals with disabilities. This camp is a great respite opportunity for families with children with disabilities._x000a__x000a_The Wil-O-Way Underwood facility currently has a wading pool with a diatomaceous earth filtration system, which requires a dedicated staff to operate the filtration equipment, test and monitor pool water quality, and supervise the safety of its users. Additionally, diatomaceous earth can be hazardous to human health if inhaled, resulting in lung problems. Therefore, extra safety precautions are needed when maintaining this facility including the storage and handling of the diatomaceous earth and personal protective equipment (PPE). The wading pool area offers very little_x000a_shade, which is a concern for users that are less mobile and may be on medications that recommend limited sun exposure. Additionally, individuals with physical disabilities cannot fully participate with their peers in a wading pool due to needing to be set into the water to fully experience the pool, thereby making them nearly immobile. For these reasons, The Office for Persons with Disabilities (OPD) is planning for a more accessible and lower maintenance splash pad._x000a__x000a_The proposed splash pad will be fully accessible to persons with disabilities including activation of and immersion into the water features. The OPD has already decided that the splash pad will be “flow through”, with potable water spraying from the fixtures and draining into the storm sewer system, thereby eliminating the need for a pool water filtration system and the maintenance and operation requirements that go along with it. Wil-O-Way Underwood hosts over 50 community events each year. The new accessible and on-demand splash pad would be ready and available for use during these events without the complication of water filtration, water quality testing, and other requirements needed to operate a wading pool._x000a__x000a_The 2024 Adopted Capital Budget included an appropriation of $31,000 for design.  However, the initial estimate for design was too low and additional funding is required in order to move forward to a completed design (allowing for construction documents). _x000a__x000a_" u="1"/>
        <s v="This project is to move the on-premise deployment of Cityworks to the cloud or software as a service (SaaS).  This would allow the County decommission 12 to 14 servers and will decrease server and database related costs associated with maintaining the environment and associated IMSD staff time.  The cost savings from deprecating the servers will be about $4,500 an month or $54,000 annually._x000a__x000a_This project will reduce the resources need to maintain the software by making server and application maintenance preformed by the software provider.  Upgrades have become laborious and prone to complications due to the complexity of the installation and the custom development.  This will reduce the time needed to upgrade the platform and will reduce the time period between upgrades.  This will also increase the ability to implement and roll out new Cityworks solutions as they are available and keep the software platform current to ensure IT security.  This will free up the cumulative of one staff member about 50% of their time that is dedicated to software upgrades, managing custom code, mange multiple instances of the platform, and debug issues that arise from an the on-premise deployment of Cityworks._x000a_" u="1"/>
        <s v="As our population ages, the importance of senior citizen centers as vital community hubs cannot be overstated.  These centers serve as lifelines for many elderly individuals, offering essential services, social interaction, and recreational activities.  In today's increasingly digital world, access to reliable internet connectivity has become an indispensable aspect of daily life.  Unfortunately, the senior centers across Milwaukee County are currently lacking in this regard, hindering their ability to effectively serve their members._x000a__x000a_The primary goal of this project is to bridge this digital divide by upgrading the internet infrastructure for the senior citizen centers listed. By providing these facilities with better internet access, we aim to enhance the quality of life for elderly individuals by enabling them to stay connected with loved ones, access important information, and participate in online activities and programs tailored to their interests and needs._x000a__x000a_ - Clinton &amp; Bernice Rose Senior Center_x000a_ - Kelly Senior Center_x000a_ - McGovern Park Senior Center_x000a_ - Washington Park Senior Center_x000a_ - Wilson Park Senior Center_x000a__x000a_Moreover, providing internet to the Senior Centers will yield the following additional benefits:_x000a_ - Extending Internet Access to Surrounding Parks: By providing internet to the senior centers, we extend internet access to the parks they are in, benefiting the broader community and enhancing outdoor recreational experiences._x000a_ - Emergency Preparedness: In case of a future emergency like a pandemic, the community will have access to the internet for critical information dissemination and completing forms as needed, ensuring residents can stay informed and connected during times of crisis._x000a_ - Promoting Racial Equity: Investing in internet infrastructure in senior centers located in diverse communities contributes to promoting racial equity and ensuring all members of our community have access to essential resources and services._x000a_ - Service to Vulnerable Community Members: Providing internet access to senior centers serves our most vulnerable community members, including elderly individuals who may face barriers to accessing technology and digital resources on their own. _x000a_ - Space Utilization: Upgraded senior centers with internet connectivity can serve as versatile community spaces that can be rented out for events, meetings, and county gatherings, further enhancing their utility and value to the community._x000a_" u="1"/>
        <s v="DAS-IMSD operates the County's Voice over Internet Protocol (VoIP) phone system for approximately 4,500 devices.  The servers operating the VoIP system have reached their end of life and need to be life-cycled in order to remain current with the hardware and software running the phone system." u="1"/>
        <s v="The Children Youth and Family Services (CYFS) service area is requesting this project to replace the existing hard-wired control panels in the Detention Center's Central Control. The current control panel was installed around 1996 and is a potential security risk. According to an FMD electrician, the control panel should have been replaced 10 years ago as there are no replacement parts for this system should it break down._x000a__x000a_This project would upgrade the existing system with a new touchscreen control stations and a new security management computer. This would allow the Secure Residential Care Center for Children &amp; Youth (SRCCCY) Control panel to be digital rather than analog. _x000a__x000a_The system was re-evaluated by industry professionals and the needs increased for a reliable safe system and it was discovered the original cost estimate only included the front-end interface user part of the system, a deeper look reveled the back-end hardware and software components that are the drivers of the system are also at end of life and are not replaceable. Additionally, related upgrades to all pods in the detention center will be made. " u="1"/>
        <s v="This project will add approximately 125 cameras with voice recording to the Secure Residential Care Center for Children &amp; Youth (SRCCCY).  The current detention center has 84 cameras, with some having voice recording capabilities.   The current storage capacity will cannot support the increase in storage needs with the SRCCCY. The SANS (secured storage area system) is a large efficient way to store video and audio recording within the detention center and all the future needs of the SRCCCY. It was recommended by the Department of Corrections (DOC) as best practice that both facilities have the ability to store these recordings for a minimum of 121 days. The current collection server system only stores this data for approximately 15-20 days. The upgrade will help to protect the county and residents of possible ligations by having a larger capacity to store the data. Althought it is not specifically stated in the Juvenile Code, Wis. Stats.165.87 (a) states that, &quot;Except as provided in pars. (b), (c), and (d), all data from a body camera used on a law enforcement officer shall be retained for a minimum of 120 days after the date of recording.&quot; _x000a__x000a_This is the same system that the Jail and CRC have." u="1"/>
        <s v="The Children Youth and Family Services (CYFS) is requesting this project to add an additional education classroom in the current youth detention center.  This classroom is important to be able to serve youth in the detention center who are there pending court or on a court order.  This project would ensure adequate education space is available for all youth and is in partnership with the Wauwatosa School District (WSD).  The WSD will utilize this space in order to provide equitable, high quality education and services to youth in the detention center. This addition would also support the WSD to meet the minimum required teaching hours per State of Wisconsin Department of Public Instruction. _x000a__x000a_In order to locate this classroom adjacent to existing classrooms, the architect recommends moving the current administrative offices into an area presently used as file storage space. This project will reconfigure/remodel the existing file storage area to address the build out of new administrative office spaces, while still accommodating DHHS file storage needs." u="1"/>
        <s v="In order to sustain the current route system, Milwaukee County Transit System (MCTS) maintains an operating fleet of approximately 350 buses. The Federal Transit Administration (FTA) defines (bus) useful life as 12 years or 500,000 operating miles. In the last four years (2021 - 2024) 110 buses are either at or near the end of their useful life. In 2021, MCTS purchased 11 Battery Electric Buses for use on the East-West Bus Rapid Transit line (BRT) and 14 diesel buses. Between 2022 and 2024, 117 clean diesel bus replacement purchases were made. At this time, continued acquisition of clean diesel (replacement) buses is recommended as the vehicles are more fiscally sustainable to purchase, more reliable, and have less supply-chain volatility when compared to hybrid and electric replacements (please see the MCTS and Department of Transportation's 2024 bus report for more detailed information (County Board file #24-310))._x000a__x000a_For 2025, 40 new clean diesel bus replacements are needed in order to:_x000a_1.) Keep the bus fleet up to date and to space out purchases_x000a_2.) Adhere to the FTA's state of good repair standards_x000a_3.) Provide reliable service to the people of Milwaukee County_x000a_4.) Save on repair costs and potential fleet breakdowns (buses beyond their useful life can potentially cost tens of thousands of dollars more to maintain annually if kept in operation)_x000a__x000a_The 2025 estimated cost per bus (including required FTA inspections) is approximately $650,000._x000a_ _x000a_Anticipated bus replacement program for years 2026 and 2029:_x000a_2026 - 30 at $665,000 per unit - 80/20 Fed/County_x000a_2027 - 30 at $680,000 per unit - 80/20 Fed/County_x000a_2028 - 30 at $695,000 per unit - 80/20 Fed/County - End of current Gillig contract_x000a_2029 - 30 at $725,000 per unit - 80/20 Fed/County - New contract and cost escalations due to engine requirements _x000a__x000a_Funding for the bus replacement program relies heavily of the FTA's &quot;Grants for Buses and Bus Facilities Program&quot; (49 U.S.C 5339), which has typically funded about 80% of the bus purchases.  This (80%) FTA funding source is expected to continue for 2025 and future bus purchases.  " u="1"/>
        <s v="Current boilers and pumps are beyond their useful life as identified in facility condition assessments. Boilers are currently oversized for the application due to changing conditions over time and should be right sized. Boilers are also prone to leaking and other maintenance issues. It's imperative that HVAC, especially heating elements, work properly to ensure buses/staff/equipment can be housed at an ideal temperature. Failed equipment can lead to freezing which causes water damage or create unsafe/intolerable conditions for unionized workforce. " u="1"/>
        <s v="All original lifts which were installed in the 1980's at Milwaukee County Transit System (MCTS) are reaching the end of their useful life. To avoid failure, MCTS has been replacing lifts on an ongoing basis. In 2025 MCTS is seeking to replace an additional 2 lifts at the Kinnickinnic garage property to ensure safe and efficient operations to keep up with bus maintenance demands. _x000a__x000a_The lifts are responsible for lifting buses into the air so that mechanics can easily work on areas of the vehicle which are otherwise impossible to access. Each bus weighs over 13 tons. Having this vital piece of equipment is extremely important to MCTS operations. If lifts cannot safely operate, they are not used. Closing down lifts that are no longer deemed safe would limit the capacity to perform bus repairs, which could ultimately impact MCTS' ability to provide transit services to the community. Additionally, if MCTS continues it's Battery Electric Bus program, all older lifts will need to be replaced with updated models that can handle the added weight of the battery packs, which can add upwards of 6,000 extra pounds to the vehicle. All existing lifts from the 1980's cannot safely handle the added weight of BEB's. In either case, the older existing lifts require replacement due to age, condition, and potential safety issues._x000a__x000a_The 2024 Adopted Capital Improvements Budget included an appropriation of $967,090 to replace two lifts (#8 and #9).  This budget appropriation will replace another two lifts (#6 and #7).  This leaves 3 lifts to be replaced over the next few years at this site. _x000a__x000a_Planned bus lifts replacements (for all sites) can be found in the PROGRAM PLACEHOLDER (FOR OUT-YEARS 2 - 5) - BUS LIFT REPLACEMENT PROGRAM project line in the 5-Year Capital Improvement Program. " u="1"/>
        <s v="Underground fuel tanks are passed the end of useful life and will potentially have issues passing regular inspections. Current tanks are single walled fiberglass - double walled is now required. Milwaukee County Transit System (MCTS) staff highly recommended replacement of the tanks, which are original to when the facility was built in the 1980's. The ability to fill and use these fuel tanks is critical to MCTS operations. Onsite fuel tanks allow MCTS to meet its service demands.  Additionally, as the majority of MCTS fleet utilizes diesel fuel, well maintained and properly operating fuel tanks is critical." u="1"/>
        <s v="Bus curb extentions, bus bulbs (also called bulb-outs or bump outs) are an extension of the sidewalk covering the parking lane; the bus boards in the live lane of traffic. For a bus this saves time from having to pull into the parking lane to board passengers, then merge back into traffic. For traffic safety, this temporarily puts a pause on traffic flow when the bus is boarding; and when no bus is present, the bulb eliminates the opportunity for vehicles to use the parking lane to overtake traffic (i.e. reckless driving). In an effort to curb reckless driving, municipalities (Milwaukee in particular) modify crosswalks and intersections to include curb extensions, which is helpful for pedestrian safety. A curb extension for a bus bulb includes this pedestrian safety, and also provides this added time-savings for the bus. MCTS proposes using bus stops as means to combat reckless driving, employing the bus bulb. _x000a__x000a_Ten locations have been selected in the City of Milwaukee.  The locations include: North Ave/14th Street, Center/41st Street, Burleigh/1st Street, Center/1st Street, North Ave/5th Street, Greenfield/29th Street, Center/Richards, Holton/Chambers, North Ave/1st Street, Center/Pierce. See tab 1.1  &quot;SD TRANSIT ENHANCEMENT LOCATIONS LIST 2025&quot; for full details._x000a_" u="1"/>
        <s v="The roofs on the Kinnickinnic (KK) Operating Building (the station) and the Maintenance Building (the garage) have reached end of life. Both are prone to leaking and the station in particular has required a high number of repairs over the last year. This facility houses over 200 vehicles and over 300 staff. Milwaukee County Transit System staff has indicated it is critical to have safe, durable roofing over the buildings to ensure assets and staff are safe. " u="1"/>
        <s v="ADA Boarding Pads - This is the concrete sidewalk landing pad which serves the doors of the bus. Where sidewalk includes a grassy area, this pad fills the grassy area between the curb and the sidewalk (5'x8' minimum, 8'x8' preferred). Minimally, each bus stop requires a front door boarding pad, ideally there is also a back door pad. MCTS has 3,887 active bus stops (as of Dec 2022): 92% are ADA compliant, MCTS has a running list of the remainig 8% which are not. MCTS focused its propsed locations on bus stops for which there is no ADA boarding pad, passengers board in grass, which is not ADA compliant and must be rectified. _x000a__x000a_Proposed locations include: Woolworth &amp; Sherman, National &amp; S110, N60 &amp; Burleigh, Silver Spring &amp; N103, Greenfield &amp; S121, S60 &amp; National, N35 &amp; Silver Spring, Chicago &amp; Badger, National &amp; Miller Park Way, N35 &amp; Silver Spring, N7 &amp; Atkinson, Miller Park Way &amp; Target, Miller Park Way &amp; Mitchell, Miller Park Way &amp; Mitchell, Green Bay &amp; Bender, Atkinson &amp; N12, Mayfair &amp; North, Teutonia &amp; Dean, Brown Deer &amp; N96, Fond du Lac &amp; 3823, Fond du Lac &amp; Bourbon, N91 &amp; Bradley, S76 &amp; National, Fond du Lac &amp; Beale, Columbia &amp; Chicago, Miller Park Way &amp; 2200S, Forest Home &amp; Howard, National &amp; W11200, N91 &amp; Heather, N91 &amp; Heather _x000a__x000a_See more details about all proposed locations in &quot;SD TRANSIT ENCHANCEMENT LOCATIONS LIST 2025&quot; Tab 3.1._x000a__x000a_Bollards for Bus Shelters - In 2021 MCTS had 12 bus shelters detroyed by non-company auto accidents, 8 in 2022, 1 in 2023-to-date. Traffic saftey bollards add a layer of protection for the patrons waiting inside; safeguarding the public, protecting MCTS assets.The goal is that these enchancements would be part of a annual program to systematically update and make our community assets more user friendly and more fiscally sustainible to maintain. This year, all bollard locations coincide with new shelter locations to further protect new assests and to limit repair costs after damage. Proposed locations include:_x000a__x000a_CAPITOL &amp; N76, TEUTONIA &amp; CAPITOL, CAPITOL &amp; TEUTONIA, CAPITOL &amp; ATKINSON, S6 &amp; GREENFIELD, HOPKINS &amp; SILVER SPRING, ATKINSON &amp; N19, SHERMAN &amp; FONDDULAC, SHERMAN &amp; BURLEIGH, OAKLAND &amp; CAPITOL, NATIONAL &amp; S41, GREEN BAY &amp; DEERWOOD, GREEN BAY &amp; SHERIDAN, NATIONAL &amp; S60, LOOMIS &amp; LAYTON, N68 &amp; STATE, S10 &amp; MONROE, KK &amp; DENTON, WALMART &amp; LOT, MATC SOUTH CAMPUS, SILVER SPRING &amp; SANTA MONICA, PACKARD &amp; LAYTON, SHERMAN &amp; HAMPTON, S76 &amp; HIGH SCHOOL_x000a_See tab 4.1  &quot;SD TRANSIT ENHANCEMENT LOCATIONS LIST 2025&quot; for full details._x000a__x000a_" u="1"/>
        <s v="Apart from buses, Milwauke County Transit System's (MCTS) presence in the community is most visible through its bus stops. Of 3,737 bus stops 624 include an MCTS-managed bus shelter (March 2024). MCTS considers the condition of a bus shelter as a reflection on MCTS as an agency.  Bus shelters are a community asset that helps protect bus passengers from the elements. They also help to enhance safety and secruity at stops by providing a shetler or structure someone can wait inside to protect themselves from someone approaching from a blind spot or from other hazards. Many shelters also feature seating to provide a place to rest, which is helpful when serving the elderly and persons with mobility limitations. _x000a__x000a_This project would include an updated shetler model from the current MCTS model. The new model would feature better accesibility and lower maintenance costs. It would also be a much needed asthetic update to the current shelters which are quite dated. Protective bollards are also being requested at the same locations to further protect these new investments. Proposed locations include:_x000a__x000a_CAPITOL &amp; N76, TEUTONIA &amp; CAPITOL, CAPITOL &amp; TEUTONIA, CAPITOL &amp; ATKINSON, S6 &amp; GREENFIELD, HOPKINS &amp; SILVER SPRING, ATKINSON &amp; N19, SHERMAN &amp; FONDDULAC, SHERMAN &amp; BURLEIGH, OAKLAND &amp; CAPITOL, NATIONAL &amp; S41, GREEN BAY &amp; DEERWOOD, GREEN BAY &amp; SHERIDAN, NATIONAL &amp; S60, LOOMIS &amp; LAYTON, N68 &amp; STATE, S10 &amp; MONROE, KK &amp; DENTON, WALMART &amp; LOT, MATC SOUTH CAMPUS, SILVER SPRING &amp; SANTA MONICA, PACKARD &amp; LAYTON, SHERMAN &amp; HAMPTON, S76 &amp; HIGH SCHOOL_x000a__x000a__x000a_" u="1"/>
        <s v="According to the VFA these systems have reached the end of their useful life and require full replacement for both the garage and bus storage buildings. Inspections by third party engingeers have shown these systems are not keeping up with the conditions and full replacement is required. Measures should be taken to ensure all systems are right sized and appropriate for the application to ensure safe working conditions for MCTS staff. This systems need to work properly to ensure air quality is maintained." u="1"/>
        <s v="All original lifts which were installed in the 1980's at Milwaukee County Transit System (MCTS) are reaching the end of their useful life. To avoid failure, MCTS has been replacing lifts on an ongoing basis. In 2025 MCTS is seeking to replace an additional 2 lifts at the FDL garage property to ensure safe and efficient operations to keep up with bus maintenance demands. _x000a__x000a_The lifts are responsible for lifting buses into the air so that mechanics can easily work on areas of the vehicle which are otherwise impossible to access. Each bus weighs over 13 tons. Having this vital piece of equipment is extremely important to MCTS operations. If lifts cannot safely operate, they are not used. Closing down lifts that are no longer deemed safe would limit the capacity to perform bus repairs, which could ultimately impact MCTS' ability to provide transit services to the community. Additionally, if MCTS continues it's Battery Electric Bus program, all older lifts will need to be replaced with updated models that can handle the added weight of the battery packs, which can add upwards of 6,000 extra pounds to the vehicle. All existing lifts from the 1980's cannot safely handle the added weight of BEB's. In either case, the older existing lifts require replacement due to age, condition, and potential safety issues._x000a__x000a_Three new replacement lifts have been installed at the site.  This budget appropriation replaces another two lifts (#45 west and #46 west), leaving the final five lifts to be replaced over the next few years. _x000a__x000a_Planned bus lifts replacements (for all sites) can be found in the PROGRAM PLACEHOLDER (FOR OUT-YEARS 2 - 5) - BUS LIFT REPLACEMENT PROGRAM project line in the 5-Year Capital Improvement Program. " u="1"/>
        <s v="This project provides an addition to the Fleet parking garage with an overhead mezzanine. The Zoo interchange reconstruction project reduced Fleet's footprint by five acres. The lack of secured, covered space is becoming a problematic issue due to expensive County-owned equipment having to be stored outside, reducing their value and life expectancy. _x000a__x000a_Sheriff crash and crime investigation vehicles are stored in the garage and parking lot with no security, jeopardizing evidence security/chain of custody because all employees have access to it. These investigation cars displace squad parking and those assets now have to be parked outside as well. Adding another aisle to the North end of the existing Central Maintenance Garage (as planned during original construction) would provide approximately 32,000 sq ft of secured, covered, heated storage in a central location (ideal for support of operations for Highway, Sheriff/Patrol, Sheriff-SWAT, Sherif-EOD, Sheriff-Motor Unit, Park Operations, Fleet, BHD-Mobile Outreach, IMSD, and Facilities Management) for much less expense than the cost to build a separate facility in a non-centralized location from scratch. Over the past couple years, Fleet has assumed responsibility for providing centralized operations for many departments due to facility downsizing elsewhere. Adding square footage at this location is necessary to support these other departments. " u="1"/>
        <s v="Fleet Management has three underground fuel storage tanks. The diesel tank which has a capacity of 12,000 gallons was installed on March 30, 1985. The unleaded tank has a capacity of 15,000 gals was installed on January 1, 1990. The waste oil tank has a capacity of 2,000 gals was installed on September 28, 1990. All three tanks have Veeder-Root underground tank monitoring. The waste oil tank is made of steel, the other two are made of fiberglass. The useful life of all three tanks is 20 to 30 years. These three tanks are beyond their useful life. _x000a__x000a_Use of other retail fueling stations was reviewed, however, MCDOT staff determined the option to be too costly due to the much lower price of fuel that the County receives when purchasing. Additionally, commercial fueling stations in the area do not have sufficient capacity and room to support fueling of out vehicles and equipment. It's very common to pump 10,000 - 12,000 gallons of fuel per day during a snow event. Fueling at other Fleet fueling stations at the Airport or North Shop are not practical as they would be overwhelmed by fueling demand and are more than 20 minutes away from this location. _x000a__x000a_This project replaces the entire fuel system including the tanks, pumps, overhead canopy, leak detection system, and all underground plumbing. The entire system needs updating and larger capacity for the amount of fuel that is dispensed on a day to day basis. Replacing the existing overhead canopy with a canopy with solar panels may be a cost effective method in helping with Milwaukee County's goal of becoming more energy sustainable. Underground storage tanks are subject to annual inspection and permitting with the State of Wisconsin. Potential leaks or failures of the existing system would result in removal from service by the State with no other practical options to fuel equipment at this location. The project replaces the aging system prior to failure to insure uninterrupted fueling supply for squad cars, highway maintenance vehicles, and other emergency equipment.  There haven't been any leaks/failures at this time. " u="1"/>
        <s v="The MCDOT Fleet Management Facility currently has 1000amp 480v 3 phase power service to the facility. Fleet intends to begin incorporating electric vehicles (where practical) into its overall fleet. Grants currently available for purchase of charging stations and vehicles do not cover major modifications to panels, transformers, and related equipment that is existing to the facility. Therefore, to prepare this location for charging of electric vehicles and equipment, Fleet needs to upgrade its main electrical panels to support anticipated substantially higher electrical demands. The current feed would only support 1 rapid charging station. In the near future, a minimum of two additional megawatts of power supply are necessary if Fleet plans to move forward with electrifying some medium-duty highway trucks, squad cars, vans, sedans, and other assets at this facility. _x000a__x000a_Additionally, Fleet is exploring the installation of a large quantity of solar panels (WF061501) on the roof to offset electricity costs.  If the solar project is approved, this project (WF055801-Electrical Upgrade) would not be required as the solar panels would provide enough upgraded capacity to cover additional electric fleet vehicles as well as help offset electricity costs. " u="1"/>
        <s v="This project provides installation of solar PV system on the roof of the Fleet Management Central garage. A feasibility study was conducted in spring of 2024 to determine if the facility was structurally capable of supporting a system and if it would result in a return on investment. Final results, sizing, and installation costs will be provided mid May 2024. Initial findings support installation of a system. Sizing will be based on existing transformer size and available incentives to maximize financial benefit._x000a__x000a_Additionally, Fleet is exploring the option of a new electrical upgrade (WF055801) in order to accommodate the incorporation of electric vehicles and reduce electricity costs.  If the solar panel project is not funded, the electrical upgrade project (WF055801) would no longer be needed as the solar panels would provide enough upgraded capacity to cover additional electric fleet vehicles as well as help offset electricity costs. " u="1"/>
        <s v="The sub-project addresses the need to improve the most seriously deficient existing local bridges to maintain safe infrastructure. Bridges are rated based on a federal bridge rating methodology (scale from 0-100), which is designed to measure the relative adequacy of a bridge in terms of structural and safety aspects, serviceability and functional obsolescence, and suitability for public use. The bridge has a sufficiency rating of 76.0 and is functionally obsolete, requiring rehabilitation.   Federal funding from the Wisconsin Department of Transportation (WISDOT) under the Local Bridge Program (LBP) was approved for a total estimated cost of $728,600 providing 80% ($582,880) for the Federal share and 20% ($145,720) for the Milwaukee County share. It also includes an additional $31,400 of County funds for ineligible items that are not covered by WISDOT.  THE LBP FUNDING EXPIRES ON JUNE 30, 2027, MOREOVER, THE PROJECT IS SCHEDULED IN THE WISDOT STATEWIDE TRANSPORTATION IMPROVEMENT PROGRAM FOR 2025 CONSTRUCTION." u="1"/>
        <s v="The sub-project addresses the need to meet the future transportation and safety provisions together with improving the deficiencies of the existing roadway system such as deteriorated pavement, poor shoulders, inadequate drainage system, and insufficient access for both bicyclist and pedestrians.  The Federal funding from the Wisconsin Department of Transportation (WISDOT) under the Surface Transportation Program (STP) was approved for a total estimated cost of $7,385,000 where the Federal share is $5,904,000 and the County share is $1,481,000. There is an additional $2,615,000 of County funds for increased project costs and ineligible items that are not covered by WisDOT. THE STP FUNDING EXPIRES ON JUNE 30, 2026, MOREOVER, THE PROJECT IS SCHEDULED IN THE WISDOT STATEWIDE TRANSPORTATION IMPROVEMENT PROGRAM FOR 2025 CONSTRUCTION." u="1"/>
        <s v="The sub-project addresses the need to improve the most seriously deficient existing local bridges to maintain safe infrastructure. Bridges are rated based on a federal bridge rating methodology (scale from 0-100), which is designed to measure the relative adequacy of a bridge in terms of structural and safety aspects, serviceability and functional obsolescence, and suitability for public use. The bridge has a sufficiency rating of 69.9 and is structurally deficient, requiring rehabilitation.  Federal funding from the Wisconsin Department of Transportation (WISDOT) under the Local Bridge Program (LBP) was approved for a total estimated cost of $2,650,000 providing 80% ($2,120,000) for the Federal share and 20% ($530,000) for the Milwaukee County share. THE LBP FUNDING EXPIRES ON JUNE 30, 2027, MOREOVER, THE PROJECT IS SCHEDULED IN THE WISDOT STATEWIDE TRANSPORTATION IMPROVEMENT PROGRAM FOR 2025 CONSTRUCTION." u="1"/>
        <s v="The sub-project addresses the need to meet the future transportation and safety provisions together with improving the deficiencies of the existing roadway system such as deteriorated pavement, poor shoulders, inadequate drainage system, and insufficient access for both bicyclist and pedestrians.  The State funding from Wisconsin Department of Transportation (WISDOT) are under both the County Highway Improvement Program (CHI) and the County Highway Improvement Program Discretionary (CHID) are a maximum of $1,518,814 and $1,467,167 respectively for eligible project costs for a total of $2,985,981." u="1"/>
        <s v="The sub-project addresses the need to meet the future transportation and safety provisions together with improving the deficiencies of the existing roadway system such as deteriorated pavement, inadequate drainage system, and insufficient access for both bicyclist and pedestrians. The Wisconsin Department of Transportation (WISDOT) under the Surface Transportation Program (STP) approved Federal funding for a total estimated cost of $8,400,000 where 80% ($6,680,000) is the Federal share and 20% ($1,670,000) is the Milwaukee County share.  The executed agreement between WISDOT and Milwaukee County is pending and anticipated in 2024." u="1"/>
        <s v="The sub-project addresses the need to improve the flow of traffic from signalized intersections along the E Layton Avenue (CTH Y) corridor from Pine to Packard, improving the overall Milwaukee County highway.   The Federal funding is from the Wisconsin Department of Transportation (WISDOT) under CMAQ was approved for a total estimated cost of $860,000 where the Federal share is $688,000 and the County share is $172,000.  THE CMAQ FUNDING EXPIRES ON JUNE 30, 2030, MOREOVER, THE PROJECT IS SCHEDULED IN THE WISDOT STATEWIDE TRANSPORTATION IMPROVEMENT PROGRAM FOR 2025 CONSTRUCTION." u="1"/>
        <s v="Radio Encryption is a software upgrade (Advanced Encryption Standard 256)  that enables secure communication between users.  This will disable the public from accessing medical and law enforcement radio frequencies during incidents.  _x000a__x000a_The Office of Emergency Management currently has encryption on a few radio frequencies.  This upgrade would disable all OASIS radio frequencies throughout the County radio system allowing users to speak without easily purchased scanners having the ability to listen in.  When critical information is heard over radio scanners, it allows law enforcement tactics to be leaked to offenders and it also shares medical information that may be against HIPAA or maybe harmful to a victim's family.  _x000a__x000a_This project will cover the implementation costs associated with the software upgrade.  Any increases in annual service and maintenance fees resulting from the upgrade will be absorbed with the OEM operating budget._x000a__x000a_" u="1"/>
        <s v="The parking lot at the Training Academy is in poor shape and needs a complete replacement. Planning and design appropriations ($171,527) were included in the 2020 Adopted Capital Budget have been completed (WO020001 - Training Academy and Parking Lot Replacement).  This is the 5th year construction has been requested (since design has been completed).  The parking lot is well beyond regular maintenance and repair.  The surface is uneven and filled with potholes that are getting larger and more difficult to patch.  There are an increasing number of cracks that are becoming more difficult to seal.   The Training Academy was built in 2002 and the parking lot has never been completely replaced.  This would make the parking lot 22 years old. It has become critical that this lot be replaced as maintenance is becoming less cost effective or feasible.  The Milwaukee County Highway Maintenance Department has already attempted to repair the lot without permanent success in 2014 &amp; 2023.  Each year over 500 MCSO staff members are required to attend in-service at the academy.  Deputy, Correctional and Public Safety officers that are trained at this facility, other law enforcement agencies that rent the firing range or train, other entities that rent classrooms, and visitors use this parking lot.  As the lot degrades the potential for vehicle damage and bodily harm increases.  The academy will also be used during the 2024 RNC as a staging point for outside law enforcement agencies.    _x000a__x000a_In order to more easily manage and monitor the overall parking lot project, an administrative appropriation transfer will be processed by the Office of the Comptroller and the Office of Strategy, Budget, and Performance to combine and align existing project budget (WO020001) with capital project WR021201 - Training Academy and Parking Lot Replacement." u="1"/>
        <s v="In Resolution 22-432, the Board of Supervisors requested that the Office of the Sheriff study restoring visitation at Milwaukee County Jail/Criminal Justice Facility (CJF).  Prior to 2002, the Milwaukee County Jail Facility was equipped for and provided non-contact in-person visits for residents housed at the Jail. Visitation areas are located in the center of the building, providing between 2 and 5 visiting booths for each pod. Prior to video visitation, these pods utilized intercom or telephone audio to allow visitors to communicate with loved ones through security glass. In 2002, following an escape in the area, a study of security at the CJF recommended video calling as a method of enhancing security. As video and teleconferencing technologies continued to advance, the MCSO turned its focus to video visitation in an effort to increase visitation access for those families who were not able to physically visit at the jail facility. Video visitation was first implemented in the Jail in 2004. At this point, in-person visitation ended at the Jail facility and the public-facing areas of the CJF were closed. A video-visitation area was established on the ground floor of the CJF which allowed those families without reliable access to internet or technology services to visit their loved ones using visitation stations supplied by the County and its vendor partners. Under this system and prior to COVID-19, the public could go to the CJF to video call a resident, or remotely video call from anywhere in the world for a fee.  _x000a_As a way of improving relationships with residents and their family and friends and their mental health, returning to non-contact in person visitation is being explored.  Visitation can help to reduce stress and anxiety, improve mental and physical health, increase motivation and hope, reduce recidivism, and strengthen family bonds.  Visits can help to break down the isolation and provide prisoners with a sense of connection to the outside world._x000a__x000a_In 2008, researchers found that among 7,000 people released from state prisons in Florida, each additional visit received during incarceration lowered the odds of two-year recidivism by 3.8 percent (in this study, recidivism was defined as reconviction). Findings out of Minnesota a few years later were similar: Receiving one visit per month was associated with a 0.9 percent decrease in someone’s risk of reincarceration; better yet, each unique visitor to an incarcerated person reduced the risk of re-conviction by a notable 3 percent.  Among people who received visits during their incarceration, felony re-convictions were 13 percent lower and revocations for technical violations of parole were 25 percent lower compared to people who did not receive visits. (Research Roundup: The positive impacts of family contact for incarcerated people and their families-Leah Wang December 21, 2021)" u="1"/>
        <s v="The Milwaukee County Sheriff’s Office (MCSO) is a public safety organization charged with the custody and care of individuals sentenced to confinement in a correctional facility.  One of the greatest risks to operating a safe and secure facility is the introduction and movement of dangerous contraband, such as weapons designed to cause bodily harm, tools to aid escape attempts, or illegal drugs that disrupt normal operations and cause health/safety concerns.  One of the most important contraband management practices is the search of individuals. Searches serve a dual purpose of detection/discovery and deterrence.  Due to the opioid epidemic, it is extremely difficult to determine if someone has these illegal drugs in their possession when entering the jail.  Due to the relatively small size and packaging of these drugs it is almost impossible to find these drugs during a simple pat down search. A full body scanner can be used as an important tool to help ensure that heroin and other opioids do not make it into the jail and therefore, avoid drug trafficking, overdose deaths, and other unintended consequences._x000a__x000a_This project will mitigate the risk of heroin and other opioids getting into the jail which may cause drug trafficking, overdose deaths, violent behavior, medical emergencies, and other unintended consequences.  The greatest advantage of body scanning technology is the ability to discover contraband hidden under an individual’s clothes and/or concealed in their body cavities without the need for them to undress in front of employees. In addition, a more effective search is performed than a standard strip search.  Body scans are completed in under eight (8) seconds versus the 5-10 minutes it takes to strip search one individual. Body scans would save time and allow more individuals to be screened while preserving the dignity of the person being scanned and reducing the unease of employees conducting the search._x000a__x000a_Improvements in technology have made the current body scanner at the CJF almost obsolete.   Newer scanners have a higher sensitivity to contraband which leads to increased security in the jail environment." u="1"/>
        <s v="Monitoring the lakefront and parks by integrating the latest security technology and managing onsite surveillance systems from a remote-control center reduces crime and property damage.  There is no camera system currently installed along the Milwaukee County (County) lakefronts.          _x000a__x000a_By proactively viewing live security cameras in real time on light poles, traffic poles, rooftops, and anywhere else on commercial/government facilities, the Milwaukee County Sheriff's Office (MCSO) can respond timelier. As for current crime trend, historically, the lakefront accounts for 40-50% of crime incidents of all parks. The #1 reason people give for not coming to the lakefront is they don't feel safe. Cameras would deter and apprehend those responsible for committing the crimes. This project lowers crime rates by acting as a deterrent.  No attacks or robberies at the lakefront means no expensive investigations or court time.  No vandals defacing common property, monuments and buildings means no damage or replacement costs to the City or the County._x000a__x000a_We estimate a 50% reduction in crime incidents with cameras installed. Where we have cameras, they have deterred crime and have assisted us in successful convictions._x000a__x000a_The goal is to have cameras from Lake Park to Veteran's Park along the lakefront to include Oakleaf Trail (where we have had a number of sexual assaults)._x000a__x000a_MCSO staff anticipates this system would lead to faster response time and higher rates of suspect apprehension with the support of video evidence. These cameras are anticipated to improve Law Enforcement visibility and transparency." u="1"/>
        <s v="The Community Reintegration Center (CRC) previously monitored the Training Academy security by providing a non-business hour perimeter security, door security, and motion detection security services.  In late 2017, the CRC was no longer able to provide this service due to staffing issues and outdated equipment.  The Training Academy houses extremely sensitive law enforcement equipment as well as mandated state certification records.  The ability to have 24/7 security monitoring is essential.  Security glass, doors, motion detectors, and cameras as well as the monitoring of these items is necessary to ensure the security of the Training Academy. _x000a_ _x000a_After the shooting at MPD District 5 in Feb 2022, a full assessment of vulnerability was completed.  The academy does not have a secure lobby nor any security features.  Civilian staff and unarmed students are unable to defend themselves and are at significant risk of assault if a violent attacker enters the building. Alternately, A sworn deputy could staff the entry way during regular business hours and then patrol the building 24/7 when closed.  Deputy wages on overtime are $61.57/hr.  One year of staffing coverage would cost $482,931.24._x000a_   _x000a_Training Academy  has door and motion detection monitoring.  But since we don’t have cameras, anytime an alarm goes off, one of the staff has to be called in to check it out.  Depending on the alarm, multiple staff or deputies from the patrol division have to respond.  Having cameras would allow the staff to log in and see immediately if there was a real problem. The alarms go off with regular enough frequency that I would say 8-10x per year, we respond to off hours alarms.  Any staff responding is paid 3hrs of OT (3hours X  $61.57 = $184.71)._x000a__x000a_Further, having a locking secure lobby during business hours would ensure staff, visitor, and trainee safety.  While there hasn’t been a serious problem here, there have been at other facilities or police departments.  It only takes one serious incident for innocent people to be injured and law enforcement facilities are the unfortunate target of violence.  The staff, visitors, and trainees are frequently not law enforcement officers who could defend themselves.  Preventing access with bullet resistant glass and lockable lobby is key to ensuring the safety of all.  There was an incident at MPD in 2022, as noted already." u="1"/>
        <s v="The Sheriff’s Training Academy was built in 2002 and had a VFA facility condition assessment in 2013. According to the assessment, 5 items should have been replaced in 2017. We are asking only three items for replacement. The only items that need replacement are two (2) condensing units (Firing Range Condenser a priority) and a hot water storage tank. Each condenser unit has a useful life of 15 years and should have been replaced in 2017. If the replacement schedule is not followed, increasing expenditures in future years will be imminent. Also, if the funds are not allocated to this project and the condensers fail, there are no funds available, Sheriff's staff has indicated there is no operating budget to pay for the replacement or a major repair. The building is excessively cold during the winter and hot in the summer with numerous staff and students’ complaints about cold room temperatures. Building and rooms temperatures are frequently set at 68-70 but never reach above 66. The current system cannot keep the building warm. Since 2019, repairs for this equipment have been $50,526 with the largest repair in 2022 at approximately $25,000 (in process of new quote)." u="1"/>
        <s v="When vehicles absolutely must be stopped, a vehicle barrier system is the perfect barrier to protect outdoor events or bring an emergency situation back under control. These sturdy modular vehicle barriers are durable enough to stop a truck weighing up to 7.5 tons but are lightweight enough to be deployed and dismantled by a single person. This vehicle barrier system is the right response for countless emergencies, including natural disasters, terror threats, and more.  Setting up a barrier similar to this capital project request may ahve prevented loss of life during the Waukesha parade incident in november 2021._x000a__x000a_As far as actual incidents that MCSO could/would use these barriers are plentiful. Most recent incident where the barriers could have been used was the fatal crash that was N/B I94 at Drexel at the conclusion of a Presidential motorcade. Staffing was already low when this crash occurred, and these barriers could have been used on the N/B side of the freeway to expedite that death investigation. Traffic posts that were held by 3-4 deputies could have used for other investigative assignments with the use of this system with only 1 deputy to monitor the closure. _x000a__x000a_July 3rd and Big Bang fireworks require the closure of Lincoln Memorial Drive (LMD) in both directions. This barrier system would add another layer of safety with less staffing needed for visitors during opening day of Summerfest and large-scale fireworks displays. The uptick in reckless driving and recent parade route breaches has become concerning for law enforcement consideration to prevent vehicular breaches for the safety of all visitors. MCSO provides route security for multiple walks, runs, marathons, and triathlons near the lakefront (LMD) and protection from vehicles getting on the route are always at the top of our safety plan. Visitors and athletes deserve to always be protected from vehicular threats when participating in these events. These barriers would make it safer and more cost efficient from a staffing perspective as well. _x000a__x000a_Barriers would also be used for designated protest/demonstration areas. At times, depending on the demonstration, it will create tension and anti/counter protests/demonstrations spin up that have led to attacks in other areas across the country with targeted attacks from vehicles intentionally ramming through crowds resulting in casualties and significant injuries to those that are expressing their right of free speech and to peacefully assemble. In lieu of barriers MCSO uses plastic cones, flares, mobile barricades, and squads to maintain a required closure.  Keep in mind these are visual barriers and will not prevent a dedicated individual intent on causing harm, a reckless driver, or elderly/sick/lost/impaired driver from disregarding those visual deterrents.    " u="1"/>
        <s v="This project provides HD capable video surveillance cameras to an upgraded and expanded camera system for the purpose of improving visual coverage, improving safety, and reducing risk liability in the MCJ, Courthouse and Safety Building and the surrounding perimeter.  This project replaces outdated cameras and adds new cameras and additional servers/storage.  This project replaces approximately 300 cameras, implement an expandable platform, and add servers and storage to the security camera system.  Age of the current camera system and technology obsolescence is driving the need to update the current camera system.  The current system began replacement with the adoption of the 2015 capital project WO44701 CCFC Camera System Phase 1._x000a__x0009__x0009__x0009_                                   _x0009__x0009__x000a_This project supports MCSO's mission of ensuring public safety inside the MCJ, Courthouse and Safety Building.  MCSO will better monitor these environments and react to any stresses more efficiently.  A more robust camera system decreases response times to incidents, decreases conflict escalation, decreases use of force and decreases illegal activity. _x000a__x000a_Cost savings will occur with a wider coverage area and higher quality video.  Because this is a more robust system, more square footage of these buildings can be monitored, and higher quality video evidence is produced.  Risk liability will be reduced because of better monitoring of movement throughout these buildings and improved detection of suspicious or criminal activity.  High quality video is one of the best sources of evidence for criminal prosecution and liability claims._x000a__x000a_Leveraging a high-quality video surveillance system will result in the following:  _x000a_•_x0009_Detection of illegal or problem behaviors that may otherwise go unseen or unrecorded._x000a_•_x0009_Increased employee safety and productivity. _x000a_•_x0009_Improved monitoring of officer conduct _x000a_•_x0009_Improved monitoring of inmate conduct_x000a_•_x0009_Reduced number of lawsuits and complaints _x000a_•_x0009_Reduced county liability _x000a_•_x0009_Improved public safety_x000a__x000a_The surveillance and camera systems within this project are not included in the cost and scope of existing capital project WY062508-Courthouse Complex Security Technology, which generally includes systems covering Courthouse complex public spaces and exterior building areas as opposed to interior department locations within the Courthouse complex._x000a_" u="1"/>
        <s v="The main roadway in Grant Park is one of the poorest rated roadways in the park system, rated 28/100 in 2022. In addition to everyday challenges this creates for users and staff, the road condition also makes maintenance tasks such as snowplowing and managing drainage systems very challenging. Parks staff indicates users have stopped driving in the correct travel lanes in order to avoid damaged sections of road, causing hazardous conditions. During the planning phase of this project Parks will also evaluate the parking area off the main road that formerly supported a picnic area within the park that has now been lost to erosion, and consider long-term need, sustainability, and design - construction options. As is Parks practice, best management practices for storm water management and pavement reduction will be explored to the greatest extent possible.                               _x000a_                                                                                                                                                                                                                                                   Pavement Condition Index: _x000a_80 - 100 = Excellent_x000a_70 - 80   =  Very good_x000a_50 - 70   =  Good_x000a_30 - 50   =  Poor_x000a_10 - 20   =  Very Poor_x000a_  0 - 10   =  Failed" u="1"/>
        <s v="The Root River Parkway provides vehicle access along the Root River and connections to popular recreational facilities located in Greenfield Park including the Greenfield Park Golf Course and the Cool Waters family aquatic center. The parkway has reached the end of its useful life as indicated by the 2022 pavement rating of 30/100. It is extremely deteriorated and requires regular patch repair work in order to remain open. In addition to the deteriorated pavement, the parkway requires reconstruction of the storm sewer and roadway lighting systems. Replacement of municipal utilities such as sanitary sewers, water mains, storm sewers and lighting will be coordinated with this project. Traffic calming measures, storm water best management practices, green infrastructure, natural areas restoration and management, pavement reduction, and connections to adjoining roadways are included in the reconstruction plans. " u="1"/>
        <s v="The Root River Parkway provides vehicle access along the Root River and connections to popular recreational facilities located in Greenfield Park including the Greenfield Park Golf Course and the Cool Waters family aquatic center. The parkway has reached the end of its useful life as indicated by the 2022 pavement rating of 38/100. It is extremely deteriorated and requires regular patch repair work in order to remain open. In addition to the deteriorated pavement, the parkway requires reconstruction of the storm sewer and roadway lighting systems. Replacement of municipal utilities such as sanitary sewers, water mains, storm sewers and lighting will be coordinated with this project. Traffic calming measures, storm water best management practices, green infrastructure, natural areas restoration and management, pavement reduction, and connections to adjoining roadways are included in the reconstruction plans._x000a__x000a_Pavement Condition Index:_x000a_80 - 100 = Excellent_x000a_70 - 80   =  Very good_x000a_50 - 70   =  Good_x000a_30 - 50   =  Poor_x000a_10 - 20   =  Very Poor_x000a_  0 - 10   =  Failed" u="1"/>
        <s v="A 2015 master plan for the parking lot and greater marina area identified several areas to be rebuilt in a phased strategy over several years without significantly affecting marina operations or the other sections of the parking lot.  In 2018, funding was appropriated for Phase 1 construction. In 2020 funding for Phase 2 design was appropriated. In 2022 and 2024, construction funding was provided and completed for Phase 2. To complete the comprehensive rehabilitation of the lots, Phase 3 planning and design is needed. This final phase will addresses improvements to internal circulation focus on the area nearest to Lincoln Memorial Drive. Improvements will include lighting and storm water management.   Plans include methods to improve nearshore water quality utilizing green infrastructure and storm water best management practices, grants will be sought with capital funds being used to provide match whenever possible.  " u="1"/>
        <s v="The Department of Administrative Services - Facilities Management - Architecture &amp; Engineering section performs pavement rating for County parking lots including evaluation of traffic volume, condition of pavement, overall riding comfort, and drainage conditions. The asphalt condition assessment rating for both the Greenfield (Cool Waters) Overflow Parking Lot as well as the abutting service yard was 22/100 when last rated in 2020, indicating the need for immediate reconstruction of the parking lot. " u="1"/>
        <s v="The South Shore rubble mound breakwater is about 1,200 feet off the shore of Lake Michigan and parallels the shoreline for approximately 2.25 miles. The breakwater consists of three separate sections (north, central, south), and the south section is approximately 2,400 feet long. Segments of the breakwater were constructed at different times, but mostly in the 1920s. The South Shore breakwater serves as a near-shore structure that protects the shoreline and coastal assets along Cupertino, South Shore, and Bay View Parks. Last construction investments on the breakwater's south section took place in 2006, and the condition of the north and south sections of the breakwater has deteriorated over time. In 2021, funding was allocated to evaluate the condition of all 3 breakwater sections. A feasibility study was completed for the south section of the breakwater to determine the most cost-effective alternative to protect the shoreline from erosion and potential environmental concerns. The study recommended constructing a revetment along the shore of Bay View Park. This project will address the damaging shoreline conditions along the south section of breakwater located along Bay View Park. " u="1"/>
        <s v="The South Shore Breakwater serves as a near-shore structure that protects the shoreline and coastal assets along Cupertino, South Shore, and Bay View Parks. The existing stone on the northern section of the breakwater is undersized for the forces that are applied from storm events and ice. Over the years, the existing stones have been moved due to these forces flattening the breakwater and developing gaps. Last investments related to construction on the breakwater took place in 2006, and the condition of the asset has deteriorated over time. Significant investments have been made to the Oak Leaf Trail, South Shore Yacht Club, South Shore Boat Launce, and related shoreline assets that rely on the protection of the breakwater. Improvements to the breakwater should consider the South Shore Beach Relocation Study, and any related plans. The height of the breakwater should be raised to provide better protection from waves overtopping the breakwater. In January of 2020 the breakwater was subject to significant damage during a major storm event. Mitigation of the breakwater was not considered by FEMA, and therefore must be planned by the County as the owner. The 2021 capital budget allocated funds for corrective design and mitigation of the breakwater. The 2023 capital budget allocated funds for emergency repair of the north section of breakwater. The 2024 capital budget allocated funds for reconstruction of a large section of the north breakwater. This capital project request is for the remaining portion to complete reconstruction of the north section of breakwater. " u="1"/>
        <s v="The Kosciuszko Community Center is a two-floor, 58,000 square foot building built in 1981 located at 2201 S.7th Street in Milwaukee. The Center houses a fitness center/weight room, boxing ring, gym and community programming provided by third party partners. Mounting deferred maintenance has impacted the performance and condition of the building, and the functionality of the interior spaces has not been flexible for changing community preferences and space needs. Additionally, the playground and field west of the community center have been negatively impacted by flooding and drainage problems. The 2020 Adopted Capital budget included project (WP070001)appropriations for a planning study to evaluate building needs, community input, and staff feedback. A 2024 capital project (WP078401) was adopted and includes funding for the design phase of the facade and entryway of the building.  This project leverages further into the full design of the entire rehabilitation project and will finalize schematic design for all portions of the project, create construction documents to address the facade and entrance, and continue the progression of a phased funding approach for improvements at the center through remodeling and expanding the existing building. Supporting site facilities including the playground and west flexible field will be replaced or remedied as a part of the overall project." u="1"/>
        <s v="The park road segment within Cupertino Park is considered to be an extension of nearby Lincoln Memorial Drive. The road has fallen into disrepair and was last rated a 50/100 in 2021, with conditions continuing to deteriorate. The function of this pavement as a one-way road is redundant to nearby South Shore Drive, and in fact provides the same connectivity for vehicular movement. There is ample street parking to enjoy this portion of Cupertino Park and its community gardens as well as the Oak Leaf Trail. There is also a large parking lot at South Shore Park that is directly connected to Cupertino Park. This project converts the existing road segment to trail and eliminates pavement and related operational and capital investment demands. At the time of design the possibility of some angle or parallel parking will be evaluated, if necessary. Coordination with the City of Milwaukee regarding modifications to E Russell Ave/S Lincoln Memorial Drive to accomplish full removal of the road connection and continuity of the sidewalk will be managed within the project, as will associated design elements._x000a__x000a_Pavement Condition Rating: _x000a_80 - 100 = Excellent_x000a_70 - 80   =  Very good_x000a_50 - 70   =  Good_x000a_30 - 50   =  Poor_x000a_10 - 20   =  Very Poor_x000a_  0 - 10   =  Failed" u="1"/>
        <s v="The asphalt pavement in the northwest corner of Cooper Park was originally constructed for basketball courts. After the standards were removed, over time the court space was converted into a de-facto parking lot that supports the wading pool, pavilion, and sports fields. The pavement was last rated in 2018 as an 11/100, the worst asphalt pad in the system, likely due to use other than the original design and its age. The pavement area only has a single lane for ingress/egress, making vehicular movement very difficult at times of high use (such as a pavilion rental or on election day). Since there is ample street parking on both sides of all adjacent streets, this project would include an evaluation of reducing the pavement to what is necessary to meet the building demand only, and convert the remaining impervious area to greenspace (included as part of the overall design process). Project is needed to support the 60-person rental hall (used 2 times/week) and the beer garden hosted in the parking lot. This location is also a voting site for 2 wardsThe local Friends group has planted a pollinator garden nearby that would complement this growing greenspace. _x000a__x000a_Pavement Rating Index: _x000a_80 - 100 = Excellent_x000a_70 - 80   =  Very good_x000a_50 - 70   =  Good_x000a_30 - 50   =  Poor_x000a_10 - 20   =  Very Poor_x000a_  0 - 10   =  Failed" u="1"/>
        <s v="The tennis courts at Brown Deer Park are in need of replacement and reprogramming. The Department of Administrative Services, Architecture and Engineering Division rated the pavement on the tennis courts at Brown Deer Park as 22/100 in 2018. The adjacent parking area was improved in 2022 along with pedestrian and vehicular improvements. This project will replace the tennis courts with four dedicated pickleball and two tennis courts. Additional components of the project include new LED lighting, new nets, windscreens and dual striping on the tennis courts to accommodate six total pickleball courts. Portions of the tennis court are currently used for material and equipment storage by Park operations. A new storage shed in the vicinity is included to accommodate items displaced by the improved amenity. _x000a__x000a_Pavement Rating Index: _x000a_80 - 100 =  Excellent_x000a_70 - 80   =  Very good_x000a_50 - 70   =  Good_x000a_30 - 50   =  Poor_x000a_10 - 20   =  Very Poor_x000a_  0 - 10   =  Failed" u="1"/>
        <s v="The playground at Jacobus Park is a Class 1 playground and is one of the oldest playgrounds in the Milwaukee County Parks system, having been installed in 1997. Based on age and condition this playground is a high priority for playground replacement within the Milwaukee County Parks System (with a new Class 1 playground).  Milwaukee County Parks owns 112 playgrounds that have been averaging a useful life of approximately 23 years. Jacobus Park playground will have been installed 28 years ago in 2025. In order to keep pace with the rate at which facilities are aging out, Parks has set a goal of replacing 6 playgrounds per year and updating sites with exciting, up-to-date, accessible playgrounds that meet current safety standards and guidelines. " u="1"/>
        <s v="The playground at Zablocki Park is a Class 2 playground and is one of the oldest playgrounds in the Milwaukee County Parks system, having been installed in 1999. Based on age and condition this playground is a high priority for playground replacement within the Milwaukee County Parks System (with a new Class 2 playground).  Milwaukee County Parks owns 112 playgrounds that have been averaging a useful life of approximately 23 years. Zablocki playground will have been installed 26 years ago in 2025. In order to keep pace with the rate at which  facilities are aging out, Parks has set a goal of replacing 6 playgrounds per year and updating sites with exciting, up-to-date, accessible playgrounds that meet current safety standards and guidelines. " u="1"/>
        <s v="The playground at AC Hanson Park is a Class 3 playground and is one of the oldest playgrounds in the Milwaukee County Parks system, having been installed in 1998. Based on age and condition of the playground, it is a high priority for replacement within the Milwaukee County Parks System. Milwaukee County Parks owns 112 playgrounds that have been averaging a useful life of  approximately 23 years.  AC Hanson playground will have been installed 27 years ago in 2025.   In order to keep pace with the rate at which facilities are aging out, Parks has set a goal of replacing 6 playgrounds per year and updating sites with exciting, up-to-date, accessible playgrounds that meet current safety standards and guidelines. Request replacement with new Class 3 playground." u="1"/>
        <s v="The playground at Copernicus Park is a Class 2 playground and is one of the oldest playgrounds in the Milwaukee County Parks system, having been installed in 2000. Based on age and condition this playground is a high priority for playground replacement within the Milwaukee County Parks System (with a new Class 2 playground).  Milwaukee County Parks owns 112 playgrounds that have been averaging a useful life of approximately 23 years.  Copernicus playground will have been installed 25 years ago in 2025.  In order to keep pace with the rate at which  facilities are aging out, Parks has set a goal of replacing 6 playgrounds per year and updating sites with exciting, up-to-date, accessible playgrounds that meet current safety standards and guidelines. " u="1"/>
        <s v="Olmsted Way is a four lane boulevard connecting W. Vliet Street and STH 175 (&amp; N. 47th St.) that meanders through Washington Park. The current configuration of the road is too sharp and a safety risk for both vehicles and pedestrians. The road is too wide for the volume of traffic encouraging speeds that are inappropriate for the setting. The road separates two halves of the park and pedestrians attempt to traverse the road via crosswalks which are ineffective. The Department of Administrative Services, Architecture and Engineering Division last rated the pavement in 2021 as 50/100.  This project will provide for reconfiguration, reduction and replacement of the road, including lighting, stormwater and green infrastructure._x000a__x000a_Pavement Rating Index: _x000a_80 - 100 = Excellent_x000a_70 - 80   =  Very good_x000a_50 - 70   =  Good_x000a_30 - 50   =  Poor_x000a_10 - 20   =  Very Poor_x000a_  0 - 10   =  Failed" u="1"/>
        <s v="A new trail access ramp at Hampshire Avenue would provide a much safer and direct connection to the campus of the University of Wisconsin Milwaukee and the 135-mile Oak Leaf Trail system while also addressing an old tunnel that threatens the existing trail. This ramp would increase bicycle and walking commute rates to campus for students, staff, and the community; improve safety; and reduce driving rates. Both the neighborhood and university have requested this project formally in plans and informally via emails to Parks for over 10 years. With high levels of support for biking from the campus and the community, investment in improving trail access to campus will see increases in ridership and safety. While the Oak Leaf Trail (OLT) and UWM are only .25 miles apart, due to the trail being below grade, the biking/walking route to campus is on-street for .5 miles from the North or South with a dangerous street crossing on the southern route at Locust Street.  This ramp will eliminate the dangerous crossing of Locust Street, provide a direct and safer .25-mile connection on a side street. Additionally, approval of this capital request acknowledges, confirms, and aligns with County Ordinance 47.08, which addresses the protection of natural areas when considering new built infrastructure._x000a__x000a_Non-County funding in the amount of $1,305,224 secured by the Parks Department through the State of Wisconsin's Transportation Alternative Program (TAP) grant (County Board File 21-614).  The TAP grant requires a 20% local match from the County.  This project will address the 20% local match requirement ($326,311), provide additional project contingency funding ($217,015), and recognizes the awarded TAP grant revenue ($1,305,224)." u="1"/>
        <s v="The Parks Department has over 400 buildings throughout the County, and roofing systems are a variety of type, condition, and age. In order to address a category of roofs at one time for efficiency in this deferred maintenance category, specific buildings in the south region of Milwaukee County have been prioritized for replacements. These buildings include McCarty Park Pavilion/Pool, Grant Park Service (partial), Grant Park Beach House, Greene Park Pavilion, and Zablocki Park Pavilion. These building represent a combination of revenue-generating sites, recreational facilities, and critical operational hubs." u="1"/>
        <s v="Ravine Road was closed in 2014 as a safety precaution due to the condition of the Ravine Road Bridge above it. Because the bridge opened in late 2022, options for the future of Ravine Road are now warranted. Though the pavement and catch basin conditions are degraded, the roadway is currently open for pedestrian use. As an element of historic Lake Park, a planning phase with public engagement and historic research will be necessary project due diligence for any full opening to vehicles, trail conversation, or road closure project. File 19-942 outlined several options for the asset, and Parks seeks to carry out a complete planning and design project to establish public opinion and support." u="1"/>
        <s v="There are two basketball courts and three tennis courts at LaFollette Park that have fallen into disrepair. The basketball courts had a pavement rating of 47/100 when last inspected in 2021, and the tennis courts had a rating of 31/100. The basketball courts are currently located within a triangular section of pavement in the park, and the configuration can cause vehicular conflicts with court use. Reconstruction of the courts will relocate them to one fenced area for basketball and racquet sports, reduce pavement based on what is necessary for the pavilion and courts, and convert unnecessary pavement to green space. Connecting paths will be included in the project, and ADA standards will be employed. Fencing, bleachers, benches, and other site furnishings will be included in the project as the site and operational needs warrant. Public engagement is planned to gauge community court preferences._x000a__x000a_Pavement Condition Index:_x000a_80 - 100 = Excellent_x000a_70 - 80   = Very good_x000a_50 - 70   = Good_x000a_30 - 50   = Poor_x000a_10 - 20   = Very Poor_x000a_  0 - 10   = Failed" u="1"/>
        <s v="The Wilson Park Recreation Center service road from the main parking lot to 20th Street requires replacement due to its age and condition. It's utilized as part of the Recreation Center, which attracts a diverse population in the southern region of Milwaukee. The service road is in very poor condition with severe cracking and potholes throughout. The service roadway pavement rating is 20/100, which is the lowest rating in the County. _x000a__x000a_Pavement Condition Index:_x000a_80 - 100 =  Excellent_x000a_70 - 80   =  Very good_x000a_50 - 70   =  Good_x000a_30 - 50   =  Poor_x000a_10 - 20   =  Very Poor_x000a_  0 - 10   =  Failed" u="1"/>
        <s v="There are two Oak Leaf Trail bridges near the eastern end of Lincoln Park that span across Highway I-43 and Port Washington Road north of Hampton Avenue. These bridges are part of the former Union Pacific Railroad Corridor and are highly utilized trail bridges along the Oak Leaf Trail, with asset IDs 652.PED.1246 (State ID B-40-0051) and 652.PED.1245 (State ID B-40-0994). These bridges are routinely inspected by Milwaukee County DOT and/or their consultant. These bridges were built in 1936 (652.PED.1245) and 1962 (652.PED.1246) and have several maintenance needs and corrective actions recommended. In 2021, bridge 652.PED.1246 sustained damage to lateral bracing when it was hit by a vehicle's cargo. In Fall 2022, bridge 652.PED.1246 required immediate repair work at the abutments due to the reconstruction of Highway I-43. Additional repairs are needed at both abutments and throughout the structure. This project addresses the planning, design, and replacement of these two bridges with new trail bridges. Bridge signage will be evaluated through design." u="1"/>
        <s v="The Department of Administrative Services - Facilities Management Division, performs pavement ratings for County parking lots including evaluation of traffic volume, condition of pavement, overall riding comfort and drainage conditions. The asphalt condition assessment rating in 2021 for the Center Marina Parking lot was a 30/100 which indicates a failed condition. There are 276 slips in Center Marina that use the Center Marina slip parking area. The Marina side of the lot has 243 spots currently. The north side of lot is divided, and provides 80 spots for public parking. During marina season, the slip tenants have gated access to enter and exit the parking lot, and therefore new gate control equipment will be needed to match the Phase 2 McKinley North lot. South Marina Parking lot Gate access will also need to be upgraded so that all 3 parking lot access systems are the same. The project will reconstruct the pavement, wayfinding signage, monument signage, storm sewer, and parking lot lighting system. Project design is anticipated to include accommodation of complimentary uses to maximize utilization. Storm water best management practices and green infrastructure will be included to the extent site conditions and operational capacity warrants. Replacement of utilities such as sanitary sewers, water mains, storm sewers, and lighting, and fiber/communications services shall be coordinated with this project. Due to the size of the parking lot, it is likely that there will be a north and south phase of construction work, in order to assure marina slip users have appropriate access to parking. Separate sub-projects will be created for a NORTH (WP079602) phase and a SOUTH (WP079603) phase if needed._x000a__x000a_Pavement Condition Index:_x000a_80 - 100 =  Excellent_x000a_70 - 80   =  Very good_x000a_50 - 70   =  Good_x000a_30 - 50   =  Poor_x000a_10 - 20   =  Very Poor_x000a_  0 - 10   = Failed" u="1"/>
        <s v="The Mary Ryan Boys &amp; Girls Club of Greater Milwaukee is housed within a County-owned building within Sherman Park. Though part of a long-term lease, the County is still responsible for all major maintenance components of the building. The roof of the building has experienced multiple failures, and the interior spaces of the building are being damaged and programming is impacted due to water leaks. A full replacement is warranted, and will include all related appurtenances including gutters. Rooftop units will be adjusted or screened as determined necessary for operational efficiency. The replacement of the roof will improve building performance and efficiency." u="1"/>
        <s v="The playground at Kops Park is a Class 3 playground and is one of the oldest playgrounds in the Milwaukee County Parks system, having been installed in 1999. Based on age and condition this playground is a high priority for playground replacement within the Milwaukee County Parks System (with a new Class 3 playground).  Milwaukee County Parks owns 112 playgrounds that have been averaging a useful life of approximately 23 years. Kops Park Playground will have been installed 26 years ago in 2025. In order to keep pace with the rate at which  facilities are aging out, Parks has set a goal of replacing 6 playgrounds per year and updating sites with exciting, up-to-date, accessible playgrounds that meet current safety standards and guidelines. " u="1"/>
        <s v="The playground at the KK Sports park site is a Class 3 playground and is one of the oldest playgrounds in the Milwaukee County Parks system, having been installed in 2000. Based on age and condition this playground is a high priority for playground replacement within the Milwaukee County Parks System (with a new Class 3 playground).  Milwaukee County Parks owns 112 playgrounds that have been averaging a useful life of approximately 23 years. The playground at KK sports Center will have been installed 25 years ago in 2025. In order to keep pace with the rate at which  facilities are aging out, Parks has set a goal of replacing 6 playgrounds per year and updating sites with exciting, up-to-date, accessible playgrounds that meet current safety standards and guidelines. " u="1"/>
        <s v="The 2022 Adopted budget provided planning and design funding ($332,757) for WP054501-Whitnall Golf Course Irrigation which included a scope of replacing the single row irrigation system, refurbishing the pump system, new golf features, and the relocations of greens for safety. _x000a__x000a_Adopted County Board File #22-592 allocated American Rescue Plan Act (ARPA) funding ($6,435,000) for WY012305-Parks Golf Course Irrigation and Cart Path Construction to replace the irrigation systems at Lake, Warnimont, Noyes and Zablocki golf courses and install cart paths at Whitnall and Dretzka golf courses.  Due to the timeline of ARPA requirements and the funding status of the proposed county capital project at Whitnall, combining the two efforts was no longer feasible. As a result, Parks requested a re-direction of the funds intended for the Whitnall cart paths towards additional golf infrastructure that addresses capital projects, deferred maintenance, or revenue generation (adopted County Board File #22-950). A portion of the funding intended for cart paths at Whitnall ($247,400) was utilized to replace the primary pump for irrigation at Whitnall. _x000a__x000a_This project funding phase includes construction for holes 10-18 for the replacement of existing and addition of new irrigation lines, golf cart paths (design completed as part of capital project WY012305) and relocations and improvements of tees, bunkers and greens._x000a__x000a_A second construction funding request is anticipated in a future budget cycle for holes 1-9 and will include for the replacement of existing and addition of new irrigation lines, golf cart paths and relocations and improvements of tees, bunkers and greens." u="1"/>
        <s v="Milwaukee County Parks recognizes a commitment to provide and improve the physical, social and recreational needs of the residents within the Milwaukee County. This project modernizes Joe Harden Field, located in Zablocki Park toward a desired location for youth and adult sports tournaments, local sports league play and related events. With the proposed improvement to Joe Harden Field, the parks department would have the ability to host new tournaments, be able to better maintain and program the field, improve the overall service level conditions of Milwaukee County. Specific work to Joe Harden Field may include but not be limited to: Infield / Foul Area Reconstruction of turf: Import, laser grade and compact screened topsoil to interior infield to achieve design grade; Outfield Work: Remove existing turf, Import and laser grade topsoil to aid in positive surface drainage, reseed entire outfield area, Construct perimeter-warning track; Irrigation: Extend waterline from existing pump house, Installation of booster pump and control panel, All necessary irrigation lines and heads; Fencing / Backstop: Installation of backstop and perimeter fencing and access gates; Dugouts (2): Concrete floor, Dugout construction with roof including benches; and Miscellaneous Items: Foul poles, bleachers, windscreens and fence caps." u="1"/>
        <s v="The Lake Park Steel Arch Bridge (bridge asset ID 777.PED.161) over the Locust Street Ravine was built in 1893. The bridge is wide enough to carry vehicular traffic, but has been closed to vehicular traffic for years due to reconfiguration of roadways in the park and concern over structural integrity of the bridge for vehicular use. Past inspection of the Steel Arch Bridge in Lake Park resulted in a recommendation for complete rehabilitation or replacement. Concrete barriers have been placed in front of the bridge to keep vehicles from crossing it. The connecting asphalt walkways are highly degraded and should be replaced at the same time. The 2017 Adopted Capital Budget included $100,800 for planning and design. In December 2016, adopted County Board File #16-728 transferred the entire expenditure authority from WP52301-Lake Park Steel Arch Bridge into WP48401-Lake Park Ravine Bridge. In 2020, funding for design in the amount of $117,023 was appropriated and in 2021 transferred into WP48401-Lake Park Ravine Road Bridge via adopted County Board File #21-95. This bridge has been identified as a high need for repair through WP54601-Parks Bridge Inventory and Assessment, and due to its historical nature requires, funding as an individual project." u="1"/>
        <s v="The Department of Administrative Services – Facilities Management – Architecture &amp; Engineering section performs pavement ratings for County parking lots including evaluation of traffic volume, condition of pavement, overall riding comfort and drainage conditions and recommends the highest priority project for funding. Pavement rating for the North Point Parking Lot is 30/100 and the storm sewer system has collapsed locations causing localized flooding of the parking lot during wet weather. This site was subject to a January 2020 storm disaster that damaged the shoreline armoring that defines the east edge of the site. Sections of the parking lot have been closed off for patron safety.  The lot serves Bradford Beach, North Point Concessions Stand, and the Lakefront. Parks leases concession operations of the snack building, resulting in improvements to the building, patio, and landscape area which has increased facility popularity and revenue. The project addresses improved internal circulation/improvements and infrastructure (lighting replacement and storm water management) and include methods to improve near shore water quality utilizing green infrastructure and storm water best management practices.  The 2020 capital budget funded design for this reconstruction project and the 2023 capital budget funding construction. In early spring of 2024 construction commenced on the shoreline protections elements of the project. The contract for the shoreline components came in higher than anticipated resulting in a shortfall for the remaining parking lot construction. Additional funding is required to complete the project scope._x000a__x000a_Pavement Condition Index: _x000a_80 - 100 = Excellent_x000a_70 - 80   =  Very good_x000a_50 - 70   =  Good_x000a_30 - 50   =  Poor_x000a_10 - 20   =  Very Poor_x000a_  0 - 10   =  Failed" u="1"/>
        <s v="Various parkway drives have been evaluated and prioritized by the Parks Department based on pavement ratings completed by the DAS-Facilities Management Division. Underwood Creek Parkway is one such roadway, last rated in 2017 as a 38/100. While a capital request for reconstruction was submitted in 2013, the project was not funded at that time. Additionally, work by the State of Wisconsin Department of Transportation on US-45/US41 has been planned, designed, and closed the parkway for construction for over a year in order to provide access to several bridges that are a part of the North Leg of the Zoo Interchange. Milwaukee County Parks was awarded damages of $278,300 for projected WDOT impacts, and Parks has held these funds in anticipation of a parkway reconstruction project following work on US-41. As the State's work approaches completion, this project provides for the reconstruction of the parkway, leveraging the funds reserved for this purpose. A 2023 Capital Project was approved for design of the parkway and initial conceptual options were prepared. A public information meeting was conducted in March 2024 to provide a project overview which featured two alternatives for the future of Underwood Creek Parkway. Attendees voted for their preferred alternative and the results indicated overwhelming preference for Alternative A - Partial Conversion to Oak Leaf Trail and Shared-Use Roadway Reconstruction. Parks Planning and Leadership confirmed the Alternative A recommendation, which will proceed to design completion. This project provides construction funding to implement Alternative A. Alternative A includes the reconstruction of the parkway between Swan Boulevard and Firefly Ridge (UW Extension gardens) with a reduced footprint and a parkway to trail conversion of approximately 3,000 feet to the Wisconsin Lutheran athletic fields. The project includes implementation of best management practices for stormwater, reduced long-term maintenance, off-road parking hubs and parkland grading. _x000a__x000a_The $278,300 in revenue received from the State (due to WDOT impacts) is currently held in (Agency) 998 (Fund) 10001 (Org) 9801 (Account) 29901.  The Office of the Comptroller and the Office of Strategy, Budget, and Performance are authorized to process an administrative transfer to reallocate $278,300 from (Agency) 998 (Fund) 10001 (Org) 9801 (Account) 29901 to capital project WP067401-UNDERWOOD CREEK PKWY RD RPLCMNT-ROUNDABOUT TO SWAN.  This will increase the project's expenditure and revenue authority by $278,300. _x000a__x000a_Pavement Condition Index:_x000a_80 - 100 =  Excellent_x000a_70 - 80   =  Very good_x000a_50 - 70   =  Good_x000a_30 - 50   =  Poor_x000a_10 - 20   =  Very Poor_x000a_ 0 - 10   = Failed" u="1"/>
        <s v="The 2016 adopted capital budget included project WP290 in the amount of $847,500 for planning and design work on the Kinnickinnic River Parkway. WP290 included funding for seven segments spanning from 29th street through 76th street. Projects WP290001-KK Parkway 68th to Cleveland and WP29002-KK Parkway 76th to 68th were completed in 2017. The other sections were delayed due to concerns that these sections were adjacent to planned work by MMSD to remove concrete channel in the Kinnickinnic River. In 2019, a fund transfer lapsed the remaining funding for all projects and re-established projects that were not in the vicinity or near term plans for channel removal. Project WP071301-KK Parkway 43rd to 51st and WP071401-KK Jackson Park Drive -Design were the remaining projects as of November 2019. WP071301-KK Parkway 43rd- 51st was awarded construction funding in the 2023 adopted capital budget and construction commenced in spring 2024. Milwaukee County Parks conducted community engagement on project WP071401-KK Jackson Park Drive in the fall of 2022 through the fall of 2023. Milwaukee County Parks presented four options for the redesign of Jackson Park Drive ranging from replacement in-kind through conversion of the road to trail of differing lengths. Ultimately, in alignment with departmental and county goals Alternative B was chosen by the department as the preferred design. In March of 2024, the Milwaukee County Board of Supervisors passed File #24-350 which directed the Milwaukee County Parks Department to proceed in developing constructions plans for a compromise design referred to as “Alternative C” for Capital Project WP071401. Funding is requested for construction for Alternative C which includes in-kind replacement of approximately 400' of City of Milwaukee owned street on the west, reconstruction of the road with reduced width to 53rd street, conversion of the road to a 10ft trail between 53rd street and 51st street, reconstruction of the road with a reduced width and an adjacent 10ft trail from 51st street to Cleveland at 47th. " u="1"/>
        <s v="Milwaukee County Parks completed a Northwest Side Trail Connections Plan in 2023, which serves as a focused addendum to the current Trails Network Plan. Through comprehensive public outreach, collaborations with invested stakeholders, and grant funding, this plan has yielded a list recommended implementation strategies and projects to increase access to the northwest corner of Milwaukee County. The Little Menomonee River Trail Extension is one such project, which provides connections between Kohl Park, Lichter Park, and Little Menomonee River Parkway. As a part of the design phase of work, site analysis will be conducted to evaluate the potential challenges with floodplain, wetlands, soil contamination, and major transpiration arteries. Through creation of a full set of construction documents, this project will be advanced to a shovel-ready status. Additionally, approval of this capital request acknowledges, confirms, and aligns with County Ordinance 47.08, which addresses the protection of natural areas when considering new built infrastructure." u="1"/>
        <s v="Milwaukee County Parks currently owns and operates 112 playgrounds that have a variety of equipment and surfacing.  Some older playground sites within the system have a combination of surfacing that includes sand and poured-in-place (PIP) rubber. Safety standards and resilient playground surfacing products have improved beyond sand and preferred options now also include poured-in-place (PIP) rubber surfacing with Engineered Wood Fiber.  These surfacing alternatives reduce ongoing maintenance, improve accessibility, and improve safety. While many playgrounds have been converted to full PIP surfacing, some highly used sites are in need of replacement due to significant wear. Improving the surfacing at these playgrounds will improve safety, enhance the play environment and extend the life of the assets. PIP also has the advantage of providing ADA accessibility to  areas of the playground. PIP has an average useful life of 10 years. Milwaukee County Park Playgrounds PIPs have an estimated useful life of 23 years. Parks plans to replace the rubber surfacing on each new playground halfway through its useful life. Parks has been transitioning from sand to Fibar (engineered wood fiber) in place of sand as a way to reduce but not eliminate ongoing inspection and maintenance hazards.  Parks proposes to replace a minimum of 18,000 square feet of PIP on an annual basis helps to align playground surfacing with equipment lifespans. Sites will be determined at the time of funding based on existing conditions, but assumed sites may include: Underwood Creek Parkway, Greenfield, Valley, Hales Corners, Whitnall, Wedgewood, Wilson, Scout Lake, or Clarke Square. " u="1"/>
        <s v="Milwaukee County Parks has over 35 service yard locations which house equipment, staff, and vehicles for operating and maintaining the over 15,000 acres of parkland, facilities and assets. The layouts, capacities, and efficiency of each location varies greatly according to the size of the park and the number of ancillary parks served by the service yard. According to data from VFA (facility assessment/inventory system), the average age of park service yard buildings is 62 years. Milwaukee County Parks completed a study of typical schematic layouts and service yard standards in 2024, which will be the basis of new service yard design and implementation in the future. Whitnall Golf Service Yard has a Facility Condition Index (FCI) of 0.58 (poor) and is comprised of buildings and site elements that are approximately 88 years old, and in poor condition. A project for a new service yard will include a new structure for Whitnall Golf maintenance staff as well as associated supporting structures and storage. Work will include design, construction documents, specifications, and permitting. This design effort will also include a site analysis of the potential efficiency and suitability of relocation of the yard to other available lands._x000a__x000a_Facility Condition Index:_x000a_.10 or less      =   Excellent_x000a_.11 - .20        =   Good_x000a_.21 - .40        =   Fair_x000a_.41 - .60        =   Poor_x000a_.61 or greater =   Deficient_x000a_" u="1"/>
        <s v="Milwaukee County Parks has over 35 service yard locations which house equipment, staff, and vehicles for operating and maintaining the over 15,000 acres of parkland, facilities and assets. The layouts, capacities, and efficiency of each location varies greatly according to the size of the park and the number of ancillary parks served by the service yard. According to data from VFA (facility assessment/inventory system), the average age of Park service yard buildings is 62 years, and the Facility Condition Index (FCI) score is .27 (Fair). The Washington Park Service Yard has an FCI of 0.31 and is noted in the County's VFA asset management system as being in poor condition.  This project phase provides construction funding for a new Washington Park service yard. Design funding was in included in the 2022 Adopted Capital Budget.  This project will construct a new 16,000 sq ft service building with site improvements for vehicular circulation, stormwater best practices, bulk material storage, fueling components, refuse management, and a rooftop photovoltaic system.  _x000a__x000a_Facility Condition Index:_x000a_.10 or less        =   Excellent_x000a_.11 - .20            =   Good_x000a_.21 - .40            =   Fair_x000a_.41 - .60            =   Poor_x000a_.61 or greater  =   Deficient" u="1"/>
        <s v="Fire protection systems throughout the Parks system have been found to be inadequate at Washington Park, Madison Park, Kletzsch Park, and Brown Deer Park. Issues discovered include incorrect sizing of water distribution piping and components from municipal water systems and county owned water systems.  This project rectifies known issues and plan for systemwide compliance. " u="1"/>
        <s v="Two storm inlets under the Mason Street Bridge occasionally back up and flood portions of the War Memorial and potentially the Art Museum. Record high lake levels increase this flood risk. In January 2020, the storm sewer backed up and flooded storage rooms, switch gear rooms, and more. A current Army Corps of Engineers report anticipates that lake levels remain above average for most of 2020, with the potential for levels above the existing record levels set in 2019. A large flooding event has the potential to flood the Art Museums art vault, which houses irreplaceable works of art valued at approximately $800 Million. A large flooding event could inundate the main power supply and backup generator that provide power to both the War Memorial and Art Museum. Extended power loss could result in significant damage to the Art Museum’s collection. _x000a__x000a_The 2021 Adopted Capital Budget included an appropriation of $605,880 (WO064301) for the design and construction of this projection. _x000a__x000a_However, additional funding is required in order to address unanticipated project costs.  The original consultant estimate was based on a conceptual plan, not a detail design.  During the initial assessment extent of the pumps needed and the size of the lift station was not known. During design, calculations showed that the need a lift station large enough to hold 4 pumps to handle the amount water discharge. The location of the lift station has affected pricing and this location is based on underground utilities that were unknown at the time of the assessment.  The existing foundation drawings were provided to the consultant at the beginning of design. Due to the existing conditions, the new drainage line could not go under or through the foundation with fear of compromising the structural integrity of the bridge above. The piping must run over the foundations requiring heat tracing, so the lines don’t freeze in the winter.  Additionally, when the original cost estimate was created, the County did not know that this project would be managed by a third-party and Concord’s fees were not included in the budget._x000a__x000a_The Office of the Comptroller and the Office of Strategy, Budget, and Performance are authorized to perform an administrative appropriation transfer reallocating budget authority from WO064301 to WU030101 in order to better track, monitor, and manage the overall flood mitigation project._x000a_" u="1"/>
        <s v="In accordance with Adopted Milwaukee County (County) Board Resolution File #16-229 (Resolution), the County approved a transfer of ownership of the portions of the Saarinen Building, North Tract and Underbridge to the War Memorial Center (WMC), and a transfer of the portion of the Saarinen Building to the Milwaukee Art Museum (MAM), the Kahler Building, including the East Addition, and the property commonly known as O'Donnell Park, located at 910 Michigan Street, Milwaukee, Wisconsin (the O'Donnell Property) to MAM. Pursuant to the foregoing resolution and to effectuate the transfers, the County, WMC, and MAM entered into a condominium agreement in December 2017.  The condominium agreement assigns responsibilities to each party regarding maintenance, repair, and replacement for various facility elements.  _x000a_                                                                                                                            _x000a_Starting in 2020, obsolete HVAC systems were identified as operating at a higher energy cost to operate these systems at the WMC properly.  The County established an American Rescue Plan Act (ARPA) subcommittee to review and put forward recommendations to fund various operating and capital requests from departments.  Recommendations were then presented to the County Board for approval and adoption.  The WMC submitted a request to the sub-committee to include green energy infrastructure within the building by replacing the obsolete and inefficient mechanical systems and bring them up to more efficient, current modes.  However, the ARPA project request was not ultimately recommended. It is a goal in the current 5-year strategic plan adopted by the WMC's board of trustees, with representation from the County Executive's office, to reduce the carbon footprint of the Center.  Additional goals are to find operating efficiencies to reduce the costs and keep the WMC a significant memorial, with the goal of keeping its annual operating budget solvent for future financial headwinds.  With the County operating funding support being scaled down over the next several years (and ending after 2033, pursuant to existing agreements), it is the WMC leadership's intention to maximize all savings, reduce costs, and keep the Milwaukee County War Memorial Center open to the public in direct support of the organization's stated mission:  Honor The Dead - Serve The Living.  HVAC is the second highest cost to operate the WMC only after personnel costs.  Updating these HVAC mechanical systems will help to reduce the Center's carbon footprint, help support operational solvency, and keep the memorial open for the community to support.                                                                         _x000a_                                                                                                                                                                                                                   Pursuant to the condominium agreement, the County is responsible for covering the (REPLACEMENT) costs under exhibit F (item #9 - Mechanical equipment in Penthouse).  This is specific to (replacement) mechanical equipment housed/located in the penthouse area as defined and identified in the CSA._x000a__x000a_" u="1"/>
        <s v="This War Memorial Small Freight Elevator (Jaws) elevator was installed in 1962 and is well beyond its useful life. This elevator is a safety hazard because of the clamshell type of door closing system controls. Just before the door closes, a bell rings and if riders are not out of the way they may get struck on the head. The elevator is very unreliable because of its age. It is the only freight elevator that stops on the mezzanine level where the Information Systems and Library Archive Study area is located. It is crucial for moving archive materials and IT equipment. _x000a__x000a_Under the 2013 Development agreement between the Art Museum and Milwaukee County, this elevator and six others were to be modernized as part of the agreement and was part of the original RFP. After the bids were received, it was determined that the project was over budget and the small Freight elevator was eliminated from the project and to be completed in a later budget cycle.                                                                                                                            _x000a__x000a_Milwaukee County is responsible to rebuild and/or refurbish hydraulic elevators, including the small freight elevator, under section 8.1 of the development agreement._x000a_" u="1"/>
        <s v="The Primates of the World building is not air conditioned.  In order to circulate air in the warmer months, keeper access doors to indoor holding areas are propped open overnight to allow air flow.  This allows non-animal staff working in the buildings overnight to have access to animal areas.  This increases safety risk to animals and non-animal staff._x000a__x000a_Zoo staff anticipates the need for air conditioning in this space will worsen if more extreme heat events occur. Current mitigation efforts (propping of access doors and running exhaust fans overnight) will happen more frequently, exacerbating an already bad situation. Adding an A/C unit to this space will support Zoo functions and better animal care while reducing the effects of extreme heat and aire quality events on animals, staff and Zoo guests.  Adding A/C would be an additional layer of protection for these species, some of which are endangered or critically endangered globally and many of which are susceptible to the same respiratory issues humans are." u="1"/>
        <s v="The current boiler unit in the Flamingo Cafe is past life expectancy.  The boiler is 24 years old with a useful life of 20 years. Servicing the unit has become cost-prohibitive.  The downtime exceeds the runtime causing the area to get cold leading to the possibility of frozen pipes.  This is a revenue-generating area and per the contract with SSA, the Zoo is responsible for building mechanics." u="1"/>
        <s v="This project is to replace underground voltage feeders that do not pass testing.  Two underground feeders that did not pass testing have previously been replaced and supply roughly half of the Zoo.  The current feeders in the ground are original from 1958 and they need to be replaced due to failure (insulation is going bad and wires are shorting out). The preferred method of reinstallation includes directional boring.  The Zoo maintains back-up diesel generators using the cables that require replacement, so if a power outage occurs, there is a risk of a complete power outage, which would lead to massive animal loss.  Depending on the severity of the outage, it may impact the Zoo's ability to generate revenue." u="1"/>
        <s v="This project is to move the on-premise deployment of OnBase to the cloud or software as a service (SaaS).  This would allow the County decommission 12 to 14 servers and will decrease server and database related costs associated with maintaining the environment and associated IMSD staff time.  The cost savings from deprecating the servers will be about $72,000 annually._x000a__x000a_This project will reduce the resources need to maintain the software by making server and application maintenance preformed by the software provider.  Upgrades have become laborious and prone to complications due to the complexity of the installation and the custom development.  This will reduce the time needed to upgrade the platform and will reduce the time period between upgrades.  This will also increase the ability to implement and roll out new OnBase solutions as they are available and keep the software platform current to ensure IT security." u="1"/>
        <s v="With continued hybrid work environments and cross-County work (e.g., coordination amongst departments operating at different County locations), departments have requested IMSD work to expand conference room capabilities to include improved voice, video, and digital displays.  This project is to upgrade 24 conference rooms across the County to provide these capabilities." u="1"/>
        <s v="This project addresses the immediate and significant need of short-term rehabilitation of a number of County Trynk Highways (CTHs) to provide limited preservation until additional Federal or State funding becomes available to complete a longer term significant improvement project. The continued pactching/spot maintenance activities performed by the Highway Maintenance Department on these CTHs are not sufficient to safely maintain these roadways.  The Short Term CTH Rehabilitation Project(s) under this program span the gap between routine maintenance and improvement projects and are not intended to upgrade or improve the CTH long term. Since these project(s) are short-term, this will allow time to obtain potential grant funding with County matching funds for improvemnt projects and most importantly keep roadways safe. These projects are short term improvements to extend the life of the pavement between 3-7 years until grant funding is available.  _x000a__x000a_This project will address roadway sections (see project SCOPE area below for detail) that have a pavement rating of 2 and will be repaired and/or undergo milling and overaly work." u="1"/>
        <s v="The sub-project addresses the need to meet the future transportation and safety provisions together with improving the deficiencies of the existing roadway system such as deteriorated pavement, inadequate drainage system, and insufficient access for both bicyclist and pedestrians. The Wisconsin Department of Transportation (WISDOT) under the Surface Transportation Program (STP) approved Federal funding for a total estimated cost of $8,400,000 where 80% ($6,680,000) is the Federal share and 20% ($1,670,000) is the Milwaukee County share.  The executed agreement between WISDOT and Milwaukee County is pending and anticipated in 2023. " u="1"/>
        <s v="In 2022, Milwaukee County (County) and the MCPA established a second amendments to the exsiting  Lease Agreement (Agreement) pursuant to adopted County Board File #22-850.  Under the revised Agreement, the MCPA provides project management and the Department of Administrative Services-Facilities Management Division provides review/approval of schematic plans and/or mechanical drawings, verify work completed associated with payment applications, and confirm work has been substantially completed. The work included in the second amendment (as provided by MCPS staff and consultants) established the price value for replacing the buildings electrical service with assistance from a general contractor associated with establishing pricing and schedules from an MCPA campus master plan generated in 2018. The plan included upgrading and replacing the electrical service, which also included a narrative and preliminary plan._x000a__x000a_As part of the 2023 Adopted Capital Budget, $762,181 was appropriated to address the related electrical issues pursuant to the agreement and MCPA engaged the services of an electical engingeer(s), a general contractor, and an electrical sub-contractor. During the initial part of the engineering process, it was determined there were extensive lead times on electrical equipment with the longest at fifty-four (54) weeks. The team continued to work towards completing the engineering portion of the project. This included building walk throughs with the core team, as well as a City of Milwaukee Electrical Inspector and WE Energies. The walk throughs pointed out the need to adjust the engineering, not only for the electrical portion of the project, but also for infrastructure to support the buildings power upgrades. This project will address the following changes:  XXXXXXXXXXXXXXXXXXXXXXXXXXXXXXXXX_x000a__x000a_" u="1"/>
        <s v="The Kosciuszko Community Center is a two-floor, 58,000 square foot building built in 1981 located at 2201 S. 7th Street in Milwaukee. The Center houses a fitness center/weight room, boxing ring, gym and community programming provided by third party partners. Mounting deferred maintenance has impacted the performance and condition of the building, and the functionality of the interior spaces has not been flexible for changing community preferences and space needs. This project addresses the leaking roof and skylights, thereby extending the useful life of the building overall. The project will also include modifications to any impacted rooftop units as incidental to roofing work." u="1"/>
        <s v="Park walkways and paths are some of the most popular recreational assets in parks. They allow for both passive and active recreation, as well as provide important connections in the transportation grid for the area. Many of the pavement segments within the park system are in disrepair, causing a hazard to bikers and pedestrians who use these facilities year-round. Parks requests design and reconstruction of some of the poorest segments in the system by pavement rating. The highest priority park walkways (e.g., those in poorest condition) have a pavement rating of 40/100 or less. These include such walkways as the following: Kinnickinnic River Parkway - KKP05, KKP06, KKP07, KKS01; Baran Park - BAR03, BAR04. " u="1"/>
        <s v="The 2016 adopted capital budget included project WP290 in the amount of $847,500 for planning and design work on the Kinnickinnic River Parkway. WP290 included funding for seven segments spanning from 29th street through 76th street. Projects WP290001-KK Parkway 68th to Cleveland and WP29002-KK Parkway 76th to 68th were completed in 2017. The other sections were delayed due to concerns that these sections were adjacent to planned work by MMSD to remove concrete channel in the Kinnickinnic River. In 2019, a fund transfer lapsed the remaining funding for all projects and re-established projects that were not in the vicinity or near term plans for channel removal. Project WP071301-KK Parkway 43rd to 51st and WP071401-KK Jackson Park Drive -Design were the remaining projects as of November 2019. WP071301-KK Parkway 43rd- 51st was awarded construction funding in the 2023 adopted capital budget and construction commenced in spring 2024. Milwaukee County Parks conducted community engagement on project WP071401-KK Jackson Park Drive in the fall of 2022 through the fall of 2023. Milwaukee County Parks presented four options for the redesign of Jackson Park Drive ranging from replacement in-kind through conversion of the road to trail of differing lengths. Ultimately, in alignment with departmental and county goals Alternative B was chosen by the department as the preferred design. Milwaukee County Parks is requesting construction funding for Alternative B which includes in-kind replacement of 400’ of City of Milwaukee-owned street on the west and the conversion of Jackson Park Drive into ten-foot trail between approximately the 5600 block and 51st street, with a reconstruction of the road with reduced capacity from 51st to Cleveland at 47th street. " u="1"/>
        <s v="The Milwaukee County Zoo (Zoo) currently has four to five watermain breaks per year.  The estimated costs of repairing those breaks are $20K-$50K per break ($80-$120k annually).  Recent watermain break repairs include one by the Seal habitat in 2023 costing $41K, which was 22 feet below the pavement surface and incurred additional costs to repair pavement. More recently the Zoo had an Aviary watermain break in March of 2024, 12 feet below the pavement which will cost approximately $40k (invoice has not yet been received).  We experienced an additional watermain break in May 2024 that impacted the Zoo with $30,850 in estimated repairs (plumbing and asphalt), and additional losses estimated at $5,900 (water and revenue), for total damages estimated at $36,750.  Water main breaks and associated shutoffs make it difficult for staff to provide water to the animals and service their habitats. A break affecting the Zoo's Aquatic &amp; Reptile Center could cause a significant mortality incident if water levels drop too low. Leaks and repairs make areas of the Zoo inaccessible to guests and limit animal viewing.  Beyond the repair costs, breaks sometimes go years before detection, costing the Zoo thousands of dollars for unused water and undermining Zoo paths, buildings and habitats, requiring further repairs. Zoo staff estimates one break on Badger Hill wasted 100K gallons of water between detection and repair, and the repair costs totaled $50K.  Watermain breaks at Badger Hill occur once or twice a year. As costs for municipal water and sewerage go up, the operational costs of undetected leaks will also go up, affecting the Zoo’s budget annually. In May of 2023, the cost of City of Milwaukee water went up 30% and is projected to increase 30% again in 2025.  Current models of climate change impacts project higher-than historical severe weather increasing threats of flooding, and higher temperatures, increasing demands on drinking water supply and stress on treatment facilities. Leaks wasting hundreds of thousands of gallons of water will worsen those projected impacts and increase GHG emissions and stress on equipment by running pumps to move water that is eventually lost through leaks.  " u="1"/>
        <s v="The Milwaukee County Zoo's (Zoo) former sea lion education and show pool area is beyond useful life and no longer in use. The pool was formerly used in connection with a service contract which is now terminated.  The pool and surrounding areas did not meet the required standards, and the entire site, including the pool required significant repairs. _x000a__x000a_This project demolishes the area, fills in the pool, upgrades perimeter fencing to a privacy fencing structure and adds new concrete or gravel in locations where existing structures were demolished (as the anticipated least expensive and viable option). There will be no replacement of existing concrete/asphalt and no removal of existing green spaces.  Leaving the pool area as is poses significant risks such as: water retention, public risk for an open space (20’ deep pool), and the pool also poses a risk of being a breeding ground for mosquitos or harmful insects (diseases spreading to the animal population, guests, and staff). Stormwater management may be needed, and the project will include a required a pre-demolition inspection for asbestos, lead bearing paint and other regulated materials. " u="1"/>
        <s v="The existing international arrivals facility at MKE is a 23,000 square foot, one level stand-alone structure constructed in 1975.  The existing Federal Inspection Services (FIS) facility has a processing capacity of approximately 140 passengers per hour and does not meet current design standards of the United States Department of Homeland Security.  The existing facility has one passenger loading bridge that is past its useful life.  The facility is detached from the terminal and the parking structure, requiring passengers to walk to these facilities, often in inclement weather.  A feasibility study was conducted to assess the current and future needs of the facility in 2017, and offered recommendations for the initial and ultimate capacity.  The building will be constructed in the current location of Concourse E, and will have two gates that will serve both domestic and international arrivals/departures.  The new building will contain an FIS facility that meets the current design standards of the Department of Homeland Security, and will have a peak passenger processing throughput of 400 passengers per hour." u="1"/>
        <s v="This project addresses the needs for removal of Runway 1R/19L and associated utilities / signage at MKE.  The need for this project is two fold.  First, the pavement condition indexes on this pavement, as defined by surveys completed in 2023, are well below maintenance levels and indicate the need for extensive rehabilitations.  Indexes in this range indicate a liklihood of accellerating deterioration and safety concerns from pavement spalls/debris.   Second, the airport's master plan and layout plan (map) show this runway is not in compliance with current airfield design standards and is no longer needed.  As the pavements are beyond useful life and are no longer needed, removal is recommended." u="1"/>
        <s v="This project is needed to renew the ticketing area at MKE.  This area was constructed in 1985 and has not had a full rehabilitation. In 2015, a preliminary architectural survey of the ticketing area space was conducted for the purpose of developing interior floor and exiting concepts that would make the space more attractive, brighter and replace the carpeting with hard surface flooring. Due to the high volume of pedestrian traffic in this area, the wall and floor finishes in all five entryways have become worn and damaged. The flow of pedestrian traffic in the entryway vestibules is separated by a solid wall, limiting the width of each respective doorway opening. The carpeted areas have become difficult to clean and maintain particularly in the main traffic flow areas. The purpose of this sub-project is to replace the interior finishes, lighting and entryways to make the space more appealing and less costly to maintain." u="1"/>
        <s v="This project is for the design and construction of the replacement of two exhaust / make up air units at the MWC Maintenance Garage. This equipment has reached the end of its useful life. " u="1"/>
        <s v="This project is for the obstruction removals at Timmerman Airport (MWC).  The airport completed a study identifying current obstructions and this work includes the removal of those objects.  These obstructions must be removed to be within compliance of FAA requirements for approach and departure surfaces.  " u="1"/>
        <s v="This project addresses the needs for rehabilitation of the existing Rental Car Lobby and Bathroom areas of the parking structure at MKE.  These areas have not been renewed in over 20 years.  The surfaces and fixtures in this high traffic area are past their useful life and need updating to ensure continued function.  A comprehensive consultant study of the parking structure completed in 2021 identified these areas as needing a full renewal.  The funding source is the Customer Facility Charge reservce." u="1"/>
        <s v="This project addresses the needs for reconfiguration of the northern portion of the airfield at MKE including the removal of Runway 13-31 and Taxiways U &amp; G and associated utilities and signage.  The need for this project is twofold.  First, the pavement condition indexes in these areas, as defined by surveys completed in 2023, are well below maintenance levels and indicate the need for extensive rehabilitations.  Indexes in this range indicate a likelihood of accelerating deterioration and safety concerns from pavement spalls/debris.   Second, the FAA has deemed these pavements as non-compliant with the current airfield design standards and are no longer needs; due to the the pavement being at the end of it's useful life and the FAA approval of the master plan and airport layout plan which shows these pavement areas as being removed, the Airport will be removing these pavements.  The funding source is a combination of Federal, State and Passenger Facility Charge PAYGO." u="1"/>
        <s v="This project is the next phase in a multi-year project needed to replace passenger loading bridges at MKE.  This phase includes the replacement of bridges at passenger gates C9, C12, C15, and C25.   Passenger loading bridges are a critical piece of the infrastructure of the airport and this program is slated to replace bridges as they exceed their useful life and become prone to excessive maintenance and breakdowns.  The funding source is airline rate backed revenue bonds." u="1"/>
        <s v="This project is for the rehabilitation of Saver Lot A at Milwaukee Mitchell International Airport (MKE).  The pavement in this parking lot is past its useful life and has not been rehabbed in over 20 years.  There are numerous areas of failed pavement (alligator cracking), and repair patching is no longer able to sustain this pavement.  In the last year, there have been numerous conduit failures below the pavement as well.    The funding souce is airline rate backed revenue bonds." u="1"/>
        <s v="This project addresses the needs for replacement, upgrade, and modernization of the data center virtual infrastructure with the current supported generation storage and services.  This project will replace existing server virtualization technologies that are past the end of useful life.  The current equipment is at risk of losing support from the manufacturer and the airport needs to have this replaced prior to that time.  The continued functionality of this infrastructure is critical as it supports all airport servers and related IT services.  The funding source is the Airport Development Fund Reserve. _x0009_" u="1"/>
        <s v="This project addresses the need for replacement, upgrade, and modernization of the paging systems with current generation technology.  This project will replace existing systems that are past the end of useful life.  The current equipment is at risk of losing support from the manufacturer and the airport needs to have this replaced prior to that time.  The continued functionality of this infrastructure is critical as it provides communication and public announcement capabilities throughout the airport and planned expansions.   The funding source is the Airport Development Fund Reserve. _x0009_" u="1"/>
        <s v="This project is needed for replacement of equipment for the Aircraft Rescue and Fire Fighting (ARFF) team at MKE.  The equipment is required by Federal Aviation Administration (FAA) Advisory Circular.  The current equipment being replaced is at the end of its useful life.  The airport will be replacing 2 trucks (Rescue 717 and 718.) These vehicles will be built using the Federal Aviation (FAA) Circular and in compliance with National Fire Protection Agency (NFPA) 414.  The funding source is Passenger Facility Charge PAYGO." u="1"/>
        <s v="This project is needed for replacement of equipment to comply with allowable snow removal equipment for the airport as calculated using the Federal Aviation Administration (FAA) Advisory Circular, and as reflected in the Airport's current snow and ice control plan (SCP).  The current equipment is at the end of its useful life.  The airport will be replacing one (1) rotary plow.  The funding source is Passenger Facility Charge PAYGO." u="1"/>
        <s v="This project is for the replacement of required snow removal equipment that is used at Milwaukee Mitchell International Airport on non-airfield pavements.  This project will replace equipment that is past its useful life.  The funding source is the Airport Development Fund Reserve." u="1"/>
        <s v="The purpose of this project is to continue the capital project (phase 2 - the final phase) for the renewal effort of existing expansion joints in the Parking Garage at MKE.  A comprehensive study of the parking garage was conducted in 2021.  That study found moisture present within the post-tension tendons sheathes and higher than average chlorides in the concrete resulting in an accelerated deterioration of the structure.  The expansion joints are critical to keeping water and chlorides from reaching the anchorages of the tendons.  The study placed expansion joint replacement as a high priority to maintain structure health and extend useful life.  The funding source is a combination of the Capital Improvement Reserve Accounts and Customer Facility Charge Reserve." u="1"/>
        <s v="This project addresses the needs for rehabilitation and addition of new traffic bearing membranes and sealants in various locations within the parking structure at MKE. The parking garage is critical to the operations of the airport.  A comprehensive study was done in 2021 that identified the need for waterproofing efforts to extend the lifespan of the structure.  The testing within the study noted areas of high chloride levels within the concrete, and other signs of water migration such as efflorescence.  The funding source is a combination of the Airport Development Fund - Depreciated Reserve, Customer Facility Charge Reserve, and the Capital Improvement Reserve Account." u="1"/>
        <s v="This project is needed to replace the roofing, insulation, and air handling units at the south maintenance facility at Milwaukee Mitchell International Airport (MKE).  The current roof and insulation is original to the building and is past its useful life.  The current roof leaks in numerous areas and these leaks are causing damage to the structure and to the equipment within the facility.  " u="1"/>
        <s v="This project is for the design of the rehabilitation of the pedestrian corridor in the parking garage at Milwaukee Mitchell International Airport (MKE).  The pedestrian corridor connects the terminal access skywalk to the back of the parking garage connecting two elevator lobbies and all three building phases of the garage.  The existing finishes / equipment in the corridor are over 20 years old and are past their useful life.  The moving walkways within the space breaks down frequently resulting in numerous repair costs and complaints from the public.  The funding is provided by the Airport Development Fund Reserve. " u="1"/>
        <s v="Construction funds of $22,209,691 are requested to renovate the rhino habitat as the final phase of Adventure Africa.  The project includes enclosing the space between Pachyderm East and West to create an indoor exhibit for rhinos, hippos and hoofstock animals.  The project also includes renovating the current rhino and the old elephant yards, and the warthog habitat.  _x000a_The original 2013 Master Plan estimated the construction cost at $8M and the estimate was updated to $10M when the design funds were approved in 2020.  The Zoological Society of Milwaukee (ZSM) committed to funding 50% of the cost or up to $5M.  The construction costs have risen to $22.2M based on the recent schematic design and cost from the CMAR.  The ZSM has raised $27M for the three phases of Adventure Africa with $6M for the rhino renovation.  The Zoo is requesting $16,209,691 from the County.  The Zoo is estimating a cost savings from the Adventure Africa Elephants LLS capital project of $3,541,058, of which 50% or $1,770,529 is the Society’s.  These Society funds were raised for and are restricted to Adventure Africa and can be applied to the Adventure Africa Rhino capital project.  With the $3.5M estimated from the LLS project, the total cost to the County for the Rhino renovation is $12,668,633._x000a_The current area is from a 1950s habitat that gets farther and farther away from best practices over time, and it doesn’t align with research-supported best practices for habitat design, identified to support the best animal welfare. Our target is a habitat that better supports the needs of the rhinos and allows our care staff to deliver excellent care, as well as supporting our participation in scientific research into questions about rhino nutrition, health and reproduction in human care. Those studies inform wildlife conservation and ex situ projects. And finally, updated facilities will better support SSP goals for successful reproduction of rhinos in human care, and will likely be needed to continue to house rhinos at the Milwaukee County Zoo, if and when standards do evolve beyond our current facility." u="1"/>
        <s v="The Charles Allis Mansion is a historical structure that houses Charles's world class art collection. The historic wooden window sashes, storm windows, and window sills and frames have deteriorated to the point of requiring repair and/or replacement. Many parts are devoid of paint allowing further deterioration. These elements are important to the historical integrity of the building.  Many storm windows were replaced by aluminum storms and screens.  Due to the rotting and unstable wood of the window frames, the aluminum storm windows are now falling off of the house, particulary during periods of intense wind.  To date, 11 have fallen from their frames.  This has left the effected windows additionally vurnerable to decay and rot from the elements, but more importantly presents a safety hazard to anyone within the trajectory of the fallen storm window.  In addition, there are two sets of doors to the great hall in need of replacement due excessive warping, broken seals on thermal panes and broken locking mechanisims.  These doors stick to their frames and present a safety hazard in the event the Great Hall, as an event space with a 120 person capacity, would need to be quickly evacuated." u="1"/>
        <s v="The Villa Terrace has water and flooding issues in the basement at mutliple levels of the basement. This flooding is due to the north side of the building's alleyway. At this time, the sewer is no longer the lowest point of the alleyway. Water floods the alley and enters the Villa Terrace basement through windows, a stairwell in the alleyway (which is the lowest point) and through the Mercury courtyard in the interior of the building. The Mercury courtyard exists inside of the Villa's walls.  The corners of the courtyard have been disrupted with sinkholes centered around drainage that exists in the courtyard. The Courtyard is a historic and protected space, the mosaic paths will need to be mudjacked, to prevent the sinkholes, as well as the draining sewers repaired and the area regrded. The alleyway needs to be regraded, to ensure the sewer is the lowest point. The gutter spout off the north neighbors needs to be rerouted, and the windows on the north side of the alleyway restored and resealed. " u="1"/>
        <s v="The Charles Allis Art Museum (Museum) facade is in need of repair/restoration to mitigate the current and/or worsening water damage to the facility.  The Museum has shifted masonry and brick work on the (sandstone) gables; chimney, courtyard wall(s), and adjacent roof and flashing repairs are needed as well. A full restoration of the historic nature of the Museum is recommended. Water is leaking into the house museum and causing cosmetic damage, in flaking, molding and bubbling plaster. The shifting brickwork has destabilized the gables of the Museum, most visible on the south facing gables of the chauffers apartment. This shifted masonry causes a risk of house envelope failure, mostly the shifted masorny is a risk to passers by of falling walls, bullwarks, and damaging the collection and historic nature of the interiors of the Museum. All changes and exterior matintence needs to be approved by the Wisconsin Historic Commissison.  The 2020 Adopted Capital Improvement Budget included an appropriation of $192,338 for planning and design to complete the remaining major facade elements.  A related but seperate project (WU050101) was included in the 2023 Adopted Capital Improvement Budget that provided $150,000 for temporary make-safe repairs.  However, additional funding may be required to complete the make-safe repairs." u="1"/>
        <s v="The Powerhouse at the CRC was built in 1947.  There are five windows that are 8ft wide by 12ft high, eight windows that are 5ft wide by 12ft high, and 1 window that is 4ft wide by 8 ft high.  These structural windows are original to the building and are beyond their useful life.  Some of the windows are starting to separate from the building which could cause structural issues to the building.  This project should include replacing the windows with standard sizes and blocking up the rest of the area since such large windows are no longer needed.  " u="1"/>
        <s v="The current locking system at the CRC is a combination of manual (keyed) locks and electronic locks.  In some areas the CRC has an electronic key card system that registers who opened the door, but in other areas of the facility brass keys are utilized. Given the frequent use of manual keys and locks, the possibility of a physical key being lost/broken, or the lock malfunctioning exists. If a key or set of keys were to be lost, the facility would be locked down, and the entire facility would be searched until the keys were located. This would result in a significant disruption to normal facility operations and result in a significant amount of overtime wages for facility staff. If a key card was lost or damaged, the CRC would deactivate the compromised card and issue a replacement. The CRC is requesting a phased approach as a solution.  For Phase 1 the CRC is requesting a security analysis on all security points to determine the best approach and cost of upgrading the security system.  Also in phase 1 IMSD has determined that current card readers are outdated and system can be breached so the CRC is requesting to install and program 190 new HID SIGNO20 card readers throughout the facility.  This project may need additional card readers in future phases but IMSD has determine that these readers should be replaced as soon as possible." u="1"/>
        <s v="The Lotter Building roof (27,574 sq ft) is orginial to the construstion of the building which was built in 1990.  The life expectancy of the roof is approximately 20 years.  The current age of the roof is 34 years, and is approximately 14 years beyond its uselife. The roof has multiple leaks in several sections affecting the entire building, and is starting to show its age. The leaking has caused minor to moderate damage to interior walls and ceiling tiles.  There have been several temporary repairs over the past 5 years, however, maintenance staff has recommended roof replacement versus temporary repairs due to the significantly deteriorated condition of the roofing surface.  The Lotter Building provide critical services to the CRC such as 4 Housing Units which can house up to 240 indivuals , the Graphic Shop, and the Alternative Care Facility (one of only two emergency Covid hosipals in Wisconsin.  There have been a growing number of leaking incidents within the past 5 years, which has caused delays in the Graphics shop due to having to move equipment away from their power sources.  Currently the housing units are not being used but become necessary if the CRC's population increases.  Continued leaking issues are likely to cause similar problems and additional delays until the roof can be replaced and will negatively affect the CRC ability to effectively carry out this core function." u="1"/>
        <s v="The Surges Building roof (37,461 sq ft) is orginial to the construstion of the building which was built in 1988.  The life expectancy of the roof is approximately 20 years.  The current age of the roof is 36 years, and is approximately 16 years beyond its uselife. The roof has multiple leaks in several sections affecting the entire building. The leaking has caused minor to moderate damage to interior walls and ceiling tiles.  There have been several temporary repairs over the past 5 years, however, maintenance staff&quot;,&quot; has recommended roof replacement versus temporary repairs due to the significantly deteriorated condition of the roofing surface._x000a__x000a_The Surges Building provide critical services to the CRC such as Laundry, a training area, records retention area, and the Family Engagement Center.  There have been a growing number of leaking incidents within the past 5 years, which has caused the records room to flood, as well as issues with the laundry equipment.  Continued leaking issues are likely to cause similar problems and additional delays until the roof can be replaced and will negatively affect the CRC ability to effectively carry out this core function." u="1"/>
        <s v="Employee parking lot (101,000 Sq ft) on west side of the CRC was built in 1997 and have a useful life of 25 years.  This parking lot has reached its useful life and now needs replacement.  The parking lot is showing signs of wear and tear and the surface is uneven and filled with potholes that are getting larger and more difficult to patch. There are an increasing number of cracks that are becoming more difficult to seal. It is becoming critical that this lot be replaced as maintenance is becoming less cost effective.  " u="1"/>
        <s v="Renovate one of the evidence/file storage rooms, SB 223, into a central evidence repository for the Clerk of Circuit Court’s Criminal Division. Today, the Criminal Division divides evidence and case files between four separate rooms in the Safety Building, several of which are highly susceptible to flooding or fire damage. In recent history, there have been considerable flooding issues in some of our older evidence rooms, including  in the last few months. The key costs would include: upgrades to the fire suppression system to mitigate against fire damage; grating the windows (facing the inner courtyard) to ensure the security of evidence maintained in the room; fixing other windows that are cracked or otherwise damaged; and the insertion of secure lockers for firearms. " u="1"/>
        <s v="Old carpet throughout the courtrooms and administrative areas at Vel Phillips are worn and beyond their useful life. The specific areas include the eight courts and the court administrative offices, which includes all the judge’s chambers and the admin staff offices and cubical areas. The carpet in these areas is 27 years old, has significant wear and tear, stains, and outdated styles, which negatively impacts employees, tenants and visitors alike. In areas, the carpet has become matted, faded, and has lost its original texture and appearance. Although the carpets have been vacuumed regularly, there has been accumulated dirt, dust, and allergens, making it difficult to clean and maintain a healthy indoor environment. Spot replacements are difficult to match, given the age of the carpet.  Therefore, full replacement is recommended." u="1"/>
        <s v="The number of staff at the Milwaukee County Clerk's Office has grown to the point that we no longer have adequate workspace for all employees. The Clerk's Office has a very large storage room located within its offices in Room 105 that can be converted to additional workspace with work stations. Due to an increase of digital storage our need for physical unsecured storage is decreasing and our need for staff workstations is increasing. Therefore, it would be an optimal solution to convert this large storage space into workstations. In a cursory review of this effort, we have concluded that it is feasible to do this work in accordance with applicable rules and regulations. " u="1"/>
        <s v="The current CJF determine area sink and toilet flushing system, which provides for full controls and monitoring to flushing toilets simultaneously (common in correctional facilities), is failing.  Deliberate multiple flushes by inmates causes flooding within the CJF and allows foreign objects to be flushed into the sewage system. Milwaukee County received notice from the Milwaukee Metropolitan Sewerage District (MMSD) that foreign objects being flushed into the sewage system violates Section 11.202(3) of the MMSD Rules.  Efforts are being made in 2023 to ensure the system remains operable.  To address this failing system, a new system needs to replace the failing system.  This new system will provide remote flushing capabilities, schedule usage, and control all of the parameters for a single cell, multiple cells, or even the entire facility." u="1"/>
        <s v="The County Courthouse Cafe was was last renovated 20+ years ago (estimated).  The finishes have deteriorated and the kitchen equipment is beyond its useful life.  Some equipment has been permanently removed during the last five years and the café is not an inviting space to employees, tenants or visitors.  In addition, the cafe space is not properly equipped with necessary ADA compliance features (such as stairs to different areas of the dining area and no ramp).  _x000a_" u="1"/>
        <s v="The skywalk, leading from Community Justice Facility to the Safety Building, has experienced leakage and corrison over the years. The skywalk was constructed approximately 30 years ago.  This walk-way is traversed by tenants and visitors daily.  This project will consist of a full physical assessment of the skywalk and a recommended scope of work for full rehabilitation.  Milwaukee County is performing an updated assessment in 2023 to determine the extent of current conditions." u="1"/>
        <s v="*EXAMPLE:  The County Courthouse roof was last replaced in 1993.  The life expectancy of the roof is approximately 20 years.  The current age of the roof is 30 years, and is approximately 10 years beyond its uselife.  Based on a 2022 facility inspection, the roof has multiple leaks in several sections affecting the top floors of the Courts area.  The leaking has caused minor to moderate damage to interior walls and ceiling tiles.  There have been several temporary repairs over the past 5 years, however, maintenance staff has recommended roof replacement versus temporary repairs due to the significantly deteriorated condition of approximately 90% of the roofing surface.  _x000a__x000a_The County Courts area (affected by the water leakage) provide critical family court services to the public (a core Courts service/function).  There have been approximately 10 (water leaking) incidents within the past 5 years that have caused services to be temporary delayed and rescheduled until repairs can be made.  Continued leaking issues are likely to cause similar problems and additional delays until the roof can be replaced and will negatively affect the Courts ability to effectively carry out this core service/function." u="1"/>
        <s v="Today, Milwaukee County expends significantly on steam to heat the Milwaukee County Courthouse Complex during heating months, which has increased signficantly recently based on local steam entity rate increases.  Currently there are approximately 2,000 steam traps, which serve the heating system that are at the end of life and need replacement. Many of these devices have exceeded useful lifecycle.  Once lifecycles are exceeded, leakage occurs, sometimes signficant, causing steam and costs to be wasted.  This waste can be controlled and eliminated.  Risks of not replacing steam traps include: Steam traps can become less efficient, which can lead to energy waste and increased operating costs, rates experienced for CH Complex steam (by local, district steam provider) have risen the last coupley years, contributing to steam cost increases (steam trap replacements can help minimize steam rate increases), high temperatures and corrosive chemicals over time cause corrosion and damage to the trap, and older steam traps may no longer meet current safety and environmental regulations, or they may be incompatible with modern heating and steam systems." u="1"/>
        <s v="Many Milwaukee County administrative offices are currently located in leased space at 633 W. Wisconsin Avenue and the Historic Courthouse. In an effort to reduce underutilized administrative space and associated lease costs, the County is currently studying options to modernize administrative spaces. The scope of this capital project includes detailed planning, design and construction of workspaces to modernize workspaces to accommodate teleworking and in-office collaboration." u="1"/>
        <s v="Reconfiguration and remodel of the Family Court Commission space on the seventh floor of the Historic Courthouse. Scope includes enlarging commissioner hearing rooms and waiting space, to provide for safer and more user friendly for users of the space. Initial project funding was provided through an ARPA request, and only covers a portion of the project." u="1"/>
        <s v="Milwaukee County's technology equipment (e.g., laptops, desktops, printers, tablets, network devices, AV equipment, etc.) has end of life / end of support dates from vendors.  In order to maintain good operations, vendor support, and a secure environment, these pieces of equipment need regular lifecycle / replacement._x000a__x000a_DAS-IMSD is responsible for managing the County's IT infrastructure for various departments, computers, printers, switches, routers, access points, and other hardware components. DAS-IMSD faces major challenges in managing the lifecycle of the County's aging IT components._x000a__x000a_Funding IT lifecycle management resolves several problems, including:_x000a__x000a_1. Addressing increasing maintenance costs: Without proper lifecycle management, DAS-IMSD may continue to maintain old hardware components that have exceeded their useful life. This leads to increased maintenance costs and reduced efficiency._x000a__x000a_2. Addressing security risks: Outdated hardware components may lack critical security features or may not receive security updates, leaving them vulnerable to cyber attacks. This can lead to data breaches and other security incidents._x000a__x000a_3. Addressing environmental impacts: Improper disposal of hardware components can have a significant environmental impact. Without a proper lifecycle management program, the County may dispose of hardware components in ways that are harmful to the environment._x000a__x000a_To address these challenges, DAS-IMSD is requesting funding for an annual comprehensive lifecycle management program to ensure hardware is acquired, maintained, and disposed of in a structured manner, taking into account factors such as performance, security, and environmental impact._x000a_" u="1"/>
        <s v="Adopted County Board Resolution #22-895 requested a report on updating restrooms in Milwaukee County facilities to provide for inclusivity. This capital project will use the findings of that report as the basis to provide for upgrades to restrooms. Upgrades could range from signage improvements to remodeling of restrooms. This capital project includes analysis, design and construction." u="1"/>
        <s v="Construction of the new Coggs building, to provide for an appropriate administrative space for the Department of Health and Human Services, is scheduled to begin in 2023 and be completed in 2025. Additional funding is required to provide for items not previously anticipated or not fully developed at the time of the initial request." u="1"/>
        <s v="In August 2004, the County received a Notice of Violation/Notice of Claim from the WDNR stating that they believed Milwaukee County to be in violation of the general permit for “Bypasses or Overflows from Sewage Collection Systems (WI-0047341-03).  In January 2005 ,the County (as one of 28 defendants) received the proposed stipulated settlement from the State Attorney General’s office requiring specific actions from the defendants.  As a member of the MMSD-Technical Advisory Team (TAT), the County worked with representatives from the other communities to create a stipulated settlement agreement (agreement) that was issued in 2006.  The agreement directed municipalities to improve the condition of their sanitary sewer facilities in order to minimize the inflow and infiltration of clear water into the sanitary sewer system. A reduction of clear water in the system reduces the amount of sewage that needs to be treated and reduces the possibility of sewer backups and overflows.  _x000a__x000a_The agreement requires continued evaluation/inspection of the sanitary sewer system every 5 years. An inspection of approximately 20% of the County sanitary sewer system is undertaken on an annual basis. _x000a__x000a_**Even after the condition of the County's sanitary sewer facilities had been elevated to an acceptable condition, the stipulated agreement with the DOJ requires continued evaluation/inspection of the sanitary sewer system every 5 years.  An inspection of approximately 20% of the County sanitary sewer system is undertaken on an annual basis.  This includes inspection of manholes, lift stations and televising sanitary sewer pipes, which may identify additional sanitary system pipe rehabilitation needs.   Deficiencies in the sanitary sewer system are required to be corrected within 18 months from when they are identified." u="1"/>
        <s v="The  Mitchell Park sanitary lift station located at Mitchell Park was installed in the 1950s, was upgraded in 1996, and has reached the end of its servicable life.  The Department of Parks, Recreation and Culture has identified the lift station as needing replacement. The lift station should be replaced prior to failure to avoid a discontinuation of sanitary services and the closure of facilities.  The replacement of the lift station includes the replacement of the force main. " u="1"/>
        <s v="The Oak Creek Skate sanitary lift station located in the pavillion at the Mill Pond in the Oak Creek Parkway was installed in 1934, and has reached the end of its servicable life.  The Department of Parks, Recreation and Culture has identified the lift station as needing replacement. The lift station should be replaced prior to failure to avoid a discontinuation of sanitary services and the closure of facilities.  The replacement of the lift station includes the replacement of the force main." u="1"/>
        <s v="The (CJF) roof is original to the 1992 construction. As per a 2012 A&amp;E estimate, the roof has multiple leaks in several _x000a_areas and since then there has been periodic repairs to limit interior damage, but the roof requires replacement versus _x000a_temporary repairs. The life expectancy of the roof is 15-20 years. With the facility being 23 years old, it is beyond _x000a_useful life and requires replacement.   An appropriation of $2,459,452 was adopted in 2017, for the construction phase for roof replacement.  This CIP request is to provide additional funding, now required based on construction material increases and inflation." u="1"/>
        <s v="The 9 elevators in the Milwaukee County historic courthouse have been upgraded over time, but are fundamentally original to the building, at the end of their useful life, and need to be fully replaced.  Elevator safety is a life safety issue, and unfortunately these elevators have been experiencing increased rates of failure and entrapment of occupants.  Eight of the elevators are passenger elevators serving County employees, elected officials, WI District Court personnel and the public.  One of the elevators is a service elevator used to transport occupants from the CJF to courtrooms and back by the Sheriff's office.  _x000a__x000a_This project requests a waiver from the policy of 'design first', and an acceleration of the construction funding for these replacements from 2025-26 to 2024.  The design phase for this is an already adopted capital project and is in progress (did not reach the 90% goal by budget time)." u="1"/>
        <s v="The Children Youth and Family Services (CYFS) division is requesting this project to replace the existing hard-wired control panels in the Detention Center's Central Control. The current control panel was installed around 1996 and is a potential security risk. According to an FMD electrician, the control panel should have been replaced 10 years ago as there are no replacement parts for this system should it break down._x000a__x000a_This project would upgrade the existing system with a new touchscreen control stations and a new security management computer. This would allow the SRCCCY Control panel to be digital rather than analog." u="1"/>
        <s v="Support the Secure Residential Care Center for Children and Youth (SRCCCY) construction and remodel.  This request is to fund the remodeling of the existing housing units and other areas, to include the dental suite and outdoor areas, within the youth detention center that support justice involved youth in our care.  The SRCCCY will serve youth on a court order as an alternative to a State of Wisconsin juvenile correctional placement, which will keep our youth in Milwaukee and provide intensive, individualized programs, services and supports for the youth and their families.  Additional funding is being requested to support the plans for remodeling the existing 2 housing units for kids in the Milwaukee County Accountability Program (MCAP) that will become part of the SRCCCY, as well as remodeling of a dental suite, two outdoor areas and other areas within the existing detention facility.  The housing units remodel includes, but not limited to, new flooring, shelving lighting fixtures, plumbing fixtures and security doors for each individual room.  The outdoor remodel includes adding additional square footage, green space and recreational activities. Funding is not available to support the full remodel plan and it is vital for the remodel to occur at the same time of the other areas within detention and to provide equitable housing units for all youth in our care." u="1"/>
        <s v="Wil-O-Way Underwood hosts a 6-week youth summer camp for individuals with disabilities. This camp is a great respite opportunity for families with children with disabilities. The Wil-O-Way Underwood facility currently has a wading pool that utilizes a sock filtration system. This unit uses diatomaceous earth to clean the filters which is known to cause lung issues if inhaled. Extra safety precautions are needed when maintaining this unit, which requires a dedicated staff to monitor the pool's maintenance. Staff is also needed to monitor the pool, offers very little shade, and consumes more water than Splash pad would. In addition, individuals with physical disabilities cannot fully participate with their peers in a wading pool, whereas they can in a Splash Pad. Wil-O-Way Underwood hosts over 50 community events each year, which would be more inclined to utilize and on demand feature like this where less is needed to get the water feature ready. " u="1"/>
        <s v="Wil-O-Way Grant hosts a 6-week youth summer camp for individuals with disabilities. This camp is a great respite opportunity for families with children with disabilities. The Wil-O-Way Grant facility currently has a wading pool that utilizes a sand filter system, which requires a dedicated staff to monitor the pool's maintenance, and ensure the safety of its users, offers very little shade, and consumes more water than Splash pad would. In addition, individuals with physical disabilities cannot fully participate with their peers in a wading pool, whereas they can in a Splash Pad. Wil-O-Way Grant hosts over 50 community events each year, which would be more inclined to utilize and on demand feature like this where less is needed to get the water feature ready. " u="1"/>
        <s v="The Clinton Rose Sr. Center kitchen is tired and equipment has exceeded its useful life.  This project will consist of a full renovation of the kitchen facility with new flooring, wall coverings, kitchen equipment, and tables." u="1"/>
        <s v="All original lifts which were installed in the 1980's at Milwaukee County Transit System (MCTS) are reaching the end of their useful life. To avoid failure, MCTS has been replacing lifts on an ongoing basis. In 2023 MCTS is seeking to replace an additional 4 lifts at the FDL garage property to ensure safe and efficient operations to keep up with bus maintenance demands. _x000a__x000a_The lifts are responsible for lifting buses into the air so that mechanics can easily work on areas of the vehicle which are otherwise impossible to access. Each bus weighs over 13 tons. Having this vital piece of equipment is extremely important to MCTS operations. If lifts cannot safely operate, they are not used. Closing down lifts that are no longer deemed safe would limit the capacity to perform bus repairs, which could ultimatley impact MCTS' ability to provide transit services to the community. Ultimatly, if MCTS will continue it's Battery Electric Bus program, all lifts will need to be replaced with updated models that can handle the added weight of the battery packs, which can add upwards of 6,000 extra pounds to the vehicle. All existing lifts from the 1980's cannot safely handle the added weight of BEB's. " u="1"/>
        <s v="Milwaukee County (County) and the 19 municipal governments within its jurisdiction share a common goal to reduce the number of serious injuries and fatalities on County roadways to zero.  This effort is closely aligned with the State of Wisconsin’s Zero in Wisconsin initiative and will follow the County's current assessment phase with the municipalities to better align efforts through a grant from the state DOT’s Transportation Alternatives Program (TAP). To achieve this vision, Milwaukee County Department of Transportation (MCDOT) will form an intergovernmental task force, consisting of public and private stakeholders, to manage the Safe Streets and Roads for All (SS4A) Action Plan development.  MCDOT will demonstrate consistent progress toward the project’s goals, including:_x000a__x000a_•Reduce the number of annual roadway fatalities to ZERO by 2028_x000a_•Reduce the number of crashes with serious injuries by 50% by 2025 and by 80% by 2028; and_x000a_•Implement proven, evidence-based policy and design interventions to systemically reduce fatal and severe crashes in the areas of engineering, education, and enforcement." u="1"/>
        <s v="With the implementation of the East-West Bus Rapid Transit (BRT) Project and the North-South Transit Enhancement Project currently undergoing design; the proposed next phase towards development of a rapid transit network within Milwaukee County is along National Avenue (currently served with MCTS Route 18). The feasibility study will determine viability of pursuing transit enhancements in the corridor, leading to engineering/design and ultimately leveraging federal funds towards construction. As a corridor that will be significantly impacted by construction due to the Wisconsin Department of Transportation’s (WisDOT) I-94 East-West project in Milwaukee; National Avenue and MCTS Route 18 also stands to benefit from transit mitigation funds from WisDOT. Within ¼-mile of Route 18 are 32,700 residents, 27,400 jobs, 5,221 businesses, 18% of residents in this corridor live in poverty, 53% of residents in this corridor are non-white or of Hispanic/Latino origin, 13% of residents are 65 and older, 20% of residents are 17 or younger, 13% of residents are Limited English Proficient, 13% of residents live with a disability, 46% of households have access to one car and 15% of households are car-free, all according to Census 2020 data.  " u="1"/>
        <s v="Milwaukee County’s Comptroller’s Office and the Wisconsin Policy Forum (WPF) have identified that the Milwaukee County Transit System (MCTS) will face a significant budgetary shortfall by 2025. This analysis will allow for planning and recommendations moving forward, should no additional funding sources be made available to support MCTS operations and infrastructure needs. Recommendations may include but not be limited to consolidation of MCTS facilities, reduction in fleet size and overall service, infrastructure, and capital footprint. _x000a__x000a_As many MCTS facilities and assets have been partially funded by the federal government, any change in use or consolidation must be conducted in compliance with all applicable federal requirements. These requirements mandate that significant changes to the operations of a transit agency will require a Service Equity Analysis. This analysis will also be used to establish that the proposed change does not pose a disproportionate impact to minority populations, or a disproportionate burden to low-income populations. Specifically, the Service Equity Analysis seeks to ensure that minority and low-income populations aren’t unfairly impacted by any service reductions, and that these groups do receive the fair share of service. " u="1"/>
        <s v="Apart from buses, Milwauke County Transit System's (MCTS) presence in the community is most visible through its bus stops. Of 3,887 bus stops 658 include an MCTS-managed bus shelter (Dec 2022). MCTS considers the condition of a bus shelter as a reflection on MCTS as an agency.  Bus shelters are a community asset that helps protect bus passengers from the elements. They also help to enhance safety and secruity at stops by providing a shetler or structure someone can wait inside to protect themselves from someone approaching from a blind spot or from other hazards. Many shelters also feature seating to provide a place to rest, which is helpful when serving the elderly and persons with mobility limitations. The current shelters are made of glass panels and are prone to damage and vandalism. The shelters will utilize a different type of metal panel to limit issues with broken glass. This project requires retrofitting existing shelters with new panels to help reduce damage and safety issues caused by broken glass. The location of the bus shelters include: NB Sherman &amp; Rohr, SB 76th &amp; Mill Rd (farside), SE Fond du Lac &amp; Capitol (farside), NB 60th &amp; Silver Spring, NB 35th &amp; Mitchell, SE Fond du Lac &amp; 32nd , SB 12th &amp; State, SB Sherman &amp; Villard, EB Silver Spring &amp; 35th, SB 6th &amp; Walnut, WB Burleigh &amp; 8th, EB Oklahoma &amp; 6th, WB Burnham &amp; Layton Blvd, WB North Ave &amp; 27th, EB North Ave &amp; 27th, NB 60th &amp; Good Hope, EB Mill Rd &amp; 76th, NW Atkinson &amp; 27th, WB Silver Spring &amp; Hopkins, EB Hampton &amp; 76th, SB 60th &amp; Silver Spring, SB 76th &amp; Villard, EB Congress &amp; 76th, NW Fond du Lac &amp; Capitol, SB Hopkins &amp; Locust. See &quot;SD TRANSIT ENHANCEMENT LOCATIONS LIST&quot; for more detail. " u="1"/>
        <s v="Bus Bulbs (also called bulb-outs or bump outs) are an extension of the sidewalk covering the parking lane; the bus boards in the live lane of traffic. For a bus this saves time from having to pull into the parking lane to board passengers, then merge back into traffic. For traffic safety, this temporarily puts a pause on traffic flow when the bus is boarding; and when no bus is present, the bulb eliminates the opportunity for vehicles to use the parking lane to overtake traffic (i.e. reckless driving). In an effort to curb reckless driving, municipalities (Milwaukee in particular) modify crosswalks and intersections to include curb extensions, which is helpful for pedestrian safety. A curb extension for a bus bulb includes this pedestrian safety, and also provides this added time-savings for the bus. MCTS proposes using bus stops as means to combat reckless driving, employing the bus bulb. Ten locations have been selected in the City of Milwaukee.  The locations include: North Ave/14th Street, Center/41st Street, Burleigh/1st Street, Center/1st Street, North Ave/5th Street, Greenfield/29th Street, Center/Richards, Holton/Chambers, North Ave/1st Street, Center/Pierce. See &quot;SD TRANSIT ENHANCEMENT LOCATIONS LIST&quot; for full details. " u="1"/>
        <s v="Traffic signal priority (TSP) is an operational strategy that facilitates the movement of transit vehicles (usually those in-service) through traffic-signal controlled intersections. TSP enables bus communication with the traffic signal system without action taken by the bus driver (via on-board computers). TSP allows the traffic signal network to shorten red lights and extend green lights to give buses an advantage and keep them on a schedule, enabling passengers to reach their destinations on time. TSP is considered to be one of the most popular transit management strategies that can be used to help transit service become more reliable, faster, and more cost-effective. MCTS staff has indicated TSP would provide an advantage in traffic to ensure buses are reliable and efficient. By improving passenger expereince MCTS, looks to maintain ridership levels and encourage new riders to try transit.  For TSP to function, both the existing bus and the existing traffic signal must outfitted with the proper hard/software. This project outfits 85 of its buses to be used on 5 of its busiest routes, and to upgrade traffic signal hardware at 20 intersections. These intersections are in City of Milwaukee's downtown focusing on the Water Street and 6th Street corridors. Both streets serve multiple MCTS routes and have high traffic counts. See &quot;SD TRANSIT ENHANCEMENT LOCATIONS LIST&quot; for more details. " u="1"/>
        <s v="ADA Boarding Pads - This is the concrete sidewalk landing pad which serves the doors of the bus. Where sidewalk includes a grassy area, this pad fills the grassy area between the curb and the sidewalk (5'x8' minimum, 8'x8' preferred). Minimally, each bus stop requires a front door boarding pad, ideally there is also a back door pad. MCTS has 3,887 active bus stops (as of Dec 2022): 92% are ADA compliant, MCTS has a running list of the remainig 8% which are not. MCTS focused its propsed locations on bus stops for which there is no ADA boarding pad, passengers board in grass, which is not ADA compliant and must be rectified. See all proposed locations in &quot;SD TRANSIT ENCHANCEMENT LOCATIONS LIST&quot; Tab 3.1. for details. _x000a__x000a_Bollards for Bus Shelters - In 2021 MCTS had 12 bus shelters detroyed by non-company auto accidents, 8 in 2022, 1 in 2023-to-date. Traffic saftey bollards add a layer of protection for the patrons waiting inside; safeguarding the public, protecting MCTS assets. &quot;SD TRANSIT ENCHANCEMENT LOCATIONS LIST&quot; Tab 3.1. for details. " u="1"/>
        <s v="The concrete at the Fleet Maintenance building is severly damaged. It is the orginal concrete from when the property was built. At the time of construction, there were issues with the fill beneath the property. Over the years the fill has continued to deteriorate which has caused water issues and small sinkholes. Due to the harsh climate, there has been noticiable heaving and crumbing of the concrete, curbs and asphalt. This property is where all heavy maintenance and repairs of Milwaukee County Transit (MCTS) buses are done. Without suitable concrete to drive on, it is not safe to drive the 26 ton vehicles around the property. Cracks and other issues can result in damage to the vehicles and present a tripping and safety hazard to the staff that use the facility and parking lots. It is also recommended that at this time the fencing around the property be replaced to improve the overall safety of the faclity and to minimize threats to the assets and staff that are housed in that property.   Project will also update the parking lot LED lighting" u="1"/>
        <s v="All original lifts which were installed in the 1980's at Milwaukee County Transit System (MCTS) are reaching the end of their useful life. To avoid failure, MCTS has been replacing lifts on an ongoing basis. In 2023 MCTS is seeking to replace an additional 2 lifts at the kinnickinnic garage property to ensure safe and efficient operations to keep up with bus maintenance demands. _x000a__x000a_The lifts are responsible for lifting buses into the air so that mechanics can easily work on areas of the vehicle which are otherwise impossible to access. Each bus weighs over 13 tons. Having this vital piece of equipment is extremely important to MCTS operations. If lifts cannot safely operate, they are not used. Closing down lifts that are no longer deemed safe would limit the capacity to perform bus repairs, which could ultimatley impact MCTS' ability to provide transit services to the community. Ultimatly, if MCTS will continue it's Battery Electric Bus program, all lifts will need to be replaced with updated models that can handle the added weight of the battery packs, which can add upwards of 6,000 extra pounds to the vehicle. All existing lifts from the 1980's cannot safely handle the added weight of BEB's. " u="1"/>
        <s v="The roof on the FDL Maintenance Building (the garage) has reached end of life.  It is prone to leaking and due to the type of roof, it has also contributed to a significant bird problem at this faclity. The roof is a ballasted roof covered in stone, which mimics the habitat for seagulls. Over the years, these types of roofs have been phased out at FDL due to that issue and the fact that they are all the original roofs from the 1980's. To avoid further leaks and issues, it is recommended that this roof be replaced to prevent leaks and other damage to the assests, staff and equipment in this building._x000a__x000a_" u="1"/>
        <s v="The roofs on the KK Operating Building (the station) and the Maintenance Building (the garage) have reached end of life. Both are prone to leaking and the station in particular has required a high number of repairs over the last year. This faclity houses over 200 vehicles and over 300 staff. Milwaukee County Transit System staff has indicated it is critical to have safe, durable roofing over the buildings to ensure assets and staff are safe. _x000a_" u="1"/>
        <s v="Between four years (2021, 2022, 2023 and 2024) 224 buses have already or will hit their end of life as defined by FTA (12 years or 500,000 miles) In 2021, MCTS purchased 11 Battery Electric Buses for use on the new BRT and 14 diesel buses. In 2022, 60 diesel buses were purchased and in 2023 30 diesel buses were purchased. In order to keep the fleet up to date and to space out purchases MCTS recommends purchasing 30 buses in 2024. In order to adhear to state of good repair standards, to save on repair costs and to provide reliable service to the people of Milwaukee County, it is important to replace the buses as the age out before failure.  " u="1"/>
        <s v="This project addresses the needs for rehabilitation or addition of new traffic bearing membranes in various locations within the parking structure at MKE. The parking garage is critical to the operations of the airport.  A comprehensive study was done in 2021 that identified the need for waterproofing efforts to extend the lifespan of the structure.  The testing within the study noted areas of high chloride levels within the concrete, and other signs of water migration such as efflorescence." u="1"/>
        <s v="This project addresses the needs for rehabilitation of the intersection (bullseye) and adjacent pavement of the two main runways (7R-25L and 1L-19R) at Milwaukee Mitchell International Airport (MKE).  This pavement is the most critical pavement to the operations of the airport as it is required for much of the commercial air carrier operations at the airport.  The pavement was tested and rated in 2020.  The resulting PCI score within the bullseye was 63.  Pavements at or below 65 are eligible and recommended for major rehabilitation.  Without rehabilitation investments, pavements within these ranges see accelerated failures and higher rehabilitation costs in the future or a requirement for full re-construction.  The repairs made will extend the pavement length another 10 years." u="1"/>
        <s v="This project addresses the needs for rehabilitation of the Ground Runup Enclosure (GRE) ramp and connecting access taxiway at Milwaukee Mitchell International Airport (MKE).  This pavement serves all tenants needing to use the GRE.  The pavement was tested and rated in 2020.  The resulting Pavement Condition Index (PCI) score within the area targeted for rehabilitation was 43.  Pavements at or below 65 are eligible and recommended for major rehabilitation.  Without rehabilitation investments, pavements within these ranges see accelerated failures and higher rehabilitation costs in the future or a requirement for full re-construction.  The repairs made will extend the pavement length another 10 years." u="1"/>
        <s v="This project addresses the needs for rehabilitation of Taxiway A3 south of Runway 7R at MKE.  This pavement is required for access to the ground runup enclosure and several airport users and is shown in the airport’s ultimate ALP.  The pavement was tested and rated in 2020.  The resulting PCI scores in different areas were 16, 40, and 65 out of 100.  Pavements at or below 65 are eligible and recommended for major rehabilitation.  Without rehabilitation investments, pavements within these ranges see accelerated failures and higher rehabilitation costs in the future or a requirement for full reconstruction.  The repairs made will extend the pavement length another 10 years." u="1"/>
        <s v="This project addresses the needs for rehabilitation of taxiway F between Runways 1L/19R and 7L/25R at Milwaukee Mitchell International Airport (MKE).  This pavement serves the adjacent runway 7L/25R and provides access to the tenants in the northeast corner of the airport.  The pavement was tested and rated in 2020.  The resulting PCI score within the area 50.  Pavements at or below 65 are eligible and recommended for major rehabilitation.  Without rehabilitation investments, pavements within these ranges see accelerated failures and higher rehabilitation costs in the future or a requirement for full re-construction.  The repairs made will extend the pavement length another 10 years." u="1"/>
        <s v="This project addresses the needs for rehabilitation of taxiway Y at Milwaukee Mitchell International Airport (MKE).  This pavement serves the ground runup enclosure (GRE), airport tenants and the aircraft rescue and firefighting facility (ARFF).  The pavement was tested and rated in 2020.  The resulting PCI score within the area was between 40 and 65.  Pavements at or below 65 are eligible and recommended for major rehabilitation.  Without rehabilitation investments, pavements within these ranges see accelerated failures and higher rehabilitation costs in the future or a requirement for full re-construction.  The repairs made will extend the pavement length another 10 years." u="1"/>
        <s v="This project removes Taxiway A1 between Taxiways A and B at MKE.  The pavement was tested and rated in 2020 with a resulting Pavement Condition Index (PCI) score of 68 out of 100.  Pavements at this rating are eligible and recommended for major rehabilitation.  However, this pavement is redundant, no longer compliant with Federal Aviation Administration (FAA) design standards (safety issue), and is not shown in its configuration on the airport’s ultimate airport layout plan.  As this pavement ages, the maintenance needs increase at a greater rate.  As a result, the recommendation is a full removal." u="1"/>
        <s v="The Aircraft Rescue and Fire Fighting (ARFF) building is critical for the function of the airport and is a requirement for airport certification.  The overhead doors are an essential element of this building and must be maintained to a level dictated by the Federal Aviation Administration (FAA) requirements specified in Advisory Circular (AC) 150/5210-15A.  The current overhead doors are original to the building (1980) and are past their useful life.  Repairs are becoming more frequent and the costs for these repairs have been increasing.  The doors are outdated and replacement parts are becoming more difficult to find.  " u="1"/>
        <s v="The crash phone at Milwaukee Mitchell International Airport is an essential safety feature that is required by Federal Aviation Administration (FAA) mandate.  This phone interconnects critical locations at the airport and is tied to alerts within the aircraft rescue and firefighting facility.  The current system is at the end of its useful life.  A new system is needed to ensure redundancy, modular design for future modifications and service, and the latest digital technology.  " u="1"/>
        <s v="Based on operational needs and changing aircraft sizes gate C12 needs an alternate fuel pit location." u="1"/>
        <s v="This project addresses the needs for rehabilitation or addition of new waterproofing protection to the post-tensioned reinforcement ends within the parking structure at Milwaukee Mitchell International Airport (MKE). The parking garage is critical to the operations of the airport.  A comprehensive study was done in 2021 that identified the need for waterproofing efforts to extend the lifespan of the structure.  The testing within the study noted areas of high chloride levels within the concrete, and other signs of water migration such as staining and efflorescence." u="1"/>
        <s v="Passenger loading bridges are a critical piece of the infrastructure of the airport.  Loading bridges C11, C14, C25, D54, and D55 are at the end of their useful life and are prone to excessive maintenance and breakdowns.  " u="1"/>
        <s v="This project provides an addition to the Fleet parking garage with an overhead mezzanine. The Zoo interchange reconstruction project caused Fleet's footprint to be reduced by over 5 acres. The lack of secured, covered space is becoming a problematic issue due to expensive County owned equipment having to be stored outside, reducing their value and life expectancy. Sheriff crash and criminal investigation vehicles are stored in the garage and parking lot with no security, jeapordizing evidence security/chain of custody because all employees have access to it. These investiagtion cars displace squad parking and those assets now have to parked outside as well. Adding another aisle to the North end of the existing Central Maintenance Garage (as planned during original construction) would provide appoximately 32,000 sq ft of secured, covered, heated storage in a central location (ideal for support of operations for Highway, Sheriff-Patrol/, Sheriff-SWAT, Sheriff EOD, Sheriff-Motor Unit, Parks Operations, Fleet, BHD-Mobile Outreach, IMSD, and Facilites Management) for much less expense than the cost to build a separate facility in a non-centralized location from scratch. Over the past couple years, Fleet has assumed responsibility for providing centralized operations for many departments due to facility downsizing elsewhere. Adding square footage at this location is necessary to support them. " u="1"/>
        <s v="Fleet Management has 3 underground fuel storage tanks. The diesel tank which has a capacity of 12,000 gals was installed on 3/30/1985. The unleaded tank has a capacity of 15,000 gals was installed on 1/1/1990. The waste oil tank has a capacity of 2,000 gals was intstalled on 9/28/1990. All three tanks have Veeder-Root underground tank monitoring. The waste oil tank is made of steel, the other two are made of fiberglass. The useful life of all three tanks is 20 to 30 years and are currently beyond their useful life. Fleet Management would like to replace the entire fuel system, including the tanks, pumps, overhead canopy, leak detection system, and all underground plumbing. Entire system needs updating and larger capacity for the amount of fuel that is dispensed on a day to day basis. Replacing the existing overhead canopy with a canopy with solar panels would be a cost effective method to helping with Milwaukee County's goal of becoming more energy sustainable. Underground storage tanks are subject to annual inspection and permitting with the State of Wisconsin. Potential leaks or failures of the existing system would result in removal from service by the State with no other practical options to fuel equipment at this location. We desire to replace the againg system prior to failure to insure uninterupped fueling supply for squad cars, highway maintenance vehicles, and other emergency equipment. " u="1"/>
        <s v="The MCDOT Fleet Management Facility currently has 1000amp 480v 3 phase power service to the facility. Fleet intends to begin incorporating electric vehicles (where practical) into the fleet. Grants currently available for purchase of charging stations and vehicles do not cover major modifications to panels, transformers, and related equipment that is existing to the facility. Therefore, in an effort to prepare this location for charging of electric vehicles and equipment, Fleet would need to upgrade our main electrical panels to support anticipated substatially higher electrical demands. The current feed would only support 1 rapid charging station. There will be a need (in the near future) for a minimum of two additional megawatts of power supply if we plan to move forward with electrifying some medium duty highway trucks, squad cars, vans, sedans, and other assets at this facility. Additionally, Fleet is explore installing a large quantity of solar panels on the roof to offset electricity costs, this large feed will be required to supply unused solar power back into the grid for revenue generation. " u="1"/>
        <s v="Fleet Management has the need to install a sally port on the east side of the MCSO Patrol Substation located within the Fleet Management Facility. MCSO has been utilizing the booking room/holding cell area heavily since being certified by the DOC. Regular traffic is 4-5 arrested and &quot;booked&quot; per day. This greatly alleviates traffic at CJF for minor offences. Due to the frequency of use, adding a small secure garage addition on the East side of the &quot;lockup&quot; area would allow for secure transport of individuals from the squad car to the booking room area. This space would also be utilized for field sobriety tests to reduce the need to administer them in traffic putting deputies, other County employee's, and the public at risk. The garage would be a small addition to the existing facility and would be sufficient space for 1-2 cars with a garage door on the north end and a garage door on the south end. Asphalt and concrete work required would be minimal as this location is already paved. Utilization of a sally port is best practice for secured turnover of detainees, and keeps detainees out of the eye of the public as well as preserve their privacy and dignity. " u="1"/>
        <s v="General vehicle and equipment replacement. Debt for equipment acquisitions will be included in the County's short-term debt issues for vehicles and attachments. The actual costs, including interest paid, will be charged to user departments which is a continuation of the County's practice adopted as part of the 2010 Budget. User departments are required to turn in a comparable piece of equipment, as identified by the Director of Fleet Management, for each unit that is replaced.  This project includes vehicle and equipment replacement for all County departments with the exception of Transit and Airport which are funded differently. All vehicle and equipment replacement requests have been consolidated to one project to provide Fleet Management more control over replacement prioritization to keep departmental operating costs down. Replacement of all items on the attached document are necessary to sustain County wide operations without service level reductions. " u="1"/>
        <s v="This project includes an evaluation and feasibility assessment for replacement of 47 hot water unit heaters in the Fleet parking garage that are 25 years beyond their useful life, replacement of 11 HVG fan coil units (approx 25 years old) and replacement of one makeup air unit (25 years old). After full replacement of our roof with more adequate insulation and building code changes since the late 1960's, Fleet is interested in evaluating the most efficient way to heat, cool, and supply minimum fresh air requirements to this facility prior to requesting capital funds to replace existing equipment. Fleet staff believes this will allow the division to perform some energy efficiency upgrades to lower the facility's carbon footprint in support of Milwaukee County's 2050 carbon reduction goals. " u="1"/>
        <s v="The sub-project addresses the need to meet the future transportation and safety provisions together with improving the deficiencies of the existing roadway system such as deteriorated pavement, poor shoulders, inadequate drainage system, and insufficient access for both bicyclist and pedestrians." u="1"/>
        <s v="The sub-project addresses the need to improve the flow of traffic from signalized intersections along the S. 76th St. (CTH U), S. 92nd St. (CTH N) and W. Oklahoma Ave. (CTH NN) corridors, improving the overall Milwaukee County highway system." u="1"/>
        <s v="The sub-project addresses the immediate need to improve efficiency and mobility at signalized intersections for both motorists and pedestrians along County Trunk Highways (CTH), improving the overall safety of the Milwaukee County highway system." u="1"/>
        <s v="The sub-project addresses the need to improve the flow of traffic from signalized intersections along the W Layton Avenue (CTH Y) corridor from S 76th Street to S 47th Street, improving the overall Milwaukee County highway system._x000a_" u="1"/>
        <s v="The sub-project addresses the need to improve the most seriously deficient existing local bridges to maintain safe infrastructure. Bridges are rated based on a federal bridge rating methodology (scale from 0-100), which is designed to measure the relative adequacy of a bridge in terms of structural and safety aspects, serviceability, and suitability for public use. The bridge has a sufficiency rating of 69.5 and requires rehabilitation." u="1"/>
        <s v="The sub-project addresses the need to improve the flow of traffic from signalized intersections along the E Layton Avenue (CTH Y) corridor from Pine to Packard, improving the overall Milwaukee County highway system." u="1"/>
        <s v="The sub-project addresses the need to improve the flow of traffic from signalized intersections along the Lincoln Memorial Drive corridor from Juneau Park to Water Tower Rd, improving the overall Milwaukee County highway system." u="1"/>
        <s v="The sub-project addresses the need to improve the most seriously deficient existing local bridges to maintain safe infrastructure. Bridges are rated based on a federal bridge rating methodology (scale from 0-100), which is designed to measure the relative adequacy of a bridge in terms of structural and safety aspects, serviceability and functional obsolescence, and suitability for public use. The bridge has a sufficiency rating of 76.0 and is functionally obsolete, requiring rehabilitation." u="1"/>
        <s v="The sub-project addresses the immediate need to improve efficiency and mobility at signalized intersections for both motorists and pedestrians along County Trunk Highways (CTH), improving the overall safety of the Milwaukee County (County) highway system." u="1"/>
        <s v="The current facility which was built over a century ago (est. 1872) presents many existing and future structural hazards, which can no longer be addressed via major/minor maintenance.  There are no women’s restrooms and/or locker room, therefore forcing the department to only employ men at this shop location. Only one restroom exists in the building and is not even adequate for the men.  Inability to accommodate/place new/larger equipment at this site due to not only the size of the shop, but also the garage doors.  Inefficient use of utilities due largely to the age of the building, but also the current design and mechanical features. " u="1"/>
        <s v="The project purpose is to upgrade safety features along the Milwaukee County Trunk Highway (CTH) system, such as solar flashers, speed signs,signal detection, signal pedestrian push buttons, signal battery backup systems, signal communications, and etc.  Upgrades maintain current technology, as well as, implement new technologies to improve safety, efficiency, and accessibility for all modes of travel." u="1"/>
        <s v="The County is positioning itself to be the primary emergency communications center for the entire county.   In 2022, the Office of Emergency Management (OEM) secured an agreement with the State and ATT to be apart of the state's ESInet system which is a premier connection to next generation 911 technology.  This technology will provide accurate location for 911 cellphone callers and allow citizens to send videos and pictures._x000a__x000a_In order to take advantage of all of the features of the ESInet system and receive complete location information, the OEM phone system software and hardware must be upgraded.  The OEM is currently utilizing version 7.2 and this upgrade would move us to 7.8." u="1"/>
        <s v="Milwaukee County Office of Emergency Management (OEM) is looking for a RFP to integrate dis-simmilar DVR systems around Milwaukee County, with a direct link to 911 dispatch for situational awareness. Engaging with several different vendors, it has been determined that the project is feesible and could be competitively bid. This integration project would bring a vastly increased level of safety and security to Milwaukee County facilities, and provide a level of loss prevention for County departments, further protecting assets and investments._x000a__x000a_It has also been determined that this would be an OEM led initiative with pre-arranged collaboration between MCTS, MCSO, MCFM, and persumably others during the system roll out process. " u="1"/>
        <s v="Milwaukee County public safety portable radios are nearing end of life and end of support. These assets are in urgent need of being replaced due to being on Capital for a number of years. These assets provide interoperable communications to over 180 in network agencies and countless other incoming out of network agencies responding for mutual aid.  _x000a__x000a_These assets are used heavily on a daily basis to provide mutial aid communications to and from municipal agencies within the Milwaukee County and surrounding areas. " u="1"/>
        <s v="Milwaukee County 911 Dispatch utilizes Computer Aided Dispatch (CAD) for logging and dispatching calls for service. There is a strong desire to make a shift to a new vendor due to issues with the services being provided by the current vendor. A new CAD system would be offered as an all inclusive approach to consolidation of 911 services within Milwaukee County (WI Act 26). _x000a__x000a_Milwaukee County Ord. 91.09, provision of 9-1-1 emergency telecommunications service in the county as provided by s. 146.70, Wis. Stats. and chapter PSC 173 of the state Administrative Code. Section 146.70 " u="1"/>
        <s v="The current Countywide backup system is owned and operated by the City of Milwaukee. This system has been in operation for over 20 years, without a replacement plan in place. The OASIS Radio System provides poublic safety communications to 189 different agencies, and is in need of a backup resource to provide critical communications in the event of a failure or mallicious activity._x000a__x000a_The intent is to utilize the OASIS existing tower site infrastrucure and build out a conventional simulcast 700MHz overlay to provide Countywide coverage. This system would also utilize 700MHz Nationwide Interoperability Channels that do not currently exist within the SE Region of WI. This would add an enormous bennifit to Milwaukee County in the event of a natural or human made disaster, and the coordination of Federal/FEMA aid. This 700MHz simulcast overlay escencially provides additional reliability of communications that can also be used to integrate into the existing OASIS system and provide an avenue for Federal aid communications. " u="1"/>
        <s v="The Public Safety Community Engagement Application is intended to break down barriers, increase transparency of data, and provide an additional means of communication to the the general public. This application also increases access to those who may not normally have access to 911 &amp; Emergency Management resources. The intent is to design and implement a public safety application that allows for the distribution and collection of data to further augment Milwaukee County 911 opperations. " u="1"/>
        <s v="Station alerting is a critical component of fire dispatching within 911. CAD based data will initiate station alerting calls for both dispatch and respoinging fire agencies. This will increase speed and efficiancy of 911 Fire Dispatch within Milwaukee County. This system currently does not  within Milwaukee County. This project will include both Station Alerting and ProPhoenix CAD for the system to operate as intended. _x000a__x000a_Milwaukee County Ord. 91.09, provision of 9-1-1 emergency telecommunications service in the county as provided by s. 146.70, Wis. Stats. and chapter PSC 173 of the state Administrative Code. Section 146.70" u="1"/>
        <s v="The intent of this project is to purchase a Mobile 800MHz radio site, housed within a mobile trailer. This equipment will be used for rapid deployment and expansion of the Countywide OASIS radio system serving more than 189 different agencies system wide. This equipment would be available to stand in for radio sites taken down for mainenance, or used to increase system coverage for major events. This equipment could also be used for major regional events, public safety events, and disaster events. This equipment can also be used as a stand alone radio site that can be deployed within SE Wisconsin for mutual aid. " u="1"/>
        <s v="The Countywide OASIS radio system is subject to radio interference. The radio system is designed to mitigate the effects of interference, however, the OASIS system is currently unable to identify the source. The RF Doppler equipment will be designed to triangulate the origin of the RF emissions so the Milwaukee County Office of Emergency Management can take appropriate action to ensure the safety, secuity, and reliability of the countywide radio system. " u="1"/>
        <s v="The intent is to purchase analog repeater equipment that can be rapidly deployed in the field. This equipment will be used for mutual aid events, further augmenting the OASIS radio system and enhancing interoperability within the SE region of WI. Without this type of equipment, first responders are unable to coordinate emergency resources effectively, while outside of the OASIS serivce area. " u="1"/>
        <s v="The Marcus Performing Arts Center (MCPA) building fascia is in need of refurbishment (stone cleaning, stone repair, caulk replacement) based on the useful life of the fascia material(s) and components.  Assessment of the fascia condition by consultant CG Schmidt recommends refurbishment due to an aging structure of more than 53 years. This project is expected to extend the useful life of the fascia (and related components) by at least 15 years and address identified issues (such as water infiltration) that if left unaddressed, will lead to water intrusion into the building._x000a__x000a_This project and work has been reviewed by the County and has been incorporated into the County - MCPA Second Amendment to Lease Agreement (Agreement) pursuant to adopted County Board File #22-850.  Under the revised Agreement, the MCPA will provide project management and the Department of Administrative Services-Facilities Management Division will provide review/approval of schematic plans and/or mechanical drawings, verify work completed associated with payment applications, and confirm work has been substantially completed.  In addition, fascia work will be phased over 3 years:  1.) 2024 (WU020104);  2.)  2025 (WU020105);  3.) 2026 (WU020106)." u="1"/>
        <s v="Automated license plate readers (ALPR) are high-speed, computer-controlled camera systems that are typically mounted on street poles, streetlights, highway overpasses, mobile trailers, or attached to police squad cars.  ALPRs automatically capture all license plate numbers that come into view, along with the location, date, and time.  The data, which includes photographs of the vehicles and sometimes its driver and passengers, is then uploaded to a central server.  ALPRS offer several potential benefits for law enforcement:   ALPRs can 1) help locate missing children or adults through the use of Amber or Silver alerts, 2) help officers track down more stolen cars by increasing the efficiency with which plates are checked, 3) help locate people wanted for investigation of serious crimes, including witnesses and suspects, 4) may help remove individual officer discretion from police stops, potentially leading to more equitable law enforcement and criminal justice outcomes.  MCSO is responsible for 158 miles of federal and state expressways located in Milwaukee County, county parks and parkways, and other county facilities.  The ALPR alerts officers if it scans a vehicle whose license plate is in the system, perhaps because the car was reported stolen or is associated with someone with an outstanding warrant." u="1"/>
        <s v="This project allows the Sheriff's Office to monitor the lakefront along Lincoln Memorial Drive by integrating security technology and managing onsite surveillance systems from a remote-control center in an effort to reduce crime and property damage. Sheriff staff would proactively watch live security cameras in real time on light poles, traffic poles, rooftops, and anywhere else on commercial/government facilities in order to respond in a timely manner.  Sheriff staff anticipates this system would lead to faster response times and higher rates of suspect apprehension with the support of video evidence.  " u="1"/>
        <s v="Security glass, doors, motion detectors, and cameras as well as the monitoring of these items is necessary to ensure the security of the Training Academy.  After the shooting at MPD District 5 in February 2022, a full assessment of vulnerability was completed.  The academy does not have a secure lobby nor any security features.  Civilian staff and unarmed students are unable to defend themselves and are at significant risk of assault if a violent attacker enters the building. The training academy houses extremely sensitive law enforcement equipment as well as mandated state certification records.  The ability to have 24/7 security monitoring is essential.  Alternately, A sworn deputy could staff the entry way during regular business hours and then patrol the building 24/7 when closed.  Deputy wages on overtime are $54.42/hr.  One year of staffing coverage would cost $475,413.12.   " u="1"/>
        <s v="The Training Academy was built in 2002 and had a VFA assessment in 2013.  According to the VFA assessment 5 items should have been replaced in 2017.  The only items that need replacement are the two (2) condensing units and hot water storage tank and any asbestos abatement.  Each condenser  unit has a useful life of 15 years and should have been replaced in 2017.   If the replacement schedule is not followed, increasing expenditures in future years will be imminent.  Also, if the funds are not allocated to this project and the condensers fail, there are no funds available in the operating budget to pay for the replacement or a major repair. Building is excessively cold in winter and hot in summer.  Numerous staff and students’ complaints about cold room temperatures.  Building and rooms set at 68-70 frequently never reach above 66. The current system is functioning but still cannot keep the building warm in winter. The existing 70-ton condensing unit for AHU-1 and the 1.5-ton condensing unit for the server room will be replaced with two (2) new condensing units of the same capacity.  Since 2019 repairs for this equipment have been $50,526 with the largest repair in 2022 at approximately $25,000 (in process of new quote).  Priority would be on replacing the Firing Range condenser." u="1"/>
        <s v="Improving screening of the public entering County facilities will eliminate a significant safety hazard. MCSO will replace 10 x-ray machines, 16 magnetometers and 14 hand-held wands.  The manufacturer recommends replacing equipment every 8-10 years. All x-ray machines are past or close to that lifespan. New and upgraded x-ray machines have technology that enhances and expedites security screening operations, produces reliable and easy-to-interpret scanned images, features a large LCD screen, and has a range of optional software capabilities. We currently have 13 magnetometers, 6 can no longer be serviced due to age and the inability to obtain parts. The current hand-held wands are damaged and no longer hold a charge requiring battery changes several times during a shift. The new generation hand-held detectors have programmable sensitivity, extended continuous operation time, high reliability, and calibration-free operations. In 2022, the equipment service contract was altered because some equipment was too old to obtain parts.  New and upgraded equipment will prevent prohibited items from entering County facilities and would prevent disturbances and injuries to the public and staff.  New equipment would allow PSOs to screen the public quickly and accurately saving 2-3 hours per week in screening time (3 Hours x $17.86 x 52 Weeks = $2,786.16 annually). Total savings $66,867.84 for 24 employees." u="1"/>
        <s v="The Milwaukee County Jail currently has 10 key storage boxes staged in separate locations for access by employees. These key boxes contain 218 sets of keys which are used regularly to perform necessary security functions. The keys and their locations are tracked manually by use of electronic logs and physical handwritten logbooks. This method has proved to be an inefficient means of tracking who has possession of a set of keys. This poses a security risk for all jail staff members and occupants. Advanced technology exists to better protect, safeguard, and track these essential pieces of equipment. The CRC has already installed and utilizes this system. This system will allow us to keep all security keys locked at all times, while tracking who has the keys, and providing automated updates if keys become missing. It will also enable us to set up user access control to ensure that only authorized members are allowed access. This project places new electronic key boxes at various locations throughout the facility.  These key boxes will require electrical wiring and network connections that do not currently exist.  This project mitigates the need to utilize staff, on overtime, to search for and recover lost keys." u="1"/>
        <s v="The Milwaukee County Sheriff Office (MCSO) has indicated a need for a mail scanner capable of detecting narcotics hidden in occupant mail. MCSO has experienced several instances in the recent past where individuals have hidden illegal narcotics in the mail sent to our incarcerated occupants. Hand searches of mail is done before providing it to occupants, however, this method has proved ineffective in keeping narcotics out of the facility.  As drugs become more potent, the impact of exposure becomes more dangerous and can even result in death. Occupants that have access to drugs are more likely to be aggressive or combative, putting personnel and other occupants in danger. Statistics indicate that nearly 65% of occupants have a drug or alcohol addiction. Occupant mail is a common entry point used for smuggling drugs into correctional facilities. Smugglers are getting more creative by hiding drugs under stamps, mixing drugs with ink or crayons, and soaking paper in illegal narcotics. MCSO has experienced several overdose incidents in the past two years. MCSO sources have indicated narcotics related to the overdoses were sent in through the mail. MCSO indicates it is statutorily obligated to provide legal mail in its original form. New mail scanning equipment could virtually eliminate this serious health and safety risk to the incarcerated population." u="1"/>
        <s v="The parking lot at the Training Academy is in poor shape and needs a complete replacement.  This is the 4th year since this project was approved for planning and design of $171,527 in the 2020 adopted capital budget that this construction has been requested.  The parking lot is well beyond regular maintenance and repair.  The surface is uneven and filled with potholes that are getting larger and more difficult to patch.  There are an increasing number of cracks that are becoming more difficult to seal.   The Training Academy was built in 2002 and the parking lot has never been completely replaced.  This would make the parking lot 21 years old. It has become critical that this lot be replaced as maintenance is becoming less cost effective or feasible.  The Milwaukee County Highway Maintenance Department has already attempted to repair the lot without permanent success in 2014 &amp; 2023.  Each year over 500 MCSO staff members are required to attend in-service at the academy.  Deputy, Correctional and Public Safety officers that are trained at this facility, other law enforcement agencies that rent the firing range or train, other entities that rent classrooms, and visitors use this parking lot.  As the lot degrades the potential for vehicle damage and bodily harm increases.  The academy will also be used during the 2024 RNC as a staging point for outside law enforcement agencies.    " u="1"/>
        <s v="The Milwaukee County Sheriff’s Office would like to purchase four camera towers.  These camera towers, which are built with a trailer base for portable deployment, are necessary to aid in investigations and traffic mitigation throughout Milwaukee County.  The camera towers are wirelessly connected to the internet and can be viewed in real-time or recorded for later viewing and use in investigations.  The cameras, being portable, can be deployed to areas that have no permanently fixed camera. They can be placed in areas that have seen increased criminal activity, such as vehicles stolen from parking lots, damage to county property, and areas with increased violent crime. They will also be used in high traffic areas to identify and deter reckless driving.  Proactive hot-spot policing prevents over-policing of areas. The Milwaukee County Sheriff’s Office has had success in solving multiple crimes aided by video footage, such as sexual assaults, thefts, and violent crimes and homicides. Our current portable camera systems are outdated and aged (10+ years old)._x000a_ " u="1"/>
        <s v="Law Enforcement Officers including Deputy Sheriff’s are required by Wis. Stats. §§1965.85(4) and Wis. Admin. Code §LES 5.01(3) and Ch. LES 6 to complete a minimum of four (4) hours biennially of vehicle pursuit training based on model standards established by the Law Enforcement Standards Board (LESB).  There are two (2) driving tracks within Milwaukee County to complete the required training.  One is the Milwaukee Mile, owned and operated by the Wisconsin State Fair, and the other is at Milwaukee Area Technical College.  The Milwaukee Mile was used in the past but has become cost prohibitive due to increase in rental rates.  The MATC track has limited time available for rental and many law enforcement agencies are vying for the available time.  MCSO needs approximately 50 training sessions to comply with the required training.  A driving track will be a circular style track totaling in length of 1,500 feet, overall width of 12 feet at non-designated locations, two straight portions of 500 feet with 40 foot-widths, 4&quot;corners or turns that are 50 feet long with a 25-foot width. " u="1"/>
        <s v="GUARD1 Real Time is a powerful mobile Android app that enables staff to electronically document all of their tasks and activities.  When officers log in to their GUARD1 SuperMAX device, they will log in to their assigned duty posts where they will see a task list outlining everything they need to complete during their shift.  Automate security rounds, occupant tracking, and activity logging in real time. The GUARD1 Real Time platform protects lives and reputations, helping correctional facilities improve standard compliance, reduce liability, and transition to a more efficient, paperless jail.   GUARD1 electronically logs officer security rounds, activities, and occupant movement, accurately providing electronic proof of presence. Guard1 will help the Milwaukee County Sheriff's Office fully customize its electronic logs and reporting needs-whether it is occupants well-being checks, cell check observations, occupant movement, activity logging and more. GUARD1 Real Time platform provides software updates, continuous access to your data, and data storage of 7 years." u="1"/>
        <s v="When vehicles absolutely must be stopped, a vehicle barrier system is the perfect barrier to protect outdoor events or bring an emergency situation back under control. These sturdy modular vehicle barriers are durable enough to stop a truck weighing up to 7.5 tons but are lightweight enough to be deployed and dismantled by a single person. This vehicle barrier system is the right response for countless emergencies, including natural disasters, terror threats, and more.   This type of barrier would have been useful during the Waukesha parade incident in November 2021 when Darrell E. Brooks intentionally drove his maroon SUV through barricades into a crowd of people.    Because of this incident Waukesha County Common Council approved $800,000 of ARPA funds in 2022 to purchase these barrier systems.  " u="1"/>
        <s v="The Milwaukee County Sports Complex is a critical hub for recreation on the south side of the County. The existing HVAC system is nearing the end of its useful life. Presently, there are ten Make Up Air (MUA) units at the complex and up to nine of them require replacement immediately or in the next 18-24 months. Of the four large roof units that serve the field house, only two are currently operable and one of those is functioning at reduced capacity.  The remaining units serve the other occupied areas of the building and consist of both heat and air conditioning units. Replacement parts are rare and exceedingly expensive and the system regularly requires maintenance attention. Replacements would provide operating and energy efficiency for a building that had an attendance of 229,000 in 2022. " u="1"/>
        <s v="The Root River Parkway provides vehicle access along the Root River and connections to popular recreational facilities located in Greenfield Park including the Greenfield Park Golf Course and the Cool Waters family aquatic center. The parkway has reached the end of its useful life as indicated by the 2022 pavement rating of 36/100. It is extremely deteriorated and requires regular patch repair work in order to remain open to the public. In addition to the deteriorated pavement, the parkway requires reconstruction of the storm sewer and roadway lighting systems. Replacement of municipal utilities such as sanitary sewers, water mains, storm sewers and lighting will be coordinated with this project. Traffic calming measures, storm water best management practices, green infrastructure, natural areas restoration and management, opportunities for pavement reduction and connections to other adjoining roadways are included in the reconstruction plans. " u="1"/>
        <s v="The boat launch that Milwaukee County provides at Bender Park requires attention due to shallow depths that do not allow many boats to safely access the harbor or boat launch. Water depths at the mouth of the harbor were measured at 18 inches in spring 2017, 6 inches in spring 2018, and 12 inches in fall 2022. The last dredging event that took place at this safe harbor was in 2014, affirming the pattern that dredging is necessary every 2-3 years. It is believed that sand moves south along the lakeshore due to littoral drift, and this sediment drops into the harbor at the south end of the breakwater. In an effort to provide a responsible long-term strategy for operating this harbor, this project seeks to identify whether a design correction is necessary to reduce the frequency of needed dredging and meet the safe harbor standard that Lake Michigan boaters rely upon. Currently the launch cannot provide revenue to Milwaukee County Parks through boat launch fees." u="1"/>
        <s v="Milwaukee County Parkland contains buildings which are no longer in use due to the shrinking of programming, staffing and personnel. Buildings which are unoccupied are an attractive nuisance for graffiti, vandalism, arson and due to lack of staffing, potential safety issues. Milwaukee County Parks proposes to demolish no longer in use buildings, assets or areas of pavement. Priority of sites would be based on risk, safety, and resources to upkeep site, etc. This may include gathering permits, fixture removal, demo, utilities (electrical, gas, storm, and/or sanitary disconnection, removal, or abandonment. It is anticipated that as a part of the demolition project these structures will be internally vetted by a multidisciplinary staff for historic context, and public input will be gathered as warranted. Demolition activities would be planned to proceed after a list of proposed asset disposals are submitted to, and approved by, the Milwaukee County Board. Examples of buildings could include the Hoyt/Hansen storage building, King Park Skate Shelter, Noyes Park Tennis Courts, Underwood Creek comfort building, Cupertino restrooms or Lincoln Park pump building. " u="1"/>
        <s v="The Department of Administrative Services - Facilities Management - Architecture and Engineering section performs pavement ratings for County parking lots including evaluation of traffic volume, condition of pavement, overall riding comfort and drainage conditions, and recommends the highest priority project for funding.  The asphalt condition assessment rating for the McKinley Marina Parking Lots was last rated 20/100, indicating the need for reconstruction of this parking lot. A 2015 master plan for the parking lot and greater marina area identified several areas to be rebuilt in a phased strategy over several years without significantly affecting marina operations or the other sections of the parking lot.  Building upon the 2018 funding of Phase 1 and 2020 funding of Phase 2 of this 3-phase construction project, this redevelopment plan addresses improvements to internal circulation and parking lot infrastructure, including the lighting and storm water management.  Work will also be planned to replace the overlook wall perimeter fencing and landscaping.  The plans include methods to improve nearshore water quality utilizing green infrastructure and storm water best management practices, with capital funds being used to attain matching grants whenever possible. A January 2020 storm excacerbated the poor pavement conditions in the Marina. The 2020 capital budget funded design for Phase 2 of this work, and the 2022 capital budget included construction funding. Funding this third phase would allow for funding of each sequential phase of work." u="1"/>
        <s v="Since 2021, Milwaukee County Parks has been working collaboratively with stakeholders and the Wisconsin Policy Forum to study current and future state of Milwaukee County Parks needs and funding options. Upon completion of this work, Parks will need to develop a defendable action plan, informed by past planning work, stakeholder engagement, and asset condition data, that provides capital and operating investment guidance with the goal of reducing long-term operating costs, reducing emergency projects, and improving the overall condition of DPRC-owned assets. " u="1"/>
        <s v="The Department of Administrative Services - Facilities Management - Architecture &amp; Engineering section performs pavement rating for County parking lots including evaluation of traffic volume, condition of pavement, overall riding comfort, and drainage conditions. The asphalt condition assessment rating for both the Greenfield (Cool Waters) Overflow Parking Lot as well as the abutting service yard was 22/100 when last rated in 2021, indicating the need for immediate reconstruction of the parking lot. " u="1"/>
        <s v="The South Shore rubble mound breakwater is about 1,200 feet off the shore of Lake Michigan and parallels the shoreline for approximately 2.25 miles. The breakwater consists of three separate sections (north, central, south), and the south section is approximately 2,400 feet long. Segments of the breakwater were constructed at different times, but mostly in the 1920s. The South Shore breakwater serves as a near-shore structure that protects the shoreline and coastal assets along Cupertino, South Shore, and Bay View Parks. Last investments related to construction on the breakwater took place in 2006, and the condition of the north and south sections of the breakwater has deteriorated over time. In 2021, funding was allocated to evaluate the condition of all 3 breakwater sections. A feasibility study was completed for the south section of the breakwater to determine the most cost-effective alternative to protect the shoreline from erosion and potential environmental concerns. The study recommended constructing a revetment along the shore of Bay View Park. This project will address the south section of breakwater located off the shoreline of Bay View Park.  " u="1"/>
        <s v="The Kosciuszko Community Center is a two-floor, 58,000 square foot building built in 1981 located at 2201 S.7th Street in Milwaukee. The Center houses a fitness center/weight room, boxing ring, gym and community programming provided by third party partners. Mounting deferred maintenance has impacted the performance and condition of the building, and the functionality of the interior spaces has not been flexible for changing community preferences and space needs. Additionally, the playground and field west of the community center have been negatively impacted by flooding and drainage problems. A 2020 budget allocation provided funding for a planning study to evaluate building needs, community input, and staff feedback. This project represents Option A in the Quorum Planning Study, which includes a remodel and expansion of the existing building. Supporting site facilities including the playground and west flexible field will be replaced or remedied as a part of the project." u="1"/>
        <s v="The park road segment within Cupertino Park is considered to be an extension of nearby Lincoln Memorial Drive. The road has fallen into disrepair and was last rated a 50/100, with conditions continuing to deteriorate. The function of this pavement as a one-way road is redundant to nearby South Shore Drive, and in fact provides the same connectivity for vehicular movement. There is ample street parking to enjoy this portion of Cupertino Park and its community gardens as well as the Oak Leaf Trail. There is also a large parking lot at South Shore Park that is directly connected to Cupertino Park. This project converts the existing road segment to trail and eliminates pavement and related operational and capital investment demands. At the time of design the possibility of some angle or parallel parking will be evaluated, if necessary." u="1"/>
        <s v="Milwaukee County Parks is in the design phase for 7,000 feet of 10’-wide paved asphalt trail spanning the length of Bender Park which is located along the Lake Michigan shoreline in the City of Oak Creek. In 2020, Parks was awarded $1,306,400 in CMAQ funding, representing 80% of anticipated costs. In the 2023 adopted budget $224,510 was appropriated for planning and design compromising only 67%  of the required match. This projects addresses the remaining required match funding for the project and additional expenses for completing the project. The grant agreement requires that the project be completed by mid-2026.                                                                                                                                _x000a__x000a_The trail would become part of the regionally significant Milwaukee County Oak Leaf Trail System (OLT). The OLT is a set of non-motorized, multiple-use, trail facilities routed along natural resource corridors that encircle and transect Milwaukee County. It connects with state, county and local trail within the greater Milwaukee Metropolitan area including the Henry Aaron State Trail and the Ozaukee Interurban Trail and is available for use free of charge and is designed to be universally accessible." u="1"/>
        <s v="Milwaukee County Parks is currently designing 2.36 miles of 10’-wide paved asphalt trail through Kohl Park, connecting to the existing Oak Leaf Trail (OLT) AC Hansen Park.  It is in the northwest corner of Milwaukee County, in the City of Milwaukee, and adjacent to Ozaukee County. The project would help close the gap in the Oak Leaf Trail between the Zip Line and the Menomonee River Line, and provide a cross-county connection via the Granville side path and Interurban Trail.  A future phase is planned to connect this Kohl Park OLT segment to the Menomonee River Line. In 2020, Parks was awarded $1,972,800 in WISDOT CMAQ funding, representing 80% of anticipated costs. The 2023 adopted budget appropriated funding for design that comprises 68% of the required match. In late 2022, Milwaukee County Parks was awarded a WDNR Stewardship Grant in the amount of $249,999 which completes the remaining match requirement, and a 2022 capital appropriation of $336,010.  The 2024 project appropriation provides the remaining funds to fulfill the construction budget for this project. Completion is required through the grant before July 2026. " u="1"/>
        <s v="The asphalt pavement in the northwest corner of Cooper Park was originally constructed for basketball courts. After the standards were removed, over time the court space was converted into a defacto parking lot that supports the wading pool, pavilion, and sports fields. The pavement was last rated in 2018 as an 11/100, the worst asphalt pad in the system - likely due to both use other than the original design and its age. The pavement area only has a single lane for ingress/egress, making vehicular movement very difficult at times of high use (such as a pavilion rental or on election day). Since there is ample street parking on both sides of all adjacent streets, This project would include an evaluation of reducing the pavement to what is necessary to meet the building demand only, and convert the remaining impervious area to greenspace. The local Friends group has planted a pollinator garden nearby that would complement this growing greenspace. " u="1"/>
        <s v="The playground at Jacobus Park is a Class 1 playground and is one of the oldest playgrounds in the Milwaukee County Parks system, having been installed in 1997. Based on age and condition this playground is a high priority for playground replacement within the Milwaukee County Parks System.  Milwaukee County Parks owns 112 playgrounds that have been averaging a useful life of approximately 23 years. In order to keep pace with the rate at which  facilities are aging out, Parks has set a goal of replacing 5 playgrounds per year and updating sites with exciting, up-to-date, accessible playgrounds that meet current safety standards and guidelines. Request replacement with new Class 1 playground." u="1"/>
        <s v="The playground at AC Hanson Park is a Class 3 playground and is one of the oldest playgrounds in the Milwaukee County Parks system, having been installed in 1998. Based on age and condition this playground is a high priority for playground replacement within the Milwaukee County Parks System. Milwaukee County Parks owns 112 playgrounds that have been averaging a useful life of approximately 23 years. In order to keep pace with the rate at which  facilities are aging out, Parks has set a goal of replacing 5 playgrounds per year and updating sites with exciting, up-to-date, accessible playgrounds that meet current safety standards and guidelines. Request replacement with new Class 3 playground." u="1"/>
        <s v="The main roadway in Grant Park is one of the poorest rated roadways in the park system, rated 28/100 in 2022. In addition to everyday challenges this creates for users and staff, the road condition also makes maintenance tasks such as snowplowing and managing drainage systems very challenging. Parks staff indicates users have stopped driving in the correct travel lanes in order to avoid damaged sections of road, causing hazardous conditions. During the planning phase of this project Parks will also evaluate the parking area off the main road that formerly supported a picnic area within the park that has now been lost to erosion, and consider long-term need and sustainability. As is Parks practice, best management practices for storm water management and pavement reduction will be explored to the greatest extent possible." u="1"/>
        <s v="The flushing channel located east of Lincoln Memorial Drive and within McKinley Park is in need of repair. The wall is aging, shows signs of dryrot, and voids intermittently appear behind the wall causing safety hazards. The south wall of the channel (470 ft) is accessed from McKinley Park, while the north wall (545 ft) abuts the Milwaukee Yacht Club lease boundary. A 2020 budget allocation funded planning and design for corrective action, and the project is bid ready. The 2020 scope of work included planning and design to remove the existing concrete and timber cribbing as necessary to install steel sheet pile seawall and associated tie-back system. The 2023 construction scope of work funded through the capital budget includes the following: Remove existing deteriorated timber crib walls and concrete parapet walls, install steel sheet pile seawall and cap the sheet pile walls with concrete walk and railing similar to other areas within McKinley Marina. Replace 494 feet of the seawall on the west side of the flushing tunnel and 390 feet on the east side (Milwaukee Yacht Club side). An additional 160 feet of existing steel sheet pile wall at the Yacht Club will be rehabilitated with Fiber Reinforced Panels and grout. An appropriation of $2,895,441 is included in an allocated contingency account in this capital improvement project. Since the planning and design was completed in 2021, construction costs have increased and additional funds are necessary." u="1"/>
        <s v="Olmsted Way is a four lane boulevard connecting W. Vliet Street and STH 175 (&amp; N. 47th St.) that meanders through Washington Park. The current configuration of the road is too sharp and a safety risk for both vehicles and pedestrians. The road is too wide for the volume of traffic encouraging speeds that are inappropriate for the setting. The road separates two halves of the park and pedestrians attempt to traverse the road via crosswalks which are ineffective. The Department of Administrative Services, Architecture and Engineering Division last rated the pavenment in 2021 as 50/100.  Milwaukee County Parks requests planning and design for reconfiguration, reduction and replacement of the road, including lighting, stormwater and green infrastructure. " u="1"/>
        <s v="The boat launch that Milwaukee County provides at Bender Park requires attention due to shallow depths that do not allow many boats to safely access the harbor or boat launch. Since the opening of Bender Park in 1999, sediment transport and the resulting accumulation of sediment in the small boat harbor entrance has become and continues to be a maintenance issue for the Milwaukee County Parks Department. In the past, the County has mechanically removed sediment from the entrance to allow continued access and egress for recreational boating. Dreding activities in 2007, 2011 and 2014 have removed thousands of cubic yards of material from the harbor. Water depths collected at the mouth of the harbor were measured at 18 inches in spring 2017 and 6 inches in 2018. A bathymetric survey was performed in 2022 and measured approximately 12 inches of water depth at the mouth of the harbor. The Bender boat launch requires dredging for the public to safely access and navigate the harbor. Based on previous dredging efforts, it is believed that the dredged condition will be required on a cycle of evrey 3-4 years, depending on sediment deposits and lake levels." u="1"/>
        <s v="The Oak Leaf Trail is one of the most popular elements in the Milwaukee County Parks System. It provides both recreational and transportation opportunities for residents. The segment of Oak Leaf Trail that runs east from 115th Street is separated trail that runs along the Menomonee River and provides a safe alternative for bikes and pedestrians versus the arterial streets in the neighborhood." u="1"/>
        <s v="Milwaukee County Parks currently owns and operates 112 playgrounds that have a variety of equipment and surfacing.  Many older playground sites have a combination of surfacing that includes sand which is operationally challenging and a safety hazard for park users and staff. Safety standards and resilient playground surfacing products have improved beyond sand and preferred options now also include poured-in-place (PIP) rubber surfacing with Engineered Wood Fiber.  These surfacing alternatives reduce ongoing maintenance, improve accessibility, and improve safety. While many playgrounds have been converted to PIP surfacing, some highly used sites are in need of replacement due to significant wear. Improving the surfacing at these playgrounds will improve safety, enhance the play environment and extend the life of the assets. PIP also has the advantage of providing  ADA accessibility to all areas of the playground with an average useful life of 10 years. Using Fibar (engineered wood fiber) in place of sand would reduce but not eliminate ongoing inspection and maintenance and eliminate some of the cleanliness aspects associated with sand. Replacing a minimum of 18,000 square feet of PIP on an annual basis helps to align playground surfacing with equipment lifespans. Sites will be determined at the time of funding based on existing conditions, but assumed sites may include: Humboldt (West), McGovern, Meaux, Brown Deer, Kletzsch, Johnsons, Atkinson Triangle, Kosciuszko, Grant (South), or Hales Corners. " u="1"/>
        <s v="In 2020, the Oak Leaf Trail (OLT) served an estimated 2,000,000 trips per year (based on 5 permanent counters throughout the system), but has uneven use patterns in the system.  Some of the older trail segments have very poor pavement quality and/or substandard widths that are believed to contribute to this lower use. If trail segments continue to deteriorate, users may move to other pollution producing transportation modes. Parks staff believes more users would access and use the OLT if the substandard segments were replaced and modernized, access ramps were added/improved and connectivity would be enhanced with minimal costs. Parks staff has started construction of the OLT in the 1970’s and with a large system, could use support to modernize facilities that have exceeded their useful life. This project includes three prongs:  A.) widen and repave substandard segments of trail based on width or condition and add/improve ramps with a focus on any ADA non-compliant areas. Some of the oldest segments are 5-8 feet wide and/or have pavement that is so deteriorated as to make it very uncomfortable to ride; B.) provide way-finding signage in all repaved segments to highlight destinations and support transportation use; C.) install permanent trail counters to monitor use on trail lines that do not yet have one (Root River, Kinnickinnic, and Oak Creek Lines." u="1"/>
        <s v="A new trail access ramp at Hampshire Avenue would provide a much safer and direct connection to the campus of the University of Wisconsin Milwaukee and the 135-mile Oak Leaf Trail system while also addressing an old tunnel that threatens the existing trail. This ramp would increase bicycle and walking commute rates to campus for students, staff, and the community; improve safety; and reduce driving rates. Both the neighborhood and university have requested this project formally in plans and informally via emails to Parks for over 10 years. With high levels of support for biking from the campus and the community, investment in improving trail access to campus will see increases in ridership and safety. While the Oak Leaf Trail (OLT) and UWM are only .25 miles apart, due to the trail being below grade, the biking/walking route to campus is on-street for .5 miles from the North or South with a dangerous street crossing on the southern route at Locust Street.  This ramp will eliminate the dangerous crossing of Locust Street, provide a direct and safer .25-mile connection on a side street.  " u="1"/>
        <s v="The Kosciuszko Community Center is a two-floor, 58,000 square foot building built in 1981 located at 2201 S. 7th Street in Milwaukee. The Center houses a fitness center/weight room, boxing ring, gym and community programming provided by third party partners. Mounting deferred maintenance has impacted the performance and condition of the building, and the functionality of the interior spaces has not been flexible for changing community preferences and space needs. This project will improve the building envelope, facade treatments, entry and exit doors, foyer, lobby, and staff entry office." u="1"/>
        <s v="The 2022 adopted budget approved the decommissioning of Doyne Park golf course. In 2022, Milwaukee County Parks conducted extensive engagement with the community on what the future use of Doyne Park should be. As a result, this project will provide design funding to envision Doyne Park with three primary amenities: native prairie through walking trails, mountain bike trails, and a pump track. During the engagement around the future use of the park many encroachments from neighboring properties were discovered. This project will also include monumenting of the property line and removal of structures encroaching into Doyne Park. Additional public outreach will be conducted as design development takes place." u="1"/>
        <s v="In November of 2022, Milwaukee County Parks closed Runway Dog Exercise Area (DEA) due to conflicts with the land use and Federal Aviation Administration regulations. Milwaukee County Parks included an inititive in the 2023 adopted budget for a site selection review of county land for planning in the replacement of the closed DEA. Milwaukee County Parks executed a public engagement campaign to solicit suggetions from the public on a future location for a new DEA. Milwaukee County Parks is requesting planning funding to further refine and determine an appropriate location for a DEA in the south region of the County at a site including but not limited to Armour Park, Froemming Park, Milwaukee County Sports Complex, Hales Corners Park, Maitland Park, Oak Creek Parkway or Root River Parkway. The project will incorporate additional public feedback, topography &amp; drainage review, site specific dimensions and capacity, natural areas impacts, modern construction techniques, sustainability, and parking availability. " u="1"/>
        <s v="The Parks Department has over 400 buildings in the system, and roofing systems are a variety of types, conditions, and ages. In order to address a category of roofs at one time for efficiency in this deferred maintenance category, specific buildings in the south region of Milwaukee County have been prioritized for replacements. These buildings include McCarty Pavilion/Pool, Grant Service (Partial), Grant Beach House, Green Park Pavilion, Oakwood Clubhouse, and Zablocki Pavilion. These buildings represent a combination of revenue-generating sites, recreational facilities, and critical operational hubs." u="1"/>
        <s v="The 2020 capital budget funded a systemwide bridge inventory for the Parks System's holdings of pedestrian bridges. The 170+ bridges in the inventory are found along trails, golf courses, and park walks, etc. and typically serve the functions of enhancing circulation and providing access for maintenance needs. The 2020 inventory and assessment identified nearly $1m in repair - closure - replacement needs with a variety of recommended timeframes. Bridges throughout the Park System are in continuous need of maintenance and repair, and include both pedestrian and vehicular bridges. Corrective actions and maintenance needs to vehicular bridges are compiled by Milwaukee County Department of Transportation's consultant on an annual basis, and will also be addressed as part of this project. This project is an annual request to implement necessary maintenance and corrective actions to bridges throughout the Parks System, with priorities set based on safety, timeframes for action as determined by structural engineers, as well as park user equity considerations. Phase 3 of the bridge repair and replacement project will be a continuation of the previous efforts, including addressing the highest priority pedestrian and vehicular bridge needs in 2024. Additionally, inspection and assessment of a select portion of bridges, and new inventory identified since the initial assessment, will be performed for an update on bridge conditions, safety, and maintenance needs. " u="1"/>
        <s v="The Scout Lake Parking Lot has a condition score of 36/100, indicating an extremely deteriorated condition. Parks Operational staff have repeatedly repaired the lot with patching and stone, but due to the drainage conditions and slope of the site the remedies wash out onto the adjoining pedestrian path creating a hazardous condition. The pathway around the lake is also degraded and damaged, with a condition of 44/100. Scout Lake offers an accessible fishing pier that is reached from both the parking lot and the pathway. As a part of any reconstruction project the scope would include drainage solutions, storm water best management practices, lighting evaluation and replacement with Dark Skies and energy efficient solutions. Property line and real estate ownership corrections will be completed as required through the course of this project." u="1"/>
        <s v="There are two basketball courts and three tennis courts at LaFollette Park that have fallen into disrepair. The basketball courts had a pavement rating of 47/100 when last inspected in 2021, and the tennis courts had a rating of 31/100. The basketball courts are currently located within a triangular section of pavement in the park, and the configuration can cause vehicular conflicts with court use. Reconstruction of the courts will relocate them to one fenced area for basketball and racquet sports, reduce pavement based on what is necessary for the pavilion and courts, and convert unnecessary pavement to green space. Connecting paths will be included in the project, and ADA standards will be employed. Fencing, bleachers, benches, and other site furnishings will be included in the project as the site and operational needs warrant. Public engagement is planned to gauge community court preferences." u="1"/>
        <s v="The Wilson Park Recreation Center service road from the main parking lot to 20th Street requires replacement due to its age and condition. It's utilized as part of the Recreation Center, which attracts a diverse population in the southern region of Milwaukee. The service road is in very poor condition with severe cracking and potholes throughout. The service roadway pavement rating is 20/100, which is the lowest rating in the County. Scope of work will include pavement reconstruction, drainage facilities (green and gray), signage, lighting, and adjoining pedestrian routes and parking areas as applicable." u="1"/>
        <s v="There are two Oak Leaf Trail bridges near the eastern end of Lincoln Park that span across Highway I-43 and Port Washington Road north of Hampton Avenue. These bridges are part of the former Union Pacific Railroad Corridor and are highly utilized trail bridges along the Oak Leaf Trail, with asset IDs 652.PED.1246 (B-40-0051) and 652.PED.1245 (B-40-0994). These bridges are routinely inspected by Milwaukee County DOT and/or their consultant. These bridges were built in 1936 (652.PED.1245) and 1962 (652.PED.1246) and have several maintenance needs and corrective actions recommended. In 2021, bridge 652.PED.1246 sustained damage to lateral bracing when it was hit by a vehicle's cargo. In Fall 2022, bridge 652.PED.1246 required immediate repair work at the abutments due to the reconstruction of Highway I-43. Additional repairs are needed at both abutments and throughout the structure. This project addresses the planning, design, and replacement of these two bridges with new trail bridges." u="1"/>
        <s v="DAS performs pavement ratings for County parking lots including evaluation of traffic volume, condition of pavement, overall riding comfort and drainage conditions. The asphalt condition assessment rating in 2021 for the Center Marina Parking lot was a 30/100 which indicates a failed condition. There are 276 slips in Center Marina that use the Center Marina slip parking area. The Marina side of the lot has 243 spots currently. The north side of lot is divided, and provides 80 spots for public parking. During marina season, the slip tenants have gated access to enter and exit the parking lot, and therefore new gate control equipment will be needed to match the Phase 2 McKinley North lot. South Marina Parking lot Gate access will also need to be upgraded so that all 3 parking lot access systems are the same. The project scope is to reconstruct the pavement, wayfinding signage, monument signage, storm sewer, and parking lot lighting system. Storm water best management practices and green infrastructure will be included to the extent site conditions and operational capacity warrants. Replacement of utilities such as sanitary sewers, water mains, storm sewers, and lighting, and fiber/communications services shall be coordinated with this project. Due to the size of the parking lot, it is likely that there will be a north and south phase of construction work, in order to assure marina slip users have appropriate access to parking.  _x000a__x000a_" u="1"/>
        <s v="Boerner Botanical Gardens is a formal garden within Whitnall Park that showcases plant collections and displays, as well as educational and event programming. The garden charges admissions for entry to experience the manicured garden setting, displays, and programming. In years before 2020, the garden was unfenced and allowed individuals to enter at will, resulting in a loss of revenue collected. Since 2020, temporary snow fencing has remained in place to deter visitors from accessing the site without paying admissions. Milwaukee County Parks requests funding for a permanent perimeter fence to protect garden plantings from deer grazing, vandalism and ensure admission fees are paid. This project will include public input and an alternatives analysis for closing portions of Whitnall Park Drive, impacts to circulation in Whitnall Park, and protection of Natural Areas. " u="1"/>
        <s v="The Mary Ryan Boys &amp; Girls Club of Greater Milwaukee is housed within a County-owned building within Sherman Park. Though part of a long-term lease, the County is still responsible for all major maintenance components of the building. The roof of the building has experienced multiple failures, and the interior spaces of the building are being damaged and programming is impacted due to water leaks. A full replacement is warranted, and will include all related appurtenances including gutters. Rooftop units will be adjusted or screened as determined necessary for operational efficiency. The replacement of the roof will improve building performance and efficiency._x000a_" u="1"/>
        <s v="The Urban Ecology Center is a 501c3 formed in 1991 with a mission to foster ecological understanding as an inspiration for change neighborhood-by-neighborhood by providing outdoor science education, and by protecting and using public natural areas. The Urban Ecology Center (UEC) has leased the Washington Park Boathouse from Milwaukee County since 2007. In 2019, File #19-227 was adopted which provided an option to purchase the boathouse and a lease agreement. UEC has fundraising committed for major improvements to the boathouse and in their design phase included $115,000 toward the design of the adjacent parking lot in Washington Park off of 40th St. File# 22-922 was adopted which commits up to $1,000,000 from Milwaukee County funds toward the replacement of the 40th Street parking lot. This parking lot is currently one of the worst in the entire Milwaukee County Parks system with a 2021 rating of 24/100. This lot serves picnic areas, multi-purpose fields, the Washington Park service yard and the Urban Ecology Center. This project includes the disbursement of funds in 2024 to align with construction of the new lot by UEC." u="1"/>
        <s v="A 2015 phased long-range for the parking lot and greater marina area identified several areas that could be rebuilt in a phased strategy over several years without significantly affecting marina operations or the other sections of the parking lot.  Building upon the 2018 funding of Phase 1 and 2020 funding of Phase 2, this project addresses improvements to internal circulation and parking lot infrastructure, including the lighting and storm water drainage system.  The plans include methods to improve nearshore water quality utilizing green infrastructure and storm water best management practices, with capital funds being used to attain matching grants whenever possible. Due to the passage of time since the original project concept and cost estimate, as well as the impacts of inflation and increased construction costs, additional funds are necessary to complete this multiple phase project. The spring 2023 project status does not include enough funding to include the boat launch, a critical componant of the project. This project provides an additional $1,400,000 to complete the boat launch and other critical components of Phase 2. " u="1"/>
        <s v="The playground at Popuch Park is a Class 2 playground and is one of the oldest playgrounds in the Milwaukee County Parks system, having been installed in 1999. Based on age and condition this playground is a high priority for playground replacement within the Milwaukee County Parks System.  Milwaukee County Parks owns 112 playgrounds that have been averaging a useful life of approximately 23 years. In order to keep pace with the rate at which  facilities are aging out, Parks has set a goal of replacing 5 playgrounds per year and updating sites with exciting, up-to-date, accessible playgrounds that meet current safety standards and guidelines. " u="1"/>
        <s v="The playground at Zablocki Park is a Class 2 playground and is one of the oldest playgrounds in the Milwaukee County Parks system, having been installed in 1999. Based on age and condition this playground is a high priority for playground replacement within the Milwaukee County Parks System.  Milwaukee County Parks owns 112 playgrounds that have been averaging a useful life of approximately 23 years. In order to keep pace with the rate at which  facilities are aging out, Parks has set a goal of replacing 5 playgrounds per year and updating sites with exciting, up-to-date, accessible playgrounds that meet current safety standards and guidelines. " u="1"/>
        <s v="The playground at Copernicus Park is a Class 2 playground and is one of the oldest playgrounds in the Milwaukee County Parks system, having been installed in 2000. Based on age and condition this playground is a high priority for playground replacement within the Milwaukee County Parks System.  Milwaukee County Parks owns 112 playgrounds that have been averaging a useful life of approximately 23 years. In order to keep pace with the rate at which  facilities are aging out, Parks has set a goal of replacing 5 playgrounds per year and updating sites with exciting, up-to-date, accessible playgrounds that meet current safety standards and guidelines. Request replacement with new Class 2 playground." u="1"/>
        <s v="The Milwaukee County Board of Supervisors adopted File #22-1184 which expanded the policy of the County regarding the scope of strategic planning surrounding the Mitchell Park Horticultural Conservatory (The Domes). This file also directed Milwaukee County Parks to return to the County Board in July of 2023 evaluating four options including demolition, limited scope repairs to address deferred maintenance and code compliance concerns, full building renovation including building envelope (class, seals concrete coating), or a proposal for a new urban botanical park and conservatory. Parks is preliminarily requesting planning funding to carry out the desired path chosen by the Milwaukee County Board in July 2023. Planning may include project due diligence, community engagement, site planning, conceptual renderings, and minimally invasive investigative sampling/reporting." u="1"/>
        <s v="The Lake Park Steel Arch Bridge (bridge asset ID 777.PED.161) over the Locust Street Ravine was built in 1893. The bridge is wide enough to carry vehicular traffic, but has been closed to vehicular traffic for years due to reconfiguration of roadways in the park and concern over structural integrity of the bridge for vehicular use. Past inspection of the Steel Arch Bridge in Lake Park resulted in a recommendation for complete rehabilitation or replacement. Concrete barriers have been placed in front of the bridge to keep vehicles from crossing it. The connecting asphalt walkways are highly degraded and should be replaced at the same time. The 2017 adopted budget included $100,800 for planning and design. In December 2016, File #16-728 transferred the entire expenditure authority from WP52301-Lake Park Steel Arch Bridge into WP48401-Lake Park Ravine Bridge. In 2020, funding for design in the amount of $117,023 was appropriated and in 2021 transferred into WP48401-Lake Park Ravine Road Bridge via File #21-95. This bridge has been identified as a high need for repair through WP54601-Parks Bridge Inventory and Assessment, and due to its historical nature requires funding as an individual project." u="1"/>
        <s v="The South Shore Breakwater serves as a near-shore structure that protects the shoreline and coastal assets along Cupertino, South Shore, and Bay View Parks. The existing stone on the northern section of the breakwater is undersized for the forces that are applied from storm events and ice. Over the years, the existing stones have been moved due to these forces flattening the breakwater and developing gaps. Last investments related to construction on the breakwater took place in 2006, and the condition of the asset has deteriorated over time. Significant investments have been made to the Oak Leaf Trail, South Shore Yacht Club, South Shore Boat Launch, and related shoreline assets that rely on the protection of the breakwater. Improvements to the breakwater should consider the South Shore Beach Relocation Study, and any related plans. The height of the breakwater should be raised to provide better protection from waves overtopping the breakwater. In January of 2020 the breakwater was subject to significant damage during a major storm event. Mitigation of the breakwater was not considered by FEMA, and therefore must be planned by the County as the owner. The 2021 capital budget allocated funds for corrective design and mitigation of the breakwater. The 2023 capital budget allocated funds for emergency sport repair of the north section of breakwater. This capital project request is for the full recommended reconstruction of the north section of breakwater. " u="1"/>
        <s v="The tennis courts at Brown Deer park are in need of replacement and reprogramming. The Department of Administrative Services, Architecture and Engineering Division rated the pavement on the tennis courts at Brown Deer Park as 22/100 in 2018. The adjacent parking area was improved in 2022 along with pedestrian and vehicular improvements. Milwaukee County Parks requests planning and design for replacing the tennis courts with four dedicated pickleball and two tennis courts. Additional components of the project include new LED lighting, new nets, windscreens and dual striping on the tennnis courts to accomdate six total pickleball courts. Portions of the tennis court are currently used for material and equipment storage by Park operations. A new storage shed in the vicinity is included in the scope of the project to accomodate items displaced by the improved amenity. " u="1"/>
        <s v="The 2021 Adopted budget provided planning and design funding for WP054501-Whitnall Golf Course Irrigation which included a scope of replacing the single row irrigation system, refurbishing the pump system, new golf features, and the relocations of greens for safety. File #22-592 allocated American Rescue Plan Act funding for WY012305-Parks Golf Course Irrigation and Cart Path Construction which included funding for the golf cart paths at Whitnall to be installed in conjunction with the irrigation system. Milwaukee County Parks requests construction funding for the refurbishment of the golf course through a redesign, new irrigation, golf cart paths, driving range, natural areas mitigation as needed, and vehicle circulation improvements. " u="1"/>
        <s v="Old Loomis Road was acquired by the Parks Department as part of the real estate transaction that transferred Crystal Ridge to The Rock. While this section of local road does carry a portion of the Oak Leaf Trail, it is primarily used by residents of the adjacent residential neighborhood. This 0.47-mile section of roadway falls within both the City of Franklin and Village of Greendale, and has a pavement rating of 20/100. Parks has received numerous complaints from residents about pothole conditions on the roadway, and has performed patching. However, the road is so deteriorated that conditions continue to worsen. Road work will include integrated vegetation management, and review opportunities for pavement and stormwater infrastructure reductions. " u="1"/>
        <s v="_x000a__x000a_" u="1"/>
        <s v="Funding for the maintenance, repair, and / or replacement of specific building components for buildings on the War Memorial footprint are set forth in the Lakefront Pavilion Condominium Agreement (Agreement) between the County, War Memorial Inc., and the Milwaukee Art Museum Inc.  _x000a__x000a_As part of this Agreement, the County is repsonsible for the replacement of the Veteran's Gallery windows.  The exsiting windows were installed in the mid 1990’s and are nearing the end of their useful life. Many of the windows have lost their thermal seal and experience fogging between the thermal panes and requirem replacement. _x000a__x000a_The 2022 Adopted Capital Improvement Budget included an appropriation of $40,001 for planning and design.  It was determined that the existing window system was not the primary driver of failure of the glass panes or the water damage. Replacement of window systems or glass panes will not resolve the ongoing issues in the long term, and will leave the replacement materials subject to the same failures as the current systems. Due to these unforeseen circumstances, the full $40,001 planning and design funds was needed for a detailed assessment.  This request for 2024 is for design funds based on the assessment." u="1"/>
        <s v="In 2013, a Development Agreement (Agreement) was approved between Milwaukee County, War Memorial Inc., and the Milwaukee Art Museum Inc. (County Board file 13-647). in order to facilitate a number of capital projects within the War Memorial buidling.  _x000a__x000a_As part of this Agreement, the County is repsonsible for the renovation of two restrooms near the south entrance of the building.  The War Memorial Center’s south entrance area has Men(s) and Women(s) restrooms requires new upgrades in order to meet current ADA requirements. _x000a__x000a_Design and Construction funding has been appropriated for the project in previous budgets, however, additional funding is required to complete the project due to increased costs from the original 2019 project design." u="1"/>
        <s v="This service is being requested to correct current water intrusion issues in the facility below the Saarinen Stairway. The current joint and gutter systems have failed, allowing water to leak into the art storage and mechanical spaces within the building and below the stair structure. Initial investigations indicate that this leaking originates from the north stairwell, which is the responsibility of Milwaukee County per the Condo Agreement documents. Past renovation includes 2007 and 2016. In 2016 the entire north stairwell was completely recaulked, but it was not done correctly. In the latest renovation work, the contractor attempted to recaulk the joints in small areas. This reduced the amount of leaking but did not completely solve the problem. In April 2023, a contractor needed to perform some emergency repairs to the interior gutter system underneath the stairway. A new drain pan was installed in the art storage area which collects water leaking into the building and it piped to an existing drainpipe. The pan on the remainder of that expansion joint on the other side of the wall going north completely disintegrated and continues to leak into the building. Due to the current design, it will be a major undertaking to install a new drain pan in the area." u="1"/>
        <s v="Replacement of the roof in the Administration building is needed.  The roof is approximately 35 years old and should be replaced as patching is no longer a cost-effective option.  Leaks have developed over the newly renovated Gift Shop.  Service System Associates (SSA) is the Zoo's vendor for concessions, merchandising and catering and they have invested $960,000 in renovations to the Gift Shop.  Typically these roof systems are designed to last approximately 20 years.  Estimated costs of repairs annually range from $20,000-$30,000.  Insurance costs of replacement for SSA and Administration exceed the cost of the roof.   _x000a__x000a_The 2020 Capital Budget included $311,334 to replace the Zoo Adminstration Roof.  After further evaluation of the project, staff from DAS-Facilities Management Architecture and Engineering estimates that additional funds of $548,395 are needed to replace the roof for a total cost of $861,329.  Surplus funds of $435,530 are available in capital project WZ0177 Zoo Parking Lot #4 Repavement leaving an unfunded cost of $112,864.  A fund transfer has been submitted but will not be processed until the parking lot project is closed out.  The 2024 appropriation addresses the remaining project deficit." u="1"/>
        <s v="The Zoo is requesting funds to renovate the main entrance. This project is critical to the Zoo’s overall success because it will 1) generate incremental revenue on an annual basis through a variety of activities; 2) improve the safety of guests coming to the Zoo; 3) significantly enhance the customer experience and reduce complaints; and 4) provide some annual cost savings._x000a__x000a_The current admission process occurs from the guest’s vehicle before they enter the parking lot, often causing traffic to back up, unsafe delays on surrounding roads, and wait times of up to an hour to enter the Zoo. This system causes lost revenue-generating opportunities, and we lose customers who are not willing to wait in long lines.  _x000a__x000a_It is also impossible for Zoo staff to spend the time necessary to attend to guests’ needs as their visit begins.  Finally, these delays and current admission booth set-up contribute to customer complaints and does not set the tone for a great customer experience._x000a__x000a_The proposed renovation will improve the safety of guests through the following activities: 1) reduce the danger of traffic backed-up on Bluemound Rd and nearby freeways and 2) provide a single point of entry into the Zoo so guests can be monitored more effectively for prohibited items as ticketing/entrance is done individually and add new fencing to the Zoo’s perimeter to improve Zoo security.  In addition, the proposed renovation will significantly enhance the customer experience by: 1) decreasing visitor wait times and helping visitors begin their Zoo visit in a more positive way by providing the opportunity to ask questions and procure what they need for their visit; 2) improve accessibility by offering wheelchairs, mobility scooters and strollers, and sensory bags up front and 3) inclusion of digital signage and maps will improve communication with guests and allow additional language translations of Zoo information." u="1"/>
        <s v="The current roof of the Bonobo indoor habitat is composed of skylight panels. This construction is not designed to contain bonobos that have direct, physical access to the panels, creating an ongoing risk of animal egress. A barrier to the skylights is requested.  A secure solution would allow more space for the animals around the clock without risk of egress.  This could simply be to stretch woven mesh over the sky lights using eyelets, cable, and woven mesh.  Due to the current risk of egress, both design and construction funds are requested for 2024." u="1"/>
        <s v="The zoo currently has four to five water main breaks per year.  The estimated costs of repairing those breaks are $20K-$50K per break ($80-$120k annually).  A recent water main break repair in May 2023 by the Seal habitat has already cost $41K, was 22 feet below the pavement surface, and will have additional costs to repair pavement. Water main breaks and associated shutoffs make it difficult for staff to provide water to the animals and service their habitats. A break affecting our Aquatic &amp; Reptile Center could cause a significant mortality incident if water levels drop too low. Leaks and repairs make areas of the Zoo inaccessible to guests and limit animal viewing._x000a_Beyond the repair costs, breaks sometimes go years before detection, costing the Zoo thousands of dollars for unused water and undermining Zoo paths, buildings and habitats, requiring further repairs. We estimate one break on Badger Hill wasted 100K gallons of water between detection and repair, and the repair costs totaled $50K.  Watermain breaks at Bader Hill occur once or twice a year. As costs for municipal water and sewerage go up, the operational costs of undetected leaks will also go up, affecting the Zoo’s budget annually. In May of 2023, the cost of City of Milwaukee water went up 30% and is projected to increase 30% again in 2025.  Current models of climate change impacts project higher-than historical severe weather increasing threats of flooding, and higher temperatures, increasing demands on drinking water supply and stress on treatment facilities. Leaks wasting hundreds of thousands of gallons of water will worsen those projected impacts and increase GHG emissions and stress on equipment by running pumps to move water that is eventually lost through leaks.  See link below for more information on the state of the nation’s drinking water infrastructure. _x000a__x000a_Water Infrastructure | ASCE's 2021 Infrastructure Report Card -- infrasturereportcard.org/cat-item/drinking-water-infrastructure" u="1"/>
        <s v="0" u="1"/>
      </sharedItems>
    </cacheField>
    <cacheField name="(17)-Does the Sub-Project ADD to the County's Infrastructure Footprint (excludes replacement infrastructure)?:" numFmtId="0">
      <sharedItems containsBlank="1"/>
    </cacheField>
    <cacheField name="(19)-Alternative Option(s) explored and/or developed?" numFmtId="0">
      <sharedItems containsBlank="1" longText="1"/>
    </cacheField>
    <cacheField name="(21)-Will the sub-project affect your dept/div annual operating costs?" numFmtId="0">
      <sharedItems containsBlank="1" longText="1"/>
    </cacheField>
    <cacheField name="(2)-Asset Ctgry:" numFmtId="0">
      <sharedItems containsBlank="1"/>
    </cacheField>
    <cacheField name="(13)-What is the Project Background/Complexity/Risk; Asset Charter Available:---CHARTER AVAIL?" numFmtId="0">
      <sharedItems containsBlank="1" longText="1"/>
    </cacheField>
    <cacheField name="(13)-What is the Project Background/Complexity/Risk; Asset Charter Available:---SCHEDULE ISSUES?" numFmtId="0">
      <sharedItems containsBlank="1" longText="1"/>
    </cacheField>
    <cacheField name="(12)-Project address a Life/Safety Issue OR IT Security Risk? (Select &quot;X&quot; in the ONE that is most appropriate):----TECH" numFmtId="0">
      <sharedItems containsBlank="1" longText="1"/>
    </cacheField>
    <cacheField name="(12)-Project address a Life/Safety Issue OR IT Security Risk? (Select &quot;X&quot; in the ONE that is most appropriate):----EXISTING LIFE-SAFETY" numFmtId="0">
      <sharedItems containsBlank="1" longText="1"/>
    </cacheField>
    <cacheField name="(12)-Project address a Life/Safety Issue OR IT Security Risk? (Select &quot;X&quot; in the ONE that is most appropriate):----POTENTIAL LIFE-SAFETY" numFmtId="0">
      <sharedItems containsBlank="1" longText="1"/>
    </cacheField>
    <cacheField name="(13)-What is the Project Background/Complexity/Risk; Asset Charter Available:---PARTNERSHIP(S)" numFmtId="0">
      <sharedItems containsBlank="1" longText="1"/>
    </cacheField>
    <cacheField name="(23)-Is the Sub-Project included in the Dept's Strategic/Master Plan OR most recent 5-YR CIP (2024-2028)?" numFmtId="0">
      <sharedItems containsNonDate="0" containsString="0" containsBlank="1"/>
    </cacheField>
    <cacheField name="(15)-Bldg Mission Category -- Is the project related to a building or facility?" numFmtId="0">
      <sharedItems containsBlank="1" longText="1"/>
    </cacheField>
    <cacheField name="(16)-Does the sub-project address items set by State/Federal Mandate(s) or legally binding agreement(s)?  ---STATE-FED MANDATE" numFmtId="0">
      <sharedItems containsBlank="1" longText="1"/>
    </cacheField>
    <cacheField name="(16)-Does the sub-project address items set by State/Federal Mandate(s) or legally binding agreement(s)?  ---CONTRACTS - LEGALLY BINDING" numFmtId="0">
      <sharedItems containsBlank="1" longText="1"/>
    </cacheField>
    <cacheField name="(18)-Does the Sub-Project address CITED and existing ADA violations and/or any local building code violations?:" numFmtId="0">
      <sharedItems containsBlank="1"/>
    </cacheField>
    <cacheField name="(14)-Racial Equity" numFmtId="0">
      <sharedItems containsBlank="1" longText="1"/>
    </cacheField>
    <cacheField name="Continuing-Ongoing:" numFmtId="0">
      <sharedItems containsBlank="1"/>
    </cacheField>
    <cacheField name="(20)-Is the sub-project part of a Continuing Replacement Program (i.e. annually recurring major asset replacements)?" numFmtId="0">
      <sharedItems containsBlank="1" longText="1"/>
    </cacheField>
    <cacheField name="1-CE REQ Form Date Complete" numFmtId="0">
      <sharedItems containsBlank="1" longText="1"/>
    </cacheField>
    <cacheField name="(22)-Does this project address major deferred maintenance?" numFmtId="0">
      <sharedItems containsBlank="1" longText="1"/>
    </cacheField>
    <cacheField name="Column1" numFmtId="0">
      <sharedItems containsString="0" containsBlank="1" containsNumber="1" containsInteger="1" minValue="0" maxValue="0"/>
    </cacheField>
    <cacheField name="(5)-Asset Zipcode:----Primary" numFmtId="0">
      <sharedItems containsBlank="1" containsMixedTypes="1" containsNumber="1" containsInteger="1" minValue="53110" maxValue="53233"/>
    </cacheField>
    <cacheField name="(5)-Asset Zipcode:----Overlap 1" numFmtId="0">
      <sharedItems containsBlank="1" containsMixedTypes="1" containsNumber="1" containsInteger="1" minValue="53172" maxValue="53235"/>
    </cacheField>
    <cacheField name="(5)-Asset Zipcode:----Overlap 2" numFmtId="0">
      <sharedItems containsBlank="1" containsMixedTypes="1" containsNumber="1" containsInteger="1" minValue="53220" maxValue="53220"/>
    </cacheField>
    <cacheField name="(5)-Asset Zipcode:----Overlap 3" numFmtId="0">
      <sharedItems containsBlank="1"/>
    </cacheField>
    <cacheField name="(6)-Supv District:----Primary" numFmtId="0">
      <sharedItems containsBlank="1" containsMixedTypes="1" containsNumber="1" containsInteger="1" minValue="0" maxValue="0" count="19">
        <m/>
        <s v="SD03"/>
        <s v="SD09"/>
        <s v="SD06"/>
        <s v="SD13"/>
        <s v="SD16"/>
        <s v="SD15"/>
        <s v="SDCW"/>
        <s v="SD04"/>
        <s v="SD12"/>
        <s v="SD10"/>
        <s v="SD02"/>
        <s v="SD11"/>
        <s v="SD08"/>
        <s v="SD17"/>
        <s v="SD18"/>
        <s v="SD14"/>
        <s v="SD07"/>
        <n v="0" u="1"/>
      </sharedItems>
    </cacheField>
    <cacheField name="(6)-Supv District:----Overlap 1" numFmtId="0">
      <sharedItems containsBlank="1" containsMixedTypes="1" containsNumber="1" containsInteger="1" minValue="0" maxValue="0"/>
    </cacheField>
    <cacheField name="(6)-Supv District:----Overlap 2" numFmtId="0">
      <sharedItems containsBlank="1" containsMixedTypes="1" containsNumber="1" containsInteger="1" minValue="0" maxValue="0"/>
    </cacheField>
    <cacheField name="(6)-Supv District:----Overlap 3" numFmtId="0">
      <sharedItems containsBlank="1" containsMixedTypes="1" containsNumber="1" containsInteger="1" minValue="0" maxValue="0"/>
    </cacheField>
    <cacheField name="(3)-Asset Municipality:----Primary" numFmtId="0">
      <sharedItems containsBlank="1" containsMixedTypes="1" containsNumber="1" containsInteger="1" minValue="0" maxValue="0" count="13">
        <m/>
        <s v="Milwaukee"/>
        <s v="Franklin"/>
        <s v="Wauwatosa"/>
        <s v="Countywide"/>
        <s v="West Allis"/>
        <s v="Oak Creek"/>
        <s v="Brown Deer"/>
        <s v="Greenfield"/>
        <s v="Cudahy"/>
        <s v="South Milwaukee"/>
        <s v="Greendale"/>
        <n v="0" u="1"/>
      </sharedItems>
    </cacheField>
    <cacheField name="(3)-Asset Municipality:----Overlap 1" numFmtId="0">
      <sharedItems containsBlank="1" containsMixedTypes="1" containsNumber="1" containsInteger="1" minValue="0" maxValue="0"/>
    </cacheField>
    <cacheField name="(3)-Asset Municipality:----Overlap 2" numFmtId="0">
      <sharedItems containsBlank="1" containsMixedTypes="1" containsNumber="1" containsInteger="1" minValue="0" maxValue="0"/>
    </cacheField>
    <cacheField name="(3)-Asset Municipality:----Overlap 3" numFmtId="0">
      <sharedItems containsBlank="1" containsMixedTypes="1" containsNumber="1" containsInteger="1" minValue="0" maxValue="0"/>
    </cacheField>
    <cacheField name="(4)-Asset Street Address:----Primary" numFmtId="0">
      <sharedItems containsBlank="1" containsMixedTypes="1" containsNumber="1" containsInteger="1" minValue="0" maxValue="0"/>
    </cacheField>
    <cacheField name="(4)-Asset Street Address:----Overlap 1" numFmtId="0">
      <sharedItems containsBlank="1" containsMixedTypes="1" containsNumber="1" containsInteger="1" minValue="0" maxValue="0"/>
    </cacheField>
    <cacheField name="(4)-Asset Street Address:----Overlap 2" numFmtId="0">
      <sharedItems containsBlank="1" containsMixedTypes="1" containsNumber="1" containsInteger="1" minValue="0" maxValue="0"/>
    </cacheField>
    <cacheField name="(4)-Asset Street Address:----Overlap 3" numFmtId="0">
      <sharedItems containsBlank="1" containsMixedTypes="1" containsNumber="1" containsInteger="1" minValue="0" maxValue="0"/>
    </cacheField>
    <cacheField name="Climate Impact Score" numFmtId="0">
      <sharedItems containsBlank="1"/>
    </cacheField>
    <cacheField name="Climate Reduction Description:" numFmtId="0">
      <sharedItems containsBlank="1" containsMixedTypes="1" containsNumber="1" containsInteger="1" minValue="0" maxValue="0" longText="1"/>
    </cacheField>
    <cacheField name="Climate Impact" numFmtId="0">
      <sharedItems containsString="0" containsBlank="1" containsNumber="1" containsInteger="1" minValue="0" maxValue="1"/>
    </cacheField>
    <cacheField name="(24)-Climate Impact" numFmtId="0">
      <sharedItems containsBlank="1" longText="1"/>
    </cacheField>
    <cacheField name="Open" numFmtId="0">
      <sharedItems containsNonDate="0" containsString="0" containsBlank="1"/>
    </cacheField>
    <cacheField name="Open_1" numFmtId="0">
      <sharedItems containsNonDate="0" containsString="0" containsBlank="1"/>
    </cacheField>
    <cacheField name="YR 1 Scope" numFmtId="0">
      <sharedItems containsBlank="1" count="431" longText="1">
        <m/>
        <s v="The scope of the project includes the annual County contribution pursuant to the Term Sheet approved by the County Board and County Executive in File 24-490 and the resulting Development Agreement between the County and FOVT. For 2026, a $400,000 contribution is budgeted to address deferred maintenance needs at the VT building related to health and safety, ADA accessibility, protection of the art collection, and structural integrity, as determined by the County. FOVT will request reimbursement for approved improvements upon meeting contingencies and conditions outlined in the Development Agreement. To reflect the actual improvements made to the building under the agreement, the Office of Strategy, Budget, and Performance and the Office of the Comptroller are authorized to perform administrative appropriation transfers to establish new sub-projects within WU0602 and reallocate budget authority."/>
        <s v="The scope of the project includes the annual County contribution pursuant to the Term Sheet approved by the County Board and County Executive in File 24-490 and the resulting Development Agreement between the County and CAVT. For 2026, a contribution of $250,000 is budgeted to address deferred maintenance needs at the CA building, focusing on health and safety, ADA accessibility compliance, protection of the art collection, and structural integrity, as identified by the County. CAVT may request reimbursement for eligible expenditures upon meeting all conditions outlined in the Development Agreement.  To reflect completed improvements under the Agreement, the Office of Strategy, Budget, and Performance and the Office of the Comptroller are authorized to execute administrative appropriation transfers to create sub-projects within WU0502 and reallocate budget authority accordingly."/>
        <s v="The scope of work includes planning and design of complete roof tear-off and replacement of the Surges Multi-Purpose facility roof areas  (~38,250 sq ft). Design includes roofing for tunnel from Surges Building to Dormitory Building Boiler House to the South. Includes evaluation to determine necessity of replacing roof insulation, overflow scuppers, roof drainage system, or other auxiliary components, design of fall protection anchor points, and possibly asbestos abatement."/>
        <s v="The scope of work includes planning and design of complete roof tear-off and replacement of the Lotter Building and Print Shop facility areas (approximately 37,250 square feet).  Includes evaluation to determine necessity of replacing roof insulation, overflow scuppers, roof drainage system, or other auxiliary components, approximately 30 skylights on the existing roof and retain them to comply with DOC350 requirements. "/>
        <s v="The scope of work includes planning and design to replace the parking lot area (~101,000 SF) and the building access route for ADA (~ 4,225 sf), using asphalt on stone base, concrete curb and gutter. Includes lighting, landscaping, and traffic management.  Storm water best management practices, green infrastructure, natural areas restoration and management shall be incorporated where applicable. Includes evaluating solar design to include future proofing this lot for a potential carport/ground-mount solar array or EV charging._x000a__x0009_"/>
        <s v="The scope of work includes the design and planning of CRC's 600 &amp; 400 Bed Dormintory Roof. Design to be based on a complete roof tear off and replacement of the 114,000 square feet area. This includes evaluation to determine necessity of replacing roof insulation, overflow scuppers, roof drainage system, fall protection anchor points, or other auxiliary components. "/>
        <s v="The scope of work includes studying existing conditions and creating a design for safety and security improvements at the Milwaukee County CRC segregation units BIU A and BIU B. Design includes all assets within cells for safety. Additionally, a full review of HVAC upgrades as required to maintain supply and return air ventilation rates (this will be compromised due to solid doors replacing bar-doors), updating of plumbing fixtures in these 58 cells (ensuring that anti-ligature fixtures are used), modifications to the solid metal cell back-walls (as needed to accommodate, plumbing, HVAC, and security upgrades), and removal of existing walls or other obstructions as necessary to provide visibility/line of site. IMSD portion includes GUI software and programming, intercom system, cameras, and related installation and configuration services for 58 cells.  This will require head end equipment and integration into existing detention system."/>
        <s v="The scope of work is retro-commissioning- optimize building systems and improve energy efficiency, reduce operational costs, and support sustainability and climate action objectives. The work will involve evaluating, testing, and fine-tuning the building’s mechanical, controls, and HVAC systems. will cover the Admin 600 and 400 Dormitory, the North Dormitory Building and Boiler House (“North Building”),Surges Building, and Lotter Building. Year 1 covers auditing, studying site and equipment, and creating design documents. "/>
        <s v="The scope of work includes design and preconstruction activities for a Secure Courtroom at Vel Phillips. Considerations of design includes existing space available, building and court codes.  Design will include new building space, parking lot modifications, bathrooms, etc."/>
        <s v="The scope of work includes design for renovating room G-7 to accommodate existing elections staff and secure storage for election related materials. In addition to partitioning the space and bringing the lighting to current standards, the remodel involves adequate security enhancement to protect staff and the critical election infrastructure in the Election Commission. Once staff is moved the existing space, G10, would be modified as needed. _x000a__x000a_"/>
        <s v="The scope of work includes an HVAC evaluation, design, and possible emergency repairs.  The evaluation and design includes air handler units (AHU's), boilers, building management system (BMS), fire protection controls.  The goal of the evaluation and design is to assess and document the existing systems as a whole and develop a construction plan based on the findings.  "/>
        <s v="The scope of work in 2026 includes continued planning and design and project coordination, including but not limited to advancing planning and design for new building, renovations to Historic Courthouse, swing space, demolition of the existing Public Safety Building._x000a__x000a_The Office of Performance, Strategy, and Budget and the Office of the Comptroller may provide an administrative transfer of surplus budget from WC027604 if additional budget authority is needed in the other WC0276 sub-projects (IJCC Courthouse). "/>
        <s v="The scope of work includes construction to replace the air handling uit in SPU-2 and the associated condensate pump. Existing supply distribuion ductwork will be modified and rerouted above existing offices with new ductwork installed in required locations. Additional supplied mechanical equipment to be installed for sustaining existing SPU needs with stair pressurization being rebalanced. New equipment will be connected to the existing BAS systems and tested. Additional funds included for temporary office relocation of Sheriff's staff during renovation work. "/>
        <s v="The scope of work includes installation of a double interlock preaction system and air compressor for converting sprinkler heads within cell block units on pod 4D. Implementation involves installing additional fire protection, modifying the system to integrate with existing BAS infrastructure, and electrical equipment modification. Demolition of specific sprinkler system equipment and repair of individual cell wall structure where applicable is also included in the scope of work, as well as testing and implementation. _x000a__x000a_"/>
        <s v="The scope of work includes finishing design and constructing an enhanced screening and grinding system on the sanitary drain side to replace hook-style traps that are contributing to waste water overflow situations. Includes design of basin, sanitary piping and electrical for installation of unit.  "/>
        <s v="The scope of work includes construction of an ADA Splashpad at WOW Underwood. This includes removing existing splashpad, utilties, etc. and installing new splashpad, utilties, shade structures, with several water toys and spray. Also includes is immediate surrounding earthwork, pavement, and associated systems such as benches, fencing, etc. _x000a__x000a_ IMSD components include (2) cameras for security purposes and a network presence."/>
        <s v="The scope of work includes design for tear-off and complete roof replacement for Facities West (Laphem) building."/>
        <s v="The scope of work includes designing and planning an additional fire hydrant at Vel Phillips. This includes a flow / water system analysis, coordination with local municipality, design of hydrants, valves, valve box, and other associated components."/>
        <s v="This will be the upgrade of the existing pneumatic/explorer control system at Washington Park.  Scope includes instrumentation for the following: (1) SNE, (3)- AHU controls, (1) Chilled water system controls, (2) Boiler controls, (17) uninvent controls, (16) Cabinet heater control, (1) RTU control, (5) Exhaust fan controls, (1) IMSD network connection for remote controls. _x000a_"/>
        <s v="The scope of work includes construction for a phased shutdown and replacement of County Courthouse facility elevators #1-4 and #9. Includes IMSD card reader, controls, cameras, etc."/>
        <s v="The scope of work includes construction phase 4 of Courthouse façade. This includes the next most critical phase of façade repairs and cleaning, including gutters, roofing, drainage, and sealant replacement."/>
        <s v="The scope of work includes installing mobile back-up power generators for all five Senior Centers."/>
        <s v="The scope of work includes upgrade to the fire protection systems for all Sr. centers"/>
        <s v="The scope of work includes replacing the security system at all five senior centers: Clinton Rose, Kelly (both buildings), McGovern, Washington Park, and Wilson. Security System includes control panel, motion detectors, conduit, wiring, outlet boxes and all other necessary material for a complete operating system. This also includes fiber, remote monitoring, and workstation with ISMD. _x000a_ _x000a_"/>
        <s v="The scope of work includes the next phase of evaluating and replacement of steamtraps in the Courthouse building. Steamtraps will be replaced if beyond its useful life._x000a__x000a__x000a_Design and Construction: Project involves only trades labor and equipment replacement work, requiring minimal to no design plans. Minimal project risk/unknowns with low probability of budget cost issues and/or project delays as defined in the cost estimate._x000a_"/>
        <s v="The scope of work includes phase one of Courthouse VAV replacement: identifying, designing, and replacing VAV’s, controls and integrate them into building automation system. _x000a__x000a_Design and construction: Minimal project risk/unknowns with low probability of budget cost issues and/or project delays as defined in the cost estimate."/>
        <s v="The scope includes evaluation and design of CJF's automatic transfer switches of essential and standby emergency systems, including. This will evaluate and incorporate, if needed, adding temporary power for switch transfer emergency generator needs to come back on after power outage."/>
        <s v="The scope of work includes phase one of CJF toilet and sink replacement: identifying, designing, and replacing porcelain toilets and sinks with stainless steel._x000a__x000a_Design and construction: Minimal project risk/unknowns with low probability of budget cost issues and/or project delays as defined in the cost estimate."/>
        <s v="The scope of work includes evaluating and designing the Courthouse's 4 AHUs. This includes cooling coils, dampers, damper motors, condensate pans, controls, insolation valves, steam coils, traps, dampers, damper motors, and sensors. This also includes asssociated systems condensate pumps to pump to basement, fresh air intake, exhausts, and ductwork. Design to integrate into the BAS system. "/>
        <s v="The scope of work includes evaluating and designing to replace the fresh air ductwork, dampers, damper motors, and BAS controls, (VAV if needed) for all 12 AHU’s, 6 SPUs (1 already in design), 4 CVUs, 3 SKUs, 1 MAU, 2 EF, 2 condensing units / pumps, in CJF. "/>
        <s v="The scope of work includes investigation and design: to replace fans 7, 8, and 9 in the courthouse basement and to add a MAU, exhaust fans, dampers, controls, and integrate into BAS. Associated systems including ductwork, controls, valves, etc. are included. "/>
        <s v="The scope of work includes resealing Courthouse's 8th floor/penthouse flooring to prevent water damage to building. Base of walls and equipment pads to receive waterproofing/sealant also. Existing flooring is past its expected lifespan. Work will include a hazardous material assessment and abatement as needed._x000a__x000a_Design and construction: Minimal project risk/unknowns with low probability of budget cost issues and/or project delays as defined in the cost estimate._x000a_ _x000a_"/>
        <s v="The scope of work includes purchasing electronic water controls system and related accessories for detetion fixtures at Vel R. Phillips Juvenile Justice Center.  System would match controls system installed on fixtures in the 2025 building addition, as well as the system utilized at the CJF.  Installation by Milwaukee County trades staff._x000a__x000a_Design and construction: Minimal project risk/unknowns with low probability of budget cost issues and/or project delays as defined in the cost estimate."/>
        <s v=" The scope of work includes evaluation and design of Facilities 10930 West Lapham’s parking lot, ramps, and select sidewalks, ~40,000SF. This includes soil testing, stormwater permitting, DNR permitting, ADA, landscaping, striping. The existing asphalt parking lot would require a mix of full depth replacement, 4” HMA over 9” Base Aggregate, and/or milling and pulverizing with a 2” HMA overlay."/>
        <s v="The scope of work includes evaluating and detail to replace AHU #1 &amp; #2 (two AHUs total) and other heating sources (cabinet heaters- north, east, main), EF for solarium. (5) Cabinet Unit Heaters - Hot Water 20 MBH, suspended, with centrifugal fans. These unit heaters are located in Foyer Rooms 150, 101, 132, and 114. Replace current valves, dampers, and controls systems associated with HVAC Controls/ DDC/ Pneumatic System – Hybrid for system optimization, basic pc control, moderate sensor types and quantities. Add a network connection and workstation at center.  "/>
        <s v="The scope of work includes design to remove all existing siding and replace. Wrap exposed gable beams in aluminum for weatherproofing and maintenance. Install new insulation and sheathing for all areas where the existing siding is being removed. Install new soffit and facia. Existing stone siding to remain."/>
        <s v="The scope of work includes evaluating all Washington Senior centers exterior windows and doors. This includes the ones in the courtyard. Based on evaluation design new doors and windows and related systems – hinges, stills, framing, trim, hardware, painting, etc. The doors are to include ADA."/>
        <s v="The scope of work includes the construction of CJF roof replacement. This replaces the entire built-up roof area with EPDM system: nine distinct areas equaling ~55,600SF. Tear off of exisitng roof, new EPDM membrane, new insulation, new flashing and copings throughout. Remove built up bituminous roof system (original building design, 1992) down to structural roof deck.  Also, refurbish/ repaint four distinct standing seam metal hip type roofs equalling ~3,600SF. Value engineered design will include all roof areas - complete with full roof accessories and components as prescribed in latest bid documents."/>
        <s v="The scope of work includes the first phase of CJF flooring work. This may include removing existing carpeting, vinyl floor tile. It would also involve grinding, sealing, and polishing the exposed concrete floors to provide a durable, low-maintenance surface. This process would include asbestos or mold testing/abatement and temporality moving furniture, phone lines, and other necessary items. _x000a__x000a_Design and Construction: Project requires minimal design and involves mostly trades work. Minimal project risk/unknowns with low probability of budget cost issues and/or project delays as defined in the cost estimate."/>
        <s v="The scope of work includes demolition and replacement of the existing unit ventilators at the Clinton Rose Senior Center.  This includes the univents are not replaced in the full building remodel grant project will be replaced under this project, including thermostats and acnillary piping accessories.  "/>
        <s v="The scope of work includes design and construction of Vel Phillips facility's judges' parking lot restoration. Approximately 40% of the existing asphalt parking lot would require full depth replacement. Conservatively, a 4” HMA over 9” Base Aggregate section was assumed in these locations. Elsewhere, milling and pulverizing with a 2” HMA overlay was assumed. Work includes ADA pathway and door, lighting, stormwater sewer, green infrastructure, and landscaping. _x000a__x000a_Design and construction: Minimal project risk/unknowns with low probability of budget cost issues and/or project delays as defined in the cost estimate."/>
        <s v="The scope of work includes evaluating and designing to replacae: 1 new boiler, 3 new AHU's, new univents or alternative, 1 new RTU, new exhaust fans, VAV, new dampers, damper motors, valves, and sensors. This also includes controls and a workstation."/>
        <s v="The scope of work includes design of a new sanitary lift station and forcemain and the abandonment of the old system for the Mitchell Park Pavilion. The design will include the creation of construction plans, specifications and a construction estimate. The design would include necessary electrical, alarms, control panels, manholes, and landscaping."/>
        <s v="Lifecycle replacement and deployment of end user devices (e.g., laptops, desktops, etc.) and network equipment (e.g., switches, routes, wireless access points, etc.) based on IMSDs asset tracking and end of life status."/>
        <s v="The scope of work includes the construction of a new electrical system to replace the obsolete / outdated system, to meet the current code. This construction includes replace all old electrical panels, subpanels and feeder wire from panels to panels and from panels to Unit Substations (USS). Replace all breakers. All floor, basement to penhouse (8th floor). Wiring from distribution panel."/>
        <s v="The scope of work includes modifiying Courthouse room, G2A for fire safety. This would like include adding fire suppression, modifying existing HVAC - removing out of date equipment, adding new computer room AC, updating walls and ceilings for fire rating. From an IMSD side, this may include updating, adding security cameras, door card reader, updating fiber and other cabling, new monitorings and work stations. "/>
        <s v="Complete migration of the on-premise OnBase application to a cloud / software as a service (SaaS) provider, which also includes data migration and updates / adjustments to interfaces, as applicable."/>
        <s v="Complete migration of the on-premise Cityworks application to a cloud / software as a service (SaaS) provider, which also includes data migration and updates / adjustments to interfaces, as applicable."/>
        <s v="This project is a single year project, which will include identification and prioritization of the top 10 to 20 conference rooms for upgrade, purchase, and installation of audio, camera, and display equipment."/>
        <s v="UPS conditions (i.e., smooths out dips and spikes) the electrical power delivery to the datacenter and network closets.  These work to bridge the gap when there is a short power outage and ensure key technology infrastructure (e.g., servers, network equipment, phones, access points, etc.) remains powered and connected.  This applies to power events like brownouts, blackouts, etc. until a generator can take over or until utility power is restored._x000a__x000a_UPS batteries provide reduced power and uptime as they age.  The goal of this project is to begin lifecycling UPSes based upon size and depreciable life."/>
        <s v="The scope of work includes various items at each detention kitchen facility to complete the previously mentioned ARPA project. Items may include additional ovens, sinks, etc. This may also include review and correction to existing assets. _x000a__x000a_Design and construction: Project may include design and construction due to urgency. Contingency had been added due to this."/>
        <s v="Deploy fiber internet connections and associated networking hardware and capabilities (e.g., wired network connections, wireless access points, etc.) at the following senior centers:_x000a_ - Clinton &amp; Bernice Rose Senior Center_x000a_ - Kelly Senior Center_x000a_ - McGovern Park Senior Center_x000a_ - Washington Park Senior Center_x000a_ - Wilson Park Senior Center"/>
        <s v="The scope of work includes costs to demolish and remove the existing playground and surfacing at Wil-O-Way Underwood and Wil-O-Way Grant. Then furnish and install new ADA accessible playground equipment and surfacing._x000a__x000a_Design and construction: Minimal project risk/unknowns with low probability of budget cost issues and/or project delays as defined in the cost estimate."/>
        <s v="The scope of work includes planning and design for replacement of the concrete pavement (and related utilities and equipment) for the entire transit garage site. Anticpated design work to include removal of all concrete pavement and replacement; Drainage/storm sewers, watermain, and other utility replacements under new pavement; and replacement of broken concrete curb and gutter as well as damaged chainlink fence; parking lot LED lighting; and protective bollards."/>
        <s v="The scope of work includes design and construction for 2 bus lifts at FDL garage. Work consists of furnishing all labor, materials, supplies, equipment, tools and other services necessary for the removal and replacement of hydraulic in-ground bus lifts.  MCTS has completed a large amount of bus lift replacements in recent years (13 lift replacements since 2020) and this project sets to continue the updates in order to work on large buses._x000a__x000a_Design and Construction: Project requires minimal design. Minimal project risk/unknowns with low probability of budget cost issues and/or project delays as defined in the cost estimate and previously completed similar projects. "/>
        <s v="The scope of work includes designing excavation and replacements for underground fuel storage tanks (UST) at the Kinnickinnic Service area, including 3-15,000 gallon diesel USTs, 2-1,000 gallon oil UST, 2,000 gallon waste oil tank, and a 550 gallon transmission fluid UST. Also to be replaced are the associated piping, new ATG units, 7 new pumps/dispensers, leak detection system, and concrete.  "/>
        <s v="The scope of work includes design and construction for 2 bus lifts at Kinnickinnic garage. Work consists of furnishing all labor, materials, supplies, equipment, tools and other services necessary for the removal and replacement of hydraulic in-ground bus lifts.  _x000a__x000a_Design and Construction: Project requires minimal design. Minimal project risk/unknowns with low probability of budget cost issues and/or project delays as defined in the cost estimate and previously completed similar projects. MCTS has completed a large amount of bus lift replacements in recent years (13 lift replacements since 2020) and this project sets to continue the updates in order to work on large buses."/>
        <s v="The scope of work includes design and planning of roof replacement on the FDL Maintenance Building (the garage)."/>
        <s v="The scope of work includes design and planning to completely tear-off and roof replacement on the KK Operating Building (the station) and the Maintenance Building (the garage)."/>
        <s v="The scope of work includes designing the excavation and replacement of underground fuel storage tanks (UST) at FDL including three 15,000 gallon diesel USTs and one 1,000 gallon oil UST. Also to be replaced are the associated piping, 3 new fuel pumps, electric line leak detection, teak monitoring system, and concrete.   "/>
        <s v="The scope of work includes the implementation of ADA boarding pads and shelter bollards."/>
        <s v="The project scope includes updating and retrofitting activities at MCTS-managed bus shelters."/>
        <s v="The scope of work includes construction to upgrade the lighting at the MCTS Administration Building (1942 N. 17th Street) to LED. This includes select interior lighting of the building as well as the outdoor ground lighting."/>
        <s v="The scope of work includes construction to upgrade the lighting at the MCTS FDL facility grounds (3343 W Fond du Lac Ave). The grounds are approximately 7 acres, comprised of 9 buildings that will be part of the project (Bus Barns 1-6, Tank House, Transportation Building, and Garage)."/>
        <s v="The scope of work includes design and construction for 2 bus lifts at fleet facility. Work consists of furnishing all labor, materials, supplies, equipment, tools and other services necessary for the removal and replacement of hydraulic in-ground bus lifts.  MCTS has completed a large amount of bus lift replacements in recent years (13 lift replacements since 2020) and this project sets to continue the updates in order to work on large buses._x000a__x000a_Design and Construction: Project requires minimal design. Minimal project risk/unknowns with low probability of budget cost issues and/or project delays as defined in the cost estimate and previously completed similar projects. "/>
        <s v="The scope of work includes construction to upgrade the lighting at the MCTS Maintenance Building (1525 W. Vine Street) to LED. This includes all interior lighting of the building and some explosion proof fixtures."/>
        <s v="The scope of work includes design and planning, specs, and construction estimate of the north addition to the existing Fleet Garage.  Approximately 32,000 S.F. addition with an 800 S.F. mezzanine for storage."/>
        <s v="The scope of work includes the design phase for excavation and replacement of underground storage tank system including tanks, piping, leak detection system, canopies, cameras, and other required/requested appurtenances. Design will consider solar panels on canopies.  "/>
        <s v="The scope of work includes design to power electrical vehicles and plus additional capacity to power 50 squad cars and 50 plows. The current power capacity is about 0.75 MW. The future demand should be 2MW. "/>
        <s v="Purchase of replacement vehicles and equipment as follows:"/>
        <s v="The scope of work includes repairs and mill and overlay activities for the following roadway sections:    1.) W. Silver Spring Dr. between N. Lovers Lane (HWY 100) and Appleton Ave., zip code- Estimate $300,000 - repairs and mill &amp; overlay  2.) W. Beloit Road between Wollmer Road and Morgan Ave., zip code- Estimate $200,000  - repairs and mill &amp; overlay. The Wisconsin County Highway Association is estimating that these 2-inch &amp; Overlays are now lasting between 12 - 18 years."/>
        <s v="The scope of work includes analysis of the facilities to create design plans, for certain HVAC and sprinkler system. This would add a wet sprinkler system to the Garage and Mechanics Bays (~200,000 sq ft.) and tie into the existing fire Alarm system.  The scope also includes design to replacing the existing HVAC for the Garage and Mechanics Bays: Boilers, Unit Heaters, AHU's, and adding RTU with Energy Recovery for AC. Survey will include evaluating the feasibility of replacing the existing in floor radiant heat system. This may include ancillary systems such as pumping, piping, ducts, valves, dampers etc. Assets will be reused if possible, such as hot water distribution."/>
        <s v="The scope of work includes the continuation of the design phase and start of the right-of-way acquisition phase for S 76th St (CTH U) from S Creek View Ct to W High St.  The overall sub-project scope of work includes the reconstruction of a 1.40 mile segment of S 76th St (CTH U) from S Creek View Ct to W High St with consideration of bicycle and pedestrian accommodations. "/>
        <s v="The scope of work includes the continuation of the design phase for a 1.5 mile segment of W. College Ave. (CTH ZZ) from S. 26th St. to S. Howell Ave. The overall sub-project scope of work includes the reconstruction of W. College Ave (CTH ZZ) from S. 26th St. to S. 13th St. and reconditioning from S. 13th St. to S. Howell Ave., including consideration of bicycle and pedestrian accommodations."/>
        <s v="The scope of work includes the construction phase and start of the right-of-way acquisition phase for a 0.70 mile segment of N. Teutonia Ave. (CTH D)/N. 43rd St. (CTH G) from W. Bradley Rd. to N. Green Bay Rd. (STH 57). The overall sub-project scope of work includes the reconstruction of N. Teutonia Ave. (CTH D)/N. 43rd St. (CTH G) from W. Bradley Rd. to N. Green Bay Rd. (STH 57) with realignment to improve safety, including consideration of bicycle and pedestrian accommodations. _x000a_"/>
        <s v="The scope of work includes the start of the construction phase for the Lincoln Memorial Dr Signal Improvement Juneau Park to Water Tower Rd project in the Congestion Mitigation &amp; Air Quality Program (CMAQ). The work will include new communications equipment between intersections, flashing yellow arrow signals, new detection at intersections, improved traffic signal timings and other equipment associated with these upgrades. The intersections included in the project are on N. Lincoln Memorial Dr. at E. Lagoon Dr., E. Lafayette Hill Rd. and E. Water Tower Rd."/>
        <s v="The scope of work includes the construction phase for the Layton Avenue Signal Improvement 76th to 47th project in the Congestion Mitigation &amp; Air Quality Program (CMAQ). The work will include new communications equipment between intersections, flashing yellow arrow signals, new detection at intersections, improved traffic signal timings and other equipment associated with these upgrades. The intersections included in the project are on W. Layton Ave. (CTH Y) at S. 76th St., S. 68th St., S. 60th St., S. 57th St., S. 51st St., and S. 47th St."/>
        <s v="Scope of work includes the construction phase for the Signal at Layton Avenue Intersections of 84th, 68th, and Nicholson project. The overall project scope of work is to install overhead per lane signal heads for the through lanes to reduce crashes and eliminate the number of signal heads and poles in the median that have been repeatedly struck. Flashing yellow arrow left turn signals will be installed for better driver comprehension, reducing left turn crashes."/>
        <s v="The scope of work includes the continuation of the design phase and start of the right-of-way acquisition phase for S. 13th St. (CTH V) from W. Oakwood Rd. to W. Puetz Rd.  The overall sub-project scope of work includes the reconstruction of a 1.4 mile segment of S. 13th St. (CTH V) from W. Oakwood Rd. to W. Puetz Rd. with consideration of bicycle and pedestrian accommodations. "/>
        <s v="The scope of work includes the continuation of the design phase for a 1 mile segement of S. 76th St. (CTH U) from W. Layton Ave. to W. Howard Ave. The overall sub-project scope of work includes the reconstruction of S. 76th St. (CTH U) from W. Layton Ave. to W. Howard Ave., including  bicycle and pedestrian accommodations."/>
        <s v="The scope of work includes the continuation of the design phase and start of the right-of-way acquisition phase for W. Ryan Rd. (CTH H) from S. 96th St. to STH 100.  The overall sub-project scope of work includes the reconstruction of a 0.6 mile segment of W. Ryan Rd. (CTH H) from S. 96th St. to STH 100 with consideration of bicycle and pedestrian accommodations. "/>
        <s v="The scope of work includes the construction phase for W. Layton Avenue (CTH Y) from S. 68th St. to S. 60th St.  The overall sub-project scope of work includes the reconstruction of a 0.5 mile segment of  W. Layton Avenue (CTH Y) from S. 68th St. to S. 60th St. with improvements to exisitng pedestrian accommodations and consideration of bicycle accomodations. "/>
        <s v="Prepare bid specs for RFP, work with Procurement to issue RFP, award bid and execute contract.  _x000a_Purchase and install new dedicated workstations and monitors_x000a_Configure system architecture and deploy software_x000a_Implement data feeds/interfaces to new system_x000a_Test _x000a_Train staff_x000a_Go Live"/>
        <s v="The scope of work includes adding a 10 site, 5 channel analog conventional simulcast cell to Milwaukee County's system. The 10 subsites will include a 5 channel 700MHz ESS rack as well as the TRAK8835 and a LAN switch to be installed in an existing rack. Includes an MPLS IP link to the microwave network; tower, shelter, and power (including backup) will be provided by Milwaukee County. "/>
        <s v="The scope of work includes ten (10) new CommandCentral AXS dispatch positions to support the 911 backup site at the Training Academy with CCHub, software encryption, 4 speakers, 2 headset jacks, microphone, and footswitch.  Also included are Site Controllers &amp; Firewall, Server, Dual Link Network Equipment, CCGWs, MC Edge for Aux I/Os, console implementation._x000a_"/>
        <s v="The scope of work includes the purchase, installation, and configuration of a new fire station alerting system that will interface with CAD and radio systems over an IP based network.  Equipment will be installed in the 911 center, backup center, and a Firestation."/>
        <s v="Motorola will provide a site on wheels on a Prepo setup with a trailer, three 1/2 racks, and a 60ft telescopic tower. This site on wheels will be a 5-channel radio site which can be deployed as a stand-alone radio site or tied into the existing WiSPN system. "/>
        <s v="Issue and award RFP, product selection, contract award, software reconciliation, implementation plan, execute software installation, conversion, interfaces and deployment to workstations and squads, purchase and rollout of new software."/>
        <s v="The scope of work includes adding radio encryption to all county suppport radio channels with media upgrades and AES encryption software, which will be added to the radio system to support encryption of all channels."/>
        <s v="The scope of work includes the removal and replacement of approximately 1/3 of 128,000 lineal feet of caulking, clean approximately 1/3 of 217,000 square feet of stone, and repair damaged stone as needed."/>
        <s v="The scope of work includes construction to replace  Marcus Center's Fitchen Garden Area. This 3,200SF area is a full-tear of existing pavers and planters, down to existing concrete deck, repair deck, install new roof drains and drain lines, install stone panels where planters are removed, install new metal and PVC base flashing, install new pavers over pedestals and 80mil PVC roof assembly, install new pedestal-mounted planters, new LED light poles, and new ivy-planted trellis."/>
        <s v="The scope of work includes design and construction to improve overall security of the building. This includes: 1) New building security system that would monitor doors, motion sensors and glass breakage;  2) Access control system to add schlage card capabilities to entry doors as well as critical interiors door;.  3) Security Cameras to capture the building perimeter, main hallways, and parking lot; 4) Bullet resistance vestibule along main entryway. The project will leverage existing technologies that are currently used in the county. _x000a__x000a_Design and construction: Minimal project risk/unknowns with low probability of budget cost issues and/or project delays as defined in the cost estimate._x000a__x000a_"/>
        <s v="The scope of work includes procurement and installation of cellular based surveillance cameras to be placed along the lakefront south of the water plant along Lake Michigan Drive to the north of McKinnley Marina.  This would include new camera poles, solar panels, batteries, cellular modems and muli-lens cameras.  The cellular modems would connect back to the county network through an IPSec Tunnel so the cameras can be viewed over the current video management software.  Recordings would be maintained locally inside the housing using high capacity SD Memory cards and video can be live streamed for active surveillance.  "/>
        <s v="The scope of work includes a study of the HVAC system to confirm design, and design to replace the HVAC, not necessarily a one for one. Design to replace the two existing condensing units (70 ton and a 1.5 ton) and associated systems: refrigerant piping, reclaim referigerant, electrical, controls, heater, pumps, air handling unit, duct. HVAC controls with IMSD are also included."/>
        <s v="The scope of work includes the purchase of three new camera trailers that align with current trailer specifications as defined by the Sheriff's Office to meet their business needs.  Trailers are custom built per specifications and arrive fully configured and ready for deployment."/>
        <s v="The scope of work includes design for a circular driving track, conceptually totaling in length 1,500 feet, overall width of 12 feet at non-designated locations, two straight portions of 500 feet with 40 foot-widths, 4 count corners or turns that are 50 feet long with a 25-foot width. Also included is design for grading, drainage, lighting, green infrastruction, arm gate, and restoration. "/>
        <s v="The scope of work includes construction for the replacement of the Sheriff's Training Academy Parking Lot. This includes 4 inches of asphalt on 8 inches of stone base, concrete curb and gutter, pervious pavers, drainage and storm sewers, lighting wiring, other potental utility replacement under new pavement.  This also include permeable pavers (green infrastructure), natural areas restoration, and LED fixtures.  Asphaltic concrete mixes used for surface course and binder course may contain salvaged or reclaimed asphaltic material.  Evaluation of, and planning for power to serve future camera installations in conjunction with lighting upgrades to be included in scope."/>
        <s v="The scope of work includes designing and creating construction documents for the CJF-In-Person Visitation based on the currently funded feasibility study. Design likely to include electrical work, painting, flooring, drop ceiling replacement, communication upgrades, security enhancements, and structural upgrades. "/>
        <s v="Purchase of a body scanner and all related electrical, wiring, applications, construction, furniture and equipment for use inside the Milwaukee County Jail to make the scanning procedure efficient and operational.  Purchase should be complete within one year."/>
        <s v="The scope of work includes design and replacement of existing ceiling within the training academy rooms. New energy efficient lighting to be included for any fixtures that were not completed as part of the ARPA Lighting Upgrade Project. All identified spaces in the basement and first floor to receive scuff resistant paint. Scope also includes new flooring and painting in select areas. Existing flooring and paint is beyond its expected life and is deteriorating. _x000a__x000a_Design and construction: Minimal project risk/unknowns with low probability of budget cost issues and/or project delays as defined in the cost estimate."/>
        <s v="The scope of work includes upgrading the CJF Jail Record areas with new workstations, furniture, computers, flooring, window speakers, painting, ceiling, and lighting. IMSD items include installing new network cables for six new workstations, phones, and one mugshot camera._x000a__x000a_Design and construction: Minimal project risk/unknowns with low probability of budget cost issues and/or project delays as defined in the cost estimate. _x000a__x000a_"/>
        <s v="The scope of work includes design and construction of 2 new holding cells and related construction as recommended in 2024 safety audit. Existing holding cell #17 in the booking room will be split into two observation cells. Items within the cell will be retrofitted for occupants' safety. Adding cameras in each cell with wiring, installation, and configuration._x000a__x000a_Design and construction: Minimal project risk/unknowns with low probability of budget cost issues and/or project delays as defined in the cost estimate."/>
        <s v="The scope of work includes designing &quot;safe room&quot; modifications to (2) 4th floor and (1) 2nd floor rooms in the CJF.  For temporary holding to prevent self harm, pursuiant to recommendatoins from 2024 safety audit. Considerations include retrofitting to safe, door, toilet, sink, windows, bars, ceiling, walls, bed, HVAC, lighting, and sprinkler system. Also includes design for l intercom and cameras in each safe room, plus integrate to existing floor control system."/>
        <s v="The scope of work includes design and construction of a new layout with new furniture, sound panels, space separation, audio, and visual equipment to present sheriffs’ daily briefings, leadership and missions to staff. _x000a__x000a_Design and construction: Minimal project risk/unknowns with low probability of budget cost issues and/or project delays as defined in the cost estimate."/>
        <s v="The scope of work includes renovating the CJF detention pods for safety. This includes finalizing the design and implementing a lighting/power control system for CJF. This will remove all light switches from the cells that have the light fixture inside them, which currently provides the occupants full control of their cell lighting and tying into the current computerized door locking system (Master Control for staff control). Mental Health Unit is priority 1, balance of detention pods is priority 2. _x000a__x000a_Design and construction: Lesser project risk/unknowns with low probability of budget cost issues and/or project delays as defined in the cost estimate. The design is at 60%; there are safety components."/>
        <s v="The scope of work includes replacing 19 worn and damaged detention cell doors in the Mental Health Unit on 2nd floor CJF, including glass visibility panes in doors and glazing. Door condition and visibility issues into these rooms were noted in the 2024 safety audit of the CJF._x000a__x000a_Design and construction: Minimal project risk/unknowns with low probability of budget cost issues and/or project delays as defined in the cost estimate."/>
        <s v="The scope of work includes s investigation and design to make CJF Rooms 252A-2, 252B-2, +252C-2 medical isolation rooms. This may include design of air handling unit, exhaust fan, dampers, controls, doors/windows, and associated systems."/>
        <s v="The scope of work includes the purchase of 408 cameras and mounts to replace EOL cams that are failing at a high rate, resulting in lost video footage and increases the risk to the county. The county can reuse the existing camera license and storage along with the cat6 network cable.  Tech will remove old camera and dispose of the equipment and install new camera and mount.  The new cameras are higher resolution, better IR capability for nighttime viewing and AI capable to allow for object detection (person, face, vehicle type, plate, person tracking), digital auto tracking, and other capabilities.  "/>
        <s v="The scope of the work includes the construction phase to replace the entry drive to Noyes Park, the connecting parking lot, one of the main walking path segments in the park. This also includes earthwork, erosion control, restoration as needed, lighting, and storm and sanitary sewers."/>
        <s v="The scope of the project includes planning and design for the rehabilitation of the Lake Park Steel Arch Bridge. Design includes partial demolition, preserving Historic Elements/Cast Iron Arch/rail, a new structure (for pedestrian use only), lighting and approach roadway restoration. Design of the rehabilitation or replacement bridge is being coordinated with historic preservation. Evaluation of, and planning for power to serve future camera installations in conjunction with lighting upgrades to be included in scope."/>
        <s v="The scope of work includes an assessment/study of approximately 154 sites for ADA requirements. Audit costs are based on an average of eight (8) hours per assessed site. Allowance for reports and database backup covering 339 freestanding structures is included."/>
        <s v="The scope of work includes construction to refurbish the Whitnall golf course: modify and enhance selected greens, tees, fairway, and bunkers, new irrigation &amp; golf cart paths. Construction will be broken into two phases over the course of two golf seasons in order to keep 9 holes open through construction."/>
        <s v="The scope of work includes construction of Washington Park service yard, maintenance garage, and cold storage building. This will provide approximately (15) truck storage spaces; maintenance bay; wash bay; (3) offices; lunch room; men's and women's locker rooms; conference room; tool room and workshop. The cold storage building will be sized for approximately (19) spaces to store mowers, carts, pick-up trucks, trailers and other seasonal equipment. The project includes site improvements for vehicular circulation, stormwater best management practices, bulk material storage, fueling components, refuse management, and a rooftop photovoltaic system.  IMSD scope includes fiber, AV, printers, work stations, etc. "/>
        <s v="The scope of work includes upgrading the electrical system which anticipates demolition of the high voltage equipment, installation of new WE Engergies service, and replacement of all the aged panels. Planning and 90% design plans for construction have been completed."/>
        <s v="The scope of work includes planning and design for replacing the parking lot, new LED lighting, new storm drainage system, new ornamental fencing, turft restoration, green infrastructure, and storm water best management practices. Asphaltic concrete mixes used for surface course, and binder course may contain salvaged or reclaimed asphaltic material. Project also includes a new 3rd shift security building/booth, with heating and windows on 3 sides with removal protective boards.  Replace wood stairways from tenant slip lot to dock. Evaluation of, and planning for power to serve future camera installations in conjunction with lighting upgrades to be included in scope."/>
        <s v="The scope of work includes planning and design of the Greenfield Cool Waters overflow parking lot near the service building, plus the Service Yard Lot. This includes 4 inches of asphalt pavement on 8 inches of stone base, concrete curb and gutter, concrete pavement, drainage and storm sewers, and other potential utility replacement under new pavement.  Storm water best management practices, green infrastructure, natural areas restoration and management shall be incorporated where applicable.  LED Lighting upgrades in Service Yard and parking lot. Evaluation of, and planning for power to serve future camera installations in conjunction with lighting upgrades to be included in scope. Potential Speed Table/Raised Pedestrian Crossing from Lot to cool waters.  Security Fence and Gates at Service Yard."/>
        <s v="The scope of work includes construction for Whitnall Park Clubhouse's HVAC system that supplies the kitchen and dining. This also includes major kitchen upgrades and ADA compliance required to provide an efficient and effective HVAC system. Also included is an addition of access ramps and a new ADA accessible bathroom. HVAC controls with IMSD are also included."/>
        <s v="The scope of work includes construction to install a double wall heat exchanger and 2 new boilers. This includes associated systems such as plumbing and electrical: duct work, piping, pumps, transformer upgrade, valves, etc."/>
        <s v="The scope of work involves construction of the land-based new revetment along the shore of Bay View Park. The south shore breakwater (SBW) will be left to degrade, thus reducing the capital cost.  The remnants of the SBW will continue to provide partial protection to the shoreline over the intended service life of the shore protection concept (of the order of 50 years).  The new revetment is not expected to stabilize the bluff, which is expected to regrade to a stable slope following construction of the new revetment. The design was completed to 90% designs in 2024 and the remaining 10% design work will be included in this request and completed prior to bidding of the project."/>
        <s v="The scope of work includes the full design for Roof and Skylight phase. Work also includes schematic design of all improvements to the Kozy Community Center recommended from April 2022 study, including: architectural improvements, playground, field, HVAC/ lighting/ fire protection upgrades, site improvements, northwest addition including weight room building addition/renovation, add interior walls, and northeast addition including boxing gym building addition/renovation, add interior walls._x000a__x000a_Year 1 scope of design work also includes final design of Phase 1 (replace precast panels with new cladding, replace storefront, reroofing, and new skylights). Phasing and phase cost estimates from April 2024 update to report."/>
        <s v="The scope of work includes construction to replace the pool grates, repair the concrete pool gutter, including applying a waterproofing pool gutter coating.  "/>
        <s v="The scope of work includes construction and installation for the removal of the old high voltage system and installation of the WE-Energies power system."/>
        <s v="The scope of work includes planning and design for the parking segment in Cooper Park with a new asphalt parking lot. Size to be reduced to what is needed (original asphalt was a low grade quality). Includes new striping, landscaping, storm, curb and gutter, and lighting, building new shed and demo existing shed, parking lot entrance and exit. A barrier to separate service vehicles and pedestrian access shall be installed.  Better ADA accessibility. Signage for entrances to parks and new front entrance signage for park. Modification of existing playground fence to extend to the south with pedestrian gates (ornamental/black vinyl chain link – 4' height). Evaluation of, and planning for power to serve future camera installations in conjunction with lighting upgrades to be included in scope."/>
        <s v="The scope of work includes locating and assessing existing structural based river walls. Assessment includes: structure type, location,  condition, solutions that could be used to remediate or resolve the existing conditions. The Final Assessment Report will primarily serve an internal Parks function; however, Parks staff will need to confirm that the final GIS data provided is in a format that is usable for the City Works software system and meets the general project requirements the staff identified to the consultant in the information gathering stages of the project.  This project does have an IMSD technology component. The GIS data would be a IMSD deliverable."/>
        <s v="The scope of the work includes construction of the design"/>
        <s v="The scope of work includes planning and design for replacing the tennis court, new LED lighting, new ornamental fencing around the new storage building. New storage building is needed to store equipment and supplies currently located on the existing tennis courts.  With respect to Sustainability and Energy Efficiency, LED lighting planned to be provided for users with respect to natural areas, asphaltic concrete mixes used for surface course, and binder course may contain salvaged or reclaimed asphaltic material.  The existing asphaltic pavement will be pulverized and regraded to be kept and reused onsite in the base material.  Base course material may include crushed stone, crushed gravel, crushed concrete, reclaimed asphaltic pavement, reprocessed material or blended material. Evaluation of, and planning for power to serve future camera installations in conjunction with lighting upgrades to be included in scope."/>
        <s v="The scope of work includes removal and replacment of the existing electrical distribution, potential inclusion of light poles, installation of new WE-Energies service, installation of new LED lighting system and distribution, scoreboards, and associated pathways and parking. Evaluation of, and planning for power to serve future camera installations in conjunction with lighting upgrades to be included in scope. Planning and 90% design plans have been completed for construction."/>
        <s v="Full replacement of class-2 playground to ADA and current safety standards. Work to include all demo, installation, equipment, and supporting amenities for playground."/>
        <s v="Full replacement of class-1 playground to ADA and current safety standards. Work to include all demo, installation, equipment, and supporting amenities for playground."/>
        <s v="Full replacement of class-3 playground to ADA and current safety standards. Work to include all demo, installation, equipment, and supporting amenities for playground. Site selection to be determined during design."/>
        <s v="The scope of work includes design for Grant Park's main roadway, starting at soccer field 4 intersection to the Hawthorne / Oak Creek Pkwy intersection. Project includes curb, gutter, signage and storm water sewers. Project also includes evaluating and possibly designing a long-tern sustainable solution for the parking area off the main road that formerly supported a picnic area, lost to erosion. This includes restoring that parking lot to turf. As is Parks practice, best management practices for storm water management and pavement reduction will be explored to the greatest extent possible."/>
        <s v="The scope of work is to design a modernized Joe Harden Field, in Zablocki Park. This includes importing new soil, laser grade and compact screened topsoil to interior infield to achieve design grade, irrigation, fencing, backstop, LED lighting, artifical turf infield or entire field alternates."/>
        <s v="The scope of work includes construction:  building envelope, facade cleaning and restoration, entry and exit doors, foyer, lobby, and staff entry office. Architectural improvements includes redesigning/ reconfiguring &quot;secure&quot; entrance with staff booth, remodel front canopy,  replace sealant joints at all sides of elevations,"/>
        <s v="The scope of the work includes evaluation all existing Doyne Park assets and usage, and designing the envisioned Doyne Park based on public engagement. Past engagement highlighted three primary amenities: native prairie through walking trails, mountain bike trails, and a pump track. Design would also include operation supporting needs such as staff vehicle garage and storage sheds. This project will also include monumenting of the property line and designing removal of structures encroaching into Doyne Park. Additional public outreach will be conducted as design development continues."/>
        <s v="The scope of work includes design and planning of several Parks' roofs. Design for removal and complete roof replacement at McCarty Pavilion/Pool, Grant Service (Partial), Grant Beach House, Green Park Pavilion, Oakwood Clubhouse, and Zablocki Pavilion. "/>
        <s v="The scope of the work includes the construction phase to reconstruct the parking lot and paths adjacent to parking lot and around the lake. This also includes the construction of storm water best management practices (BMPs), stormsewer, earthwork, grading, erosion control, restoration, lighting, signage and replacement of fire hydrant near the Pavilion."/>
        <s v="The scope of work includes design of 3 courts at LaFollette Park and hardscape near them. Part of hardscape will become a parking lot with entrance and exit. The remaining hardscape will become green space. The project will also include fencing, bleachers, benches, court amenities, parking lot lighting, and other site furnishings as appropriate based on site conditions and operational needs."/>
        <s v="The scope of work includes design and planning of roof replacement. This includes removal of existing system - built-up roofing, metal roofing and installation of new EPDM roofing system, metal roofing and skylights."/>
        <s v="The scope of work includes planning and design for a new parking lot. This design includes new pavement, base, sanitary, storm sewer, other utilities as needed, two gate access, railing, fence, dumpster enclosures, LED lighting and electrical, sidewalk, trees, and green infrasturature. Evaluation of, and planning for power to serve future camera installations in conjunction with lighting upgrades to be included in scope."/>
        <s v="The scope of work includes full replacement of class-2 playground to ADA and current safety standards. Work to include all demo, installation, equipment, and supporting amenities for playground."/>
        <s v="The 2026 contribution of $5,000,000 represents the first County contribution to this project with successive requests to follow in upcoming years until the full commitment is allocated.  "/>
        <s v="The scope of work is construction to remove the current lighting infrastructure and installs new light poles with energy-efficient LED fixtures in the north interior parking lot and along key pathways of Mitchell Park. To further addresss safety concerns, the project also includes the evaluation of and planning for power infrastructure to serve future camera installations. The new lighting system will be connected to the County’s electrical grid. These upgrades will significantly enhance safety for both park visitors and staff. The design phase of this project was funded through non-capital sources. "/>
        <s v="Full replacement of class-3 playground to ADA and current safety standards. Work to include all demo, installation, equipment, and supporting amenities for playground."/>
        <s v="The scope of the project includes planning/design and installation of 18,000SF of Poured in Place (PIP) rubberized safety surfacing. The scope will include excavating existing areas of rubberized surfacing, mulch or other playground surfaces. New surfacing will be installed over new compacted stone base material for the entire surface of the play area.  "/>
        <s v="The scope of work includes a design of a paved bike path connection near the Little Menomonee River from Bradley Rd. to near County Line Rd. Work includes site analysis to evaluate the potential challenges with floodplain, wetlands, soil contamination, and major transportation arteries. Evaluate the condition of an existing pedestrian bridge and determine if repairs or replacement is needed. Consider the addition of 2 pedestrian bridges if trail were to cross Little Menomonee River. Site survey to occur once preliminary path alignment has been determined. Develop construction plan set along with documentation needed to proceed to construction the following years."/>
        <s v="The scope of work includes evaluating current Wilson Park and Wilson Park Recreation Center site and assets. Planning future uses, public engagement, space analysis, climate evaulations to create standards for this site and future parks' needs based on Parks 2050 Plan, public needs, and the future systemwide goals for recreational amenities."/>
        <s v="The scope of work includes an engineering evaluation of the concrete stairway conditions at Caesar Park (enterance to bridge area), Lake Park (histrorical Grand Staircase) and, Pulaski Milwaukee Park (various areas not completed in previous projects). Complete design solutions to safely rehabilitate and/or replace these deteriorated stairways. This may include immediate adjacent systems such as pavers, landscaping, railings, electrical, and other utilities. "/>
        <s v="This scope includes design and reconstruction of basketball courts at various locations based on pavement ratings. The scope will vary by site, depending on specific needs. Improvements may include: mill and overlay of court surfaces, painting and striping, installation of new amenities such as hoops, backboards, rims, fencing, benches, bleachers, pathways, bollards, and gates. In some cases, the scope may also include the removal of adjacent pavement, installation of green space, and/or lighting.  _x000a__x000a_"/>
        <s v="The scope of work includes evaluating Sheridan Park's bluff and immediately adjacent area's existing condition (soil boring, geotech, survey), life cycle options, funding opportunities, and creating a construction-ready design that will stabilize the bluff and protect park users, as well as assets at the top of the bluff.  "/>
        <s v="The scope of work includes the design of Wilson Park’s ice rink area’s refrigeration, HVAC, and subfloor / base upgrade. Part of this would include the spacial study for possible changes in space or expansion. "/>
        <s v="Design for reconstruction of new aquatic feature based on 2025 Aquatic Study, including demo of existing facility."/>
        <s v="The scope of work includes planning and design for replacement of 124th St to W Cleveland Ave. (west), including 4 inches of asphalt pavement on 10 inches of stone base, concrete curb and gutter, LED lighting, drainage and storm sewers, and other potential utility replacement under new pavement. Storm water best management practices, green infrastructure, natural areas restoration and management shall be incorporated where applicable. Lighting will be replaced with LED fixtures. Asphaltic concrete mixes used for surface course and binder course may contain salvaged or reclaimed asphaltic material. Base course will also contain reclaimed base material."/>
        <s v="Project scope shall include demolition of the existing outdoor activity and wading pools, and design of a new aquatic feature to complement the existing splashpad. Support facilities to run and operate the aquatic feature will be considered incidental to the broader aquatic scope."/>
        <s v="In alignment with the 2025 Aquatic Study, Parks seeks to both decommission 3 wading pools and convert 2 wading pools to flow-through splashpads. The wading pools to flow-through splashpad are in locations within the County that offer heat relief and summer recreation without overlapping other aquatic facility service areas. "/>
        <s v="The scope of the project includes scan, capture, and image processing  of vital records (Birth 1931 - 1985, Death 1931 - 2013, Marriage 1931 - 1985).   This also includes image cropping, border removal,  image enhancements and grouping/naming of images.  Add-on indexing of all documents."/>
        <s v="The scope of work includes modernizing the passenger electric traction elevator with microprocessor controls. This also includes new traction machines, controls, door operator equipment, signal fixtures, and car enclosure renovations. _x000a__x000a_"/>
        <s v="The scope of work includes designing the modernization of WMC's Saarinen freight elevator (JAWS)."/>
        <s v="The scope of work is construction to make the Milwaukee County War Memorial Center pedestal concrete safe. The site has been / is being observed and studied for recommended construction. Finalize a make-safe repair detail for the spalled concrete area. Perform masonry, concrete work to install the make-safe repair measures in accordance with the detail’s requirements. Perform on-site field observations during the installation of the make safe repair measures."/>
        <s v="The scope of work includes investigation of running cracks on face of exterior mosaic mural panel on westerly facade. Estimates includes installation of crack gauge (monitoring). Based on inspection this may include immediate safety repairs. Also included is design to complete work."/>
        <s v="The scope of work includes construction alteration of the storm sewer in the garage area at the War Memorial Center, de-coupling the existing storm sewer and installing a new lift station with water pumps to reroute the water and prevent flooding in the garage area.  "/>
        <s v="The scope of work includes construction to replacement of the WMC's gallery windows, immediately related window systems, and repairs as needed to adjacent EIFS exterior wall."/>
        <s v="The scope of work includes construction of architectural, civil engineer and traffic engineer services to redesign the east vehicular entry/egress, traffic pattern and new ticketing facilities. Remove existing ticket booths, redesign access road for traffic cue and place automatic parking machines at the south end of the access road. Provide new directions for traffic ingress/egress. Eight ticketing booths with turnstiles shall be provided, four at the main entry and four off Lot #4 at the picnic area. An entry canopy shall be provided off Lot #4 at the picnic area. Complete a secure perimeter at the east end of the campus and allow walk-up patrons."/>
        <s v="The scope of work includes design and engineering to demolishes the Zoo ocean Connection Pool area. Project includes environmental testing and abatements as needed. Design includes fill of pool, upgrades perimeter fencing to a privacy fencing structure, and adds new concrete or gravel in locations where existing structures were demolished for demo, utilitites/electrical demo work, and backfill work. "/>
        <s v="The scope of work includes the complete design for HVAC unit replacement at the Zoofari Building, including related electrical, structural and plumbing work.  The scope of work also includes design and planning of Zoofari Building's roof with a new TPO membrane and insulation. The design basis is a complete roof tear off and replacement. HVAC controls with IMSD are also included."/>
        <s v="Enter sub-project scope narrative in this text box: _x000a_*Text box is for PROJECT SCOPE LANGUAGE ONLY._x000a_*PLEASE, DO NOT copy/paste the project justification text from the CE REQ FORM tab into this text box._x000a_*PUBLIC FACING for Electeds, Public, Cnty Staff" u="1"/>
        <s v="The scope of work includes evaluation of existing conditions and design for a complete tear off and roof replacement of low pitched roof. Scope shall include but not limited to roof accessories, such as: fascia, guttres, down soputs, guard rail, roof access hatch. Also, part of scope to include asbestos testing._x000a_" u="1"/>
        <s v="The scope of work includes includes assessment, code review, the gutters, soffit, and potentially the greenhouse’s roof. The scope includes designing those systems as well as designing the main complete tear-off and replacement of existing roof. " u="1"/>
        <s v="The scope of work includes an assessment of basement work, drainage work from roof, pond drainage work, HVAC and ducting replacement. Project to consider if hazardous material assessment is needed to identify asbestos for remediation. Lifecycle analysis of building and systems to be included. Also, add BAS controls and work station for HVAC monitoring with IMSD.The intent of the design project is to address air quality, basement's pond infiltration. The new mechanical equipment will require a BMS upgrade, the existing system is beyond its useful life._x000a__x000a_As of 25 April Economic Development is begining a feasibility study for the potential of a new senior center at McGovern Park but are in the very early stages. No action in the short term is expected." u="1"/>
        <s v="The scope of work includes designing WOWs' fire alarm system, HVAC controls, and security system controls. WOW Grant has a fire alarm system installed in '04, local thermostat HVAC controls, and no security system.  WOW Underwood has no fire alarm system, local thermostat HVAC controls, and no security system. An evaluation of existing HVAC equipment (AHU's, boilers) to determine replacement needs to be conducted as well.  Provisions for internet fiber to be brought to the buildings should be made." u="1"/>
        <s v="The scope of work includes evaluating and designing HVAC at two Kelly buildings: roof top units and window units._x000a_Associated piping, duct, valves, and dampers as needed. Also includes entire HVAC Controls/ DDC/ System – Hybrid for system optimization, basic pc control, moderate sensor types and quantities. System includes pneumatic activation of control valves and dampers. Remote monitoring at each facility and workstation. Interconnect with boiler system. " u="1"/>
        <s v="The scope of work includes construction to renovate an existing space into classroom. This would also include renovation of existing file storage  space into new admin workspace. This project will reconfigure/remodel the existing file storage area to address the build out of new administrative office spaces, while still accommodating DHHS file storage needs. " u="1"/>
        <s v="The scope also includes upgrading of the Master Control Panel, door control/Intercom control equipment upgrade and upgrade of the millwork of control stations. " u="1"/>
        <s v="The scope of work includes the purchase of 40 clean diesel buses (including FTA-required bus inspections)." u="1"/>
        <s v="The scope of work includes construction of the designed holding cell/inmate processing area and relocation of the evidence room in the Sheriff Patrol Substation.  The inmate processing area  the construction of a secure room with furnishings in the existing substation that tie in with existing building systems: HVAC, electrical, fire protection, etc.  The new evidence room will be updated with a new fume hood. " u="1"/>
        <s v="The scope of work includes designing the Fleet building's solar photovoltaic system. This includes roof analysis and design of reinforcement and joint roof improvements, electrical analysis, upgrades and controls, and the renewable energy solar power system." u="1"/>
        <s v="Purchase of one Vehicle Barrier system and essential equipment or services for setup.  Purchase should be within one year." u="1"/>
        <s v=" The scope of work includes designing the replacement of the existing HVAC system in the Sports Complex Facility. Design to replace nine (9) Roof Top Units units and related systems- electrical, controls, piping, ductwork, possible abatement, etc. New HVAC equipment will incorporate the latest Standards and Guidelines currently offered by ASHRAE that include the current energy efficiency and sustainability provisions.  Field house units currently do not provide cooling.  Design phase will investigate adding cooling (and requisite electrical and structural study)." u="1"/>
        <s v="Scope of work includes design for tank removal (plans and specs). This design includes excavation and disposal of existing 8,000-gallon underground storage tank, backfilling and site resoration of excavation, tank removal site assessment, and installing gas line." u="1"/>
        <s v="The scope of work includes design and planning of watermain pipe replacement for Phase 1 and Phase 2 work.  The scope of work will also include construction of Phase 1 that will fix the immediate replacement needs.  Construction consists of Horizontal Direction Drilling in Watermain and Open Cut Watermain.  Water distribution will be replaced on both the well system and city water.  Watermain at the zoo grounds is very deep (22'+) at locations.  New watermain will be installed 6' below existing/proposed ground to allow for frost protection and manageable future maintenance and access." u="1"/>
        <s v="The scope of work includes design of new carousel, 50-person event space, and concessions for year-round use near the Zoo Terrace stage and plaza.  Carousel will be designed for year round use to replace the existing 30 year old outdoor carousel. Event space will be connected to the carousel to increase rental opportunites.  A new connected concessions / food service area to replace the 25 year old stand-alone building." u="1"/>
        <s v="The scope of work includes design and planning of Zoofari Building's roof. The design basis is complete roof tear off and replacement." u="1"/>
        <s v="The scope of work includes the complete design for HVAC unit replacement at the Zoofari Building, including related electrical, structural and plumbing work." u="1"/>
        <s v="The scope of work includes replacing the underground voltage feeders that do not pass testing. Likely includes directional boring. Disconnect &amp; remove existing feeder. Abandon in place the old existing raceway. Install new MV feeder cable from sub-station from South end to Peck Pavilon switchgear._x000a__x000a_Design and construction: Minimal project risk/unknowns with low probability of budget cost issues and/or project delays as defined in the cost estimate." u="1"/>
        <s v="The scope of work includes evaluating and designing the HVAC for the entire Peck Welcome Center.  The new design is not simply a 1 for 1 replacement, instead the most cost effective and sustainable (maintainable, energy efficient) solutions are to be evaluated.  Return on investments, an evaluation of the existing system and equiment, and construction estimates is included in the design package. HVAC controls with IMSD are also included._x000a__x000a_" u="1"/>
        <s v="The scope of work for this design project includes an evaluation and design to replace the (4) boilers, (6) pumps, (2) expansion tanks, air separator, control panel, and ancillary pipe, duct, and accessories as needed. This also will include a full survey of the entire mechanical system at Big Cats to right-size and select the correct replacement boilers for more energy efficient and maintenance accomodating. Abatement or testing as required. HVAC controls with IMSD are also included." u="1"/>
        <s v="The scope of work includes evaluating the hot water and associated air handler systems for the entire Apes Building and developing a design.  The Primates Building is excluded from this scope.  The design is not a 1 for 1 replacement, but will develop the most cost effective and sustainable (maintainable, energy effective) solutions. A construction cost estimate and return on investment will be included with the new design. HVAC controls with IMSD are also included._x000a_" u="1"/>
        <s v="The scope of work includes designing to replacement an air handler and corresponding condensing unit.  It is critical to maintain the air exchange as currently designed due to the nature of the macaque environment. An investigation and into adding redundancy into the supply and exhaust air systems should be considered at the begining of the project, including a building survey and cost esitmate for construtction. HVAC controls with IMSD are also included." u="1"/>
        <s v="The scope of work includes evaluation and design for the AHU serving the penguin exhibit. Temperature control is critical to the space, so an evaluation of adding redundancy to the system (additional chiller, right sizing cooling coils in the air handler) will be conducted. HVAC controls with IMSD are also included." u="1"/>
        <s v="The scope of work includes design and construction to demolish the small mammals building, removal of the existing structure and adjacent pavement, map and terminate utility services and restore the site. This also includes restoring the site with landscaping." u="1"/>
        <s v="Assess the current CAD system, identify any known problems, issues, lack of functionality, compare functionality with other major players in this space, and make a recommendation based on current and future business needs. If recommendation is to replace, then build out system requirements, specs, and assist with preparing the RFP specs.  " u="1"/>
        <s v="The scope includes confirming current conditions, updating existing design, and construction- re-building the safety needs of facade related work. Work may include gable parapets and associated repointing of the façade brick.  Also included is roof replacement / repair of adjacent roof area and flashing, rebuild of north, south, and east chimneys, re-pointing of the courtyard wall, gates (with reconstruction as needed)." u="1"/>
        <s v="The scope of work includes evaluating and repairing/replacing exterior Villa Terrace systems. Construction of any make-safe repairs for work that needs to be done to correct any immediate life-safety issues. Create design drawings for repairs needed based on safety/water intrusion needed in out years. This may include brick exterior for damage and repair; removing wrought iron grates, replacing window fixtures, lentils, frames, glass as needed; install previously removed shutters; waterproof the space between ground and wall; south east deteriorating wall(s) in garage._x0009__x0009__x0009__x0009__x0009__x0009__x000a__x0009__x0009__x0009__x0009__x0009__x0009__x000a__x0009__x0009__x0009__x0009__x0009__x0009__x000a__x0009__x0009__x0009__x0009__x0009__x0009__x000a__x0009__x0009__x0009__x0009__x0009__x0009__x000a__x0009__x0009__x0009__x0009__x0009__x0009__x000a__x0009__x0009__x0009__x0009__x0009__x0009__x000a__x0009__x0009__x0009__x0009__x0009__x0009_" u="1"/>
        <s v="The scope of work includes planning and design of complete roof tear-off and replacement of the Lotter Building roof (27,574 sq ft)." u="1"/>
        <s v="The scope of work includes planning and design of complete roof tear-off and replacement of the Surges Building roof (37,461 sq ft)." u="1"/>
        <s v="The scope of work includes planning and design, using 4 inches of asphalt on 8 inches of stone base, concrete curb and gutter, and pervious pavers.  Provide turf area to create separation between roadway and parking lot.  Storm water best management practices, green infrastructure, natural areas restoration and management shall be incorporated where applicable.  Approximately three quarters of the asphalt parking lot will drain into one quarter of the parking lot of pervious pavers.  With respect to Sustainability and Energy Efficiency, Asphaltic concrete mixes used for surface course and binder course may contain salvaged or reclaimed asphaltic material.  Crushed gravel base course may include crushed stone, crushed gravel, crushed concrete, reclaimed asphaltic pavement, reprocessed material or blended material. _x000a__x0009_" u="1"/>
        <s v="The scope of work includes the design and planning of CRC's 600 &amp; 400 Bed Dormintory Roof. Design to be based on a complete roof tear off and replacement." u="1"/>
        <s v="The scope of work includes design for renovating a storage room in County Clerk area (room 105) of Courthouse. The existing storage room is to be turned into approximately 9 workstation. Work includes demoing a wall, painting, new equipment, IMSD needs, new doors, moving items, and installing equipment.  _x000a__x000a_Also included is to remodel room G-7 to accommodate existing elections staff and secure storage for election related materials. In addition to partitioning the space and bringing the lighting to current standards, the remodel involves adequate security enhancement to protect staff and the critical election infrastructure in the Election Commission. Once staff is moved the existing space, G10, would be modified as needed._x000a__x000a_" u="1"/>
        <s v="The scope of work includes design for a pre-action sprinkler system and related smoke detector upgrades for 25 cells and dayroom in block 4D and floor drain improvements. _x000a__x000a_" u="1"/>
        <s v="The scope of work includes planning and design for Courthouse Café Improvements. This design includes: providing ADA access to lower level cafe seating, demo of ceiling and floors, new ceiling and floors, paint, new food service equipment, furniture, fire suppression/alarm, plumbing, electrical, HVAC, and IMSD." u="1"/>
        <s v="The scope of work in 2025 includes continued planning and design and project coordination, including but not limited to advancing planning and design for new building, renovations to Historic Courthouse, swing space, demolition of the existing Public Safety Building." u="1"/>
        <s v="The scope of work includes designing a new electrical system to replace the obsolete / outdated system, to meet the current CODE. This design includes replace all old electrical panels, subpanels and feeder wire from panels to panels and from panels to Unit Substations (USS). Replace all breakers. All floor, basement to penhouse (8th floor). Wiring from distribution panel." u="1"/>
        <s v="The scope of work includes designing a new system that will replace the existing, obsolete stair pressurization unit (SPU) #2 in CFJ with one or two units and includes assessment of existing ductwork. If the existing ductwork is useable and in good condition, design will include adapters to join the new ductwork to the existing ductwork. Otherwise, design may include one or two new HVAC units on the roof of the stair towers if the space is available. Design drawings also include demolition plans and any related architectural and electrical updates required. " u="1"/>
        <s v="The scope of work includes design and specification of an enhanced screening and grinding system on the sanitary drain side to replace hook-style traps that are contributing to waste water overflow situations. Includes design of basin, sanitary piping and electrical for installation of unit.  " u="1"/>
        <s v="The scope of work includes field survey, locate, mark &amp; measure expansion joints in horizontal runs of steam piping. Anticipated locations are basement and 8th floor. Expose joints (remove enough insulation to inspect and work on). Order new joints, install and reinsulate.  Up to (6) locations are anticipated._x000a__x000a_Design and Construction: Project requires minimal design and involves mostly trades work. Minimal project risk/unknowns with low probability of budget cost issues and/or project delays as defined in the cost estimate." u="1"/>
        <s v="The scope of work includes completing design and construction of safety partitions in various departments located in the Courthouse, CJF and Safety Building. Certain areas may also include doors, transaction windows, panic buttons and access controls. County employees require additional safety measures due to real threats of physical harm. The following areas are included in this project:                                                                                                                                                                          Courthouse G-1 (Facilities Main Office), CJF 110, CJF 102, Safety Building 303, Safety Building 405 (DA’s Office), Courthouse 207 (Probate), Courthouse 105-1 (County Clerk), Courthouse 609-A (Chief Justice’s Office)_x000a__x000a_Design and construction: Project addresses potential life-safety issues. Project requires non intensive design and involves mostly trades work. Minimal project risk/unknowns with medium probability of budget cost issues and/or project delays as defined in the cost estimate." u="1"/>
        <s v="The scope of work includes designing a new control system to replace the obsolete existing unit. This includes upgraded Large Engine, AHU Controller, DX Controller, UNT Controller, and VMA/ VAV Controller." u="1"/>
        <s v="The scope of work includes designing and creating plans for the replacement of the 20 year old water cooled chiller at Clinton Rose Sr. Center. The existing chiller is 100 ton water cooled with cooling tower on the roof. Design includes electrical, controls, environment, and potentially abatement. " u="1"/>
        <s v="The scope of work includes designing and creating construction plans for the Washington Senior Center HVAC system: replacement of the existing system that includes Air handling Units, Chilled Water System, hot water system, ventilators, cabinet heater, and exhaust fans. " u="1"/>
        <s v="The scope of work includes an assessment of basement work, drainage work from roof, pond drainage work, HVAC and ducting replacement. Project to consider if hazardous material assessment is needed to identify asbestos for remediation. Lifecycle analysis of building and systems to be included. The design of project to address air quality, basement's pond infiltration. " u="1"/>
        <s v="The scope of work includes evaluating and replacement of (400) steamtraps in the Courthouse building. Steamtrap(s) will be replaced if beyond its useful life._x000a__x000a__x000a_Design and Construction: Project involves only trades labor and equipment replacement work, requiring minimal to no design plans. Minimal project risk/unknowns with low probability of budget cost issues and/or project delays as defined in the cost estimate._x000a__x000a_" u="1"/>
        <s v="Scope of work is to complete a Wisconsin Department of Natural Resources-approved closure plan for the former Allis Chalmers landfill.  Elements of the closure plan include installing a new landfill cap, including removal of vegetation, grading for drainage, placement and final grading of fill soils.  The scope also includes required erosion control, security fencing, reestablishment of vegetation, regulatory agency coordination and construction oversight.  Monitoring well improvements for the landfill will also be installed.  Year 1 includes a scope of work that is not based on a 90% completed design.  The WDNR has approved the closure plan, but because a sale of the property was anticipated design work ceased.  The WDNR provided a deadline of 12/31/25 to sell the property or complete the closure plan, after which the potenital sale fell through, requiring immediate action to complete the closure plan." u="1"/>
        <s v="The scope of work includes creating design / drawings to convert existing WOW Underwood wading pool into a ADA accessible splash pad. ADA consideration for path to and from splash pad. Water main to be replaced with larger pipe for addition water needs, fences, seating, controls and splash pad accessories.   " u="1"/>
        <s v="Purchase and lifecycle existing phone system server hardware and virtualization licensing. " u="1"/>
        <s v="The scope of work includes design and construction to replace existing hard-wired control panels in the Detention Center's Central Control and add card access control to doors within the Detention Center. Project includes new touchscreen control stations and a new security management computer system, plus associated carpentry to install equipment. " u="1"/>
        <s v="Addition of new SANS secure storage solution and associated equipment to support additional cameras, as well as changing retention period to 120 days per Wisconsin statute. The additional storage will support the increasing storage needs for the addition of the SRCCY. " u="1"/>
        <s v="The scope of work includes design to renovate an existing space into classroom. This would also include renovation of existing file storage  space into new admin workspace. This project will reconfigure/remodel the existing file storage area to address the build out of new administrative office spaces, while still accommodating DHHS file storage needs. " u="1"/>
        <s v="The scope of work includes construction to replace the existing 3 boilers with 2 high efficiency condensing boilers. This includes demolition of 3 existing boilers and to furnish and installation 2 new high efficiency condensing boilers with new pumps, piping, insulation and required electrical work.  " u="1"/>
        <s v="The scope of work includes design and construction for 2 bus lifts at Kinnickinnic garage. Work consists of furnishing all labor, materials, supplies, equipment, tools and other services necessary for the removal and replacement of hydraulic in-ground bus lifts.  _x000a__x000a_Design and Construction: Project requires minimal design. Minimal project risk/unknowns with low probability of budget cost issues and/or project delays as defined in the cost estimate and previously completed similar projects. MCTS has completed a large amount of bus lift replacements in recent years (11 lift replacements since 2020) and this project sets to continue the updates in order to work on large buses." u="1"/>
        <s v="The scope of work includes designing the excavation and replacements of underground fuel storage tanks (UST) at FDL including three 15,000 gallon diesel USTs and one 1,000 gallon oil UST. Also to be replaced are the associated piping, 3 new fuel pumps, electric line leak detection, teak monitoring system, and concrete.   " u="1"/>
        <s v="The project scope includes the strategic deployment and installation of bus curb extensions." u="1"/>
        <s v="The scope of work includes replacing the HVAC systems and related gas and electrical in buildings 102 (Maintenance Building), 103 (Service/Wash Building), 103A (Bus Storage Building), and 104 (A,B,C,D,E) Bus Storage Building.  Additional design services during construction for submittal review, inspections, RFI's, and Construction Bulletins.  The scope of work includes the construction of the design.  _x000a__x000a_" u="1"/>
        <s v="The scope of work includes design and construction for 2 bus lifts at FDL garage. Work consists of furnishing all labor, materials, supplies, equipment, tools and other services necessary for the removal and replacement of hydraulic in-ground bus lifts.  MCTS has completed a large amount of bus lift replacements in recent years (11 lift replacements since 2020) and this project sets to continue the updates in order to work on large buses._x000a__x000a_Design and Construction: Project requires minimal design. Minimal project risk/unknowns with low probability of budget cost issues and/or project delays as defined in the cost estimate and previously completed similar projects. " u="1"/>
        <s v="The scope of work includes the design phase for excavation and replacement of underground storage tank system including tanks, piping, leak detection system, canopies and other required/requested appurtenances. Design will consider solar panels on canopies.  " u="1"/>
        <s v="The scope of work includes the construction phase for S. 76th St. (CTH U) Bridge B-40-0164 over W. Forest Home Ave. (STH 24). The rehabilitation of bridge B-40-0164 S. 76th St. (CTH U) Bridge over Forest Home Ave. (STH 24) in the City of Greenfield is a 255-foot four span prestressed concrete girder deck bridge built in 1963. Bridge rehabilitation will address concrete and expansion joint deterioration, approach pavement settlement, functional obsolescence and other structural deficiencies. " u="1"/>
        <s v="The scope of work includes completion of the design phase and start of construction phase for W. Rawson Ave. (CTH BB) from S. 13th Street to S. Howell Avenue. The overall sub-project scope of work includes the reconstruction of a 1-mile segment of W. Rawson Ave. (CTH BB) from S. 13th St. to S. Howell Ave. with consideration of bicycle and pedestrian accommodations. " u="1"/>
        <s v="The scope of work includes the construction phase for E. Mason St. Bridge B-40-0524 over Lincoln Memoril Dr. The rehabilitation of bridge B-40-0524 E. Mason St. Bridge over Lincoln Memoril Dr. in the City of Milwaukee is a 675-foot four span prestressed concrete girder deck bridge built in 1982. Bridge rehabilitation will include repairing concrete, epoxy injecting/sealing, replacing expansion joints, patching/removing loose concrete and spalled areas, and addressing other structural deficiencies. " u="1"/>
        <s v="The scope of work includes the construction phase for a 1.5 mile segment of S. 76th St. (CTH U) from S. County Line Rd. to S. Creek View Ct. The overall sub-project scope of work includes the reconstruction of S. 76th St. (CTH U) from S. County Line Rd. to S. Creek View Ct., including consideration of bicycle and pedestrian accommodations. " u="1"/>
        <s v="The scope of work includes the design phase for the Layton Avenue Signal Improvement from Pine to Packard. The work will include new communications equipment between intersections, flashing yellow arrow signals, new detection at intersections, improved traffic signal timings and other equipment associated with these upgrades. The intersections included in the project are on E. Layton Ave. at S. Pine Ave., S. Brust Ave., S. Pennsylvania Ave., S. Whitnall Ave. (West), S. Whitnall Ave. (East), S. Nicholson Ave., S. Sweet Applewood Dr., and S. Packard Ave. " u="1"/>
        <s v="The scope of work includes the start of the design phase for S. 13th St. (CTH V) from W. Oakwood Rd. to W. Puetz Rd.  The overall sub-project scope of work includes the reconstruction of a 1.4 mile segment of S. 13th St. (CTH V) from W. Oakwood Rd. to W. Puetz Rd. with consideration of bicycle and pedestrian accommodations. " u="1"/>
        <s v="The scope of work includes the start of the design phase for W. Ryan Rd. (CTH H) from S. 96th St. to STH 100.  The overall sub-project scope of work includes the reconstruction of a 0.6 mile segment of W. Ryan Rd. (CTH H) from S. 96th St. to STH 100 with consideration of bicycle and pedestrian accommodations. " u="1"/>
        <s v="The scope of work includes the start of the design phase for S 76th St (CTH U) from S Creek View Ct to W High St.  The overall sub-project scope of work includes the reconstruction of a 1.40 mile segment of S 76th St (CTH U) from S Creek View Ct to W High St with consideration of bicycle and pedestrian accommodations. " u="1"/>
        <s v="The scope of work includes the assessment and design of Marcus Center's Fitch Garden walkway/roof in order to address leaks. Project requires full investigation of leaking. This will determine design – repairs or full replacement._x000a__x000a_Assessment likely requires removal of pavers and replacing, expansion joint(s), removal, abandoning of planters on east side of roof area and, drains investigation.  " u="1"/>
        <s v="The scope of work includes construction for the replacement of the Sheriff's Training Academy Parking Lot. This includes 4 inches of asphalt on 8 inches of stone base, concrete curb and gutter, pervious pavers, drainage and storm sewers, lighting, and other potental utility replacement under new pavement.  Storm water best management practices, green infrastructure, natural areas restoration and management shall be incorporated where applicable.  Approximately two thirds of the asphalt parking lot will drain into one third of the parking lot of pervious pavers.  With respect to Sustainability and Energy Efficiency, Lighting will be replaced with LED fixtures.  Asphaltic concrete mixes used for surface course and binder course may contain salvaged or reclaimed asphaltic material.  Crushed gravel base course may include crushed stone, crushed gravel, crushed concrete, reclaimed asphaltic pavement, reprocessed material or blended material. " u="1"/>
        <s v="Purchase of a body scanner and all related electrical, wiring and equipment for use inside the Milwaukee County Jail.  Purchase should be complete within one year." u="1"/>
        <s v="The scope of work includes design and construction to improve overall security of the building. This includes: 1) New building security system that would monitor doors, motion sensors and glass breakage;  2) Access control system to add schlage card capabilities to entry doors as well as critical interiors door;.  3) Security Cameras to capture the building perimeter, main hallways, and parking lot; 4) Bullet resistance vestibule along main entryway. The project will leverage existing technologies that are currently used in the county. " u="1"/>
        <s v="The scope of work includes a study to confirm design, and design to replacement the HVAC. Design to replace the two existing condensing units (70 ton and a 1.5 ton) and associated systems, refrigerant piping, reclaim referigerant, electrical, controls, heater, pump, air handling unit. Design the installation of new condensing unit(s) along with associated systems. The new HVAC equipment will incorporate the latest Standards and Guidelines currently offered by ASHRAE." u="1"/>
        <s v="The scope of work includes design for Grant Park's main roadway, starting at soccer field 4 intersection to the Hawthorne / Oak Creek Pkwy intersection. Project includes curb, gutter, signage and storm water sewers. Project also includes evaluating and designing a long-tern sustainable solution for the parking area off the main road that formerly supported a picnic area, lost to erosion. As is Parks practice, best management practices for storm water management and pavement reduction will be explored to the greatest extent possible." u="1"/>
        <s v="The scope of work includes planning and design for replacement of Root River Parkway - 124th. to Cleveland Ave. (east), including 4 inches of asphalt pavement on 8 inches of stone base, concrete curb and gutter, LED lighting, drainage and storm sewers, and other potential utility replacement under new pavement.  Storm water best management practices, green infrastructure, natural areas restoration and management shall be incorporated where applicable.  Lighting will be replaced with LED fixtures.  Asphaltic concrete mixes used for surface course and binder course may contain salvaged or reclaimed asphaltic material.  Crushed gravel base course may include crushed stone, crushed gravel, crushed concrete, reclaimed asphaltic pavement, reprocessed material or blended material.   " u="1"/>
        <s v="The scope of work includes planning and design for replacement of 124th St to W Cleveland Ave. (west), including 4 inches of asphalt pavement on 8 inches of stone base, concrete curb and gutter, LED lighting, drainage and storm sewers, and other potential utility replacement under new pavement.  Storm water best management practices, green infrastructure, natural areas restoration and management shall be incorporated where applicable.  Lighting will be replaced with LED fixtures. Asphaltic concrete mixes used for surface course and binder course may contain salvaged or reclaimed asphaltic material.  Crushed gravel base course may include crushed stone, crushed gravel, crushed concrete, reclaimed asphaltic pavement, reprocessed material or blended material.   " u="1"/>
        <s v="The scope of work includes planning and design for replacing the parking lot, new LED lighting, new storm drainage system, new ornamental fencing, green infrastructure and storm water best management practices. With respect to Sustainability and Energy Efficiency, LED lighting replacements, asphaltic concrete mixes used for surface course, and binder course may contain salvaged or reclaimed asphaltic material.  The existing asphaltic pavement will be pulverized and regraded to be kept and reused onsite in the base material.  Base course material may include crushed stone, crushed gravel, crushed concrete, reclaimed asphaltic pavement, reprocessed material or blended material.  Project also includes a new 3rd shift security building/booth, with heating and windows on 3 sides with removal protective boards.  Replace wood Stairways from tenant slip lot to dock." u="1"/>
        <s v="The scope of work includes planning and design of the Greenfield Cool Waters overflow parking lot near the service building, including the Service Yard Lot. This includes 4 inches of asphalt pavement on 8 inches of stone base, concrete curb and gutter, concrete pavement, drainage and storm sewers, and other potential utility replacement under new pavement.  Storm water best management practices, green infrastructure, natural areas restoration and management shall be incorporated where applicable. Asphaltic concrete mixes used for surface course and binder course may contain salvaged or reclaimed asphaltic material.  Crushed gravel base course may include crushed stone, crushed gravel, crushed concrete, reclaimed asphaltic pavement, reprocessed material or blended material.  LED Lighting upgrades in Service Yard and parking lot.  Potential Speed Table/Raised Pedestrian Crossing from Lot to cool waters.  Security Fence and Gates at Service Yard." u="1"/>
        <s v="The scope of work involves construction of the land-based new revetment along the shore of Bay View Park. The south shore breakwater (SBW) will be left to degrade, thus reducing the capital cost.  The remnants of the SBW will continue to provide partial protection to the shoreline over the intended service life of the shore protection concept (of the order of 50 years).  The new revetment is not expected to stabilize the bluff, which is expected to regrade to a stable slope following construction of the new revetment. The design was completed to 90% designs in 2024 and the remaining 10% design work will be included in this request and completed prior to 2025 bidding of the project." u="1"/>
        <s v="The scope of work includes construction to regrade the existing structure to provide suitable base for rehabilitation/upgrade works, including salvage and reuse of suitable materials excavated from the existing structure; and placement of new filter and armor stone materials, sized to withstand design wave and ice conditions, with the crest elevation and width as required to provide the required level of wave protection to existing and proposed infrastructure located behind the structure." u="1"/>
        <s v="The scope of work includes planning and design for the park road segment within Cupertino Park. It is considered to be an extension of nearby Lincoln Memorial Drive. The road has fallen into disrepair and was last rated a 50/100, with conditions continuing to deteriorate. The function of this pavement as a one-way road is redundant to nearby South Shore Drive, and in fact provides the same connectivity for vehicular movement. There is ample street parking to enjoy this portion of Cupertino Park and its community gardens as well as the Oak Leaf Trail, and there is also a large parking lot at South Shore Park that is directly connected to Cupertino Park. It is Parks intention, therefore, to remove this existing road segment and restore with turf and eliminate pavement and its related operational and capital investment demands. " u="1"/>
        <s v="The scope of work includes planning and design for the parking segment in Cooper Park with a new asphalt parking lot. Size to be reduced to what is needed (original asphalt was a low grade quality). Includes new striping, landscaping, storm, curb and gutter, and lighting, building new shed and demo existing shed, parking lot entrance and exit. A barrier to separate service vehicles and pedestrian access shall be installed.  Better ADA accessibility. Signage for entrances to parks and new front entrance signage for park. Modification of existing playground fence to extend to the south with pedestrian gates (ornamental/black vinyl chain link – 4' height)." u="1"/>
        <s v="The scope of work includes planning and design for replacing the tennis court, new LED lighting, new ornamental fencing around the new storage building . New storage building is needed to store equipment and supplies currently located on the existing tennis courts.  With respect to Sustainability and Energy Efficiency, LED lighting planned to be provided for users with respect to natural areas, asphaltic concrete mixes used for surface course, and binder course may contain salvaged or reclaimed asphaltic material.  The existing asphaltic pavement will be pulverized and regraded to be kept and reused onsite in the base material.  Base course material may include crushed stone, crushed gravel, crushed concrete, reclaimed asphaltic pavement, reprocessed material or blended material. " u="1"/>
        <s v="The scope of work includes planning and design for the replacement of Olmsted Way by reducing the number of travel lanes from four to two.  Proposed roadway includes parking on both side of the road as well as on street bicycle accommodations with a buffer zone, new storm sewer, and LED lighting." u="1"/>
        <s v="The scope of work includes design and construction of a new trail access ramp at Hampshire and Cambridge Avenue to the existing Oak Leaf Trail. This will also address an old tunnel that threatens the existing trail." u="1"/>
        <s v="The scope of work includes completing conceptual design and drawings options based on File 19-942 to Replace Lake Park Ravine Drive (LAK04). Use these to establish public opinion and support to create final design and drawings. Cost estimate based on option to replace Lake Park Ravine Drive- approximately 1,110 ft including sanitary sewers, water mains, and storm sewers. One way 14’ lane. For pedestrians, bikers, and motor vehicles. Concrete Barrier between. _x000a__x000a_This may include traffic calming measures, storm water best management practices, green infrastructure, natural areas restoration and management, and connections to city Milwaukee County streets – Lincoln Memorial and Lake Park Road. Possible need for retaining wall or earthwork, striping, and curbing." u="1"/>
        <s v="The scope of work includes design of 3 courts at LaFollette Park and hardscape near them. Part of hardscape will become a parking lot with entrance and exit. The remaining hardscape will become green space." u="1"/>
        <s v="The scope of work includes the design to replace the service road south and east of Wilson Rec Center, from the main parking lot south and east to 20th Street. Any electrical lighting and storm sewer work to be included. " u="1"/>
        <s v="The scope of work includes plannning and design for a new pedestrian Oak Leaf Trail Bridge over IH-43. This includes design for grading, traffic control, bridge removal, bridge installation, and new OLT on new bridge." u="1"/>
        <s v="The scope of work includes planning and design for a new parking lot. This design includes new pavement, base, sanitary, storm sewer, other utilities as needed, two gate access, railing, fence, dumpster enclosures, LED lighting and electrical, sidewalk, trees, and green infrasturature." u="1"/>
        <s v="The scope of work includes construction to refurbish the Whitnall golf course: modify and enhance selected greens, tees, fairway, and bunkers, new irrigation &amp; golf cart paths.  Construction will be broken into two phases over the course of two golf seasons in order to keep 9 holes open through construction." u="1"/>
        <s v="The scope of the project includes planning and design for the rehabilitation of the Lake Park Steel Arch Bridge. Design includes partial demolition, preserving Historic Elements/Cast Iron Arch/rail, a new structure (narrowed to 7' for peds only), lighting and approach roadway restoration. Design of the rehabilitation or replacement bridge is being coordinated with historic preservation.  " u="1"/>
        <s v="The scope of work includes construction for replacement of the North Point parking lot including asphalt, stone base, concrete curb and gutter, colored concrete, dumpster enclosure, drainage and storm sewers, lighting, lake path, overlook, stone wall, and other potential utility replacement under new pavement.  Storm water best management practices, green infrastructure, natural areas restoration and management shall be incorporated where applicable.  With respect to Sustainability and Energy Efficiency, Lighting will be replaced with LED fixtures.  Asphaltic concrete mixes used for surface course and binder course may contain salvaged or reclaimed asphaltic material.  Crushed gravel base course may include crushed stone, crushed gravel, crushed concrete, reclaimed asphaltic pavement, reprocessed material or blended material.  " u="1"/>
        <s v="The scope of the work includes the construction phase for the replacement of Underwood Creek Parkway from the Round-About to Swan Drive. This includes best management practices for storm water, accommodations for the Oak Leaf Trail that is within the road, and facilities served from Underwood Creek Parkway including but not limited to Wil-O-Way, Firefly Ridge, and Hansen Golf Course. Lighting will be evaluated for appropriateness in consideration of both safety and natural resource impacts. Construction will also include the reconstruction of an existing retaining wall along the route of the parkway._x000a_" u="1"/>
        <s v="The scope of work includes construction for Alternative C which includes in-kind replacement of approximately 400' of City of Milwaukee owned street on the west, reconstruction of the road with reduced width to 53rd street, conversion of the road to a 10ft trail between 53rd street and 51st street, reconstruction of the road with a reduced width and an adjacent 10ft trail from 51st street to Cleveland at 47th. Other work includes ancillary utility re-construction and removals, adjacent landscaping installation, wayfinding signage, and restoration. " u="1"/>
        <s v="The scope of work includes a site analysis of the potential efficiency and suitability of relocation of Whitnal service yard. Size evaluation includes environmental testing and potentially combining other nearby aging service yards / buildings. Create the design of site, demo, buildings, and associated services such as sanitary, storm, and water. Create construction documents, specifications, and permitting. " u="1"/>
        <s v="The scope of work includes construction of Washington Park service yard, maintenance garage, and cold storage building. This will provide approximately (15) truck storage spaces; maintenance bay; wash bay; (3) offices; lunch room; men's and women's locker rooms; conference room; tool room and workshop. The cold storage building will be sized for approximately (19) spaces to store mowers, carts, pick-up trucks, trailers and other seasonal equipment. The project includes site improvements for vehicular circulation, stormwater best management practices, bulk material storage, fueling components, refuse management, and a rooftop photovoltaic system.  " u="1"/>
        <s v="The scope of work includes assessment and testing of water distribution at parks. This may include Bradford Beach, Brown Deer Park, Currie Clubhouse, Dineen Park, Dretzka Park, Grant Park, Greenfield Park, Estabrook Park, Hales Corners Service Yard, Hoyt Pool, Jacobus Park, Lincoln Park, Jackson Park, Kletzsch Park, Lake Park, Madison Park, McKinley Park, McCarty Park, Mitchell Park, Noyes Park, Oakwood Golf, Root River Parkway, Scout Lake, Washington Park, Whitnall Gardens, Wilson Recreation, Veterans, and Zablocki.  Testing includes, but not limited to, piping and components from municipal water systems and county owned water systems, meter pit, hydrant, piping, valves, etc  Based on assessment, design construction plans to meet local code, state code, and permitting. Assessment to include long term planning for buildings at sites and possible reduction of infrastructure. It would also include data collection, modeling and entering into GIS and CAD. " u="1"/>
        <s v="The scope of work includes construction phases to eliminate storm sewer backup within the WMC and under the Mason Street Bridge. Project includes demo / abandonment of existing sewers, sewer system installation, pumps, electrical work, and associated site restoration.  " u="1"/>
        <s v="The scope of work includes the inspection of the underside of the War Memorial Center pedestal (the portion of the structure that is cantilevered over the war memorial center terrace and exterior stairways), as well as inspection of the reinforced concrete columns that support the pedestal. Scope includes the installation of permanent roof anchors to allow for the inspection and subsequent repairs, as well as funds for immediate repair of isolated areas that are identified as high-risk as part of the inspection." u="1"/>
        <s v="The scope of work includes designing the modernization of Saarinen passenger elevator's #3 and 4. " u="1"/>
        <s v="The scope of work includes assessing existing conditions, develop drawings and narrative to understand the various HVAC and electrical systems and what they serve. Design and specify new equipment for penthouse and County portion of condo agreement.  Delinieate work by other entities. " u="1"/>
        <s v="The scope of work includes designing the moderization of WMC's Saarinen freight elevator (Jaws)." u="1"/>
        <s v="The scope of work includes designing an air conditioning system (and related electrical, plumbing and patching work) for Primate Building interior holding, visitor and habitat areas outside of skylit area.  " u="1"/>
        <s v="The scope of work includes design and construction to replace the Flamingo Cafe boiler. Project includes replacement of two 1.4 Million BTU boilers, valves, pumps and expansion tank, tie in to existing pipes and ductwork, electric, insulation, abatement, and basic controls._x000a__x000a_Design and Construction: One of the two existing boiler is does not work and cannot be repaired.  If the second boiler fails over winter, the building will be left with no heat.  Replacing two boilers is not anticipated to be a complex project. Construction funds are needed in 2025 to order equipment, otherwise with lag time, work cannot start in Spring of 2026. The work needs to be completed over the summer when the boilers are not needed and will need to be up and ready to use by late fall of 2026 or the project will push another full year.  _x000a_" u="1"/>
        <s v="This project is a single year project, which will include identification and prioritization of the 24 conference rooms for upgrade, purchase, and installation of audio, camera, and display equipment." u="1"/>
        <s v="The scope of work includes repairs and mill and overlay activities for the following roadway sections:  1.) XXXXXXXXX; 2.) XXXXXXXX; 3.) XXXXXX; 4.) XXXXXXXXXXXX." u="1"/>
        <s v="The scope of work includes the start of the design phase for a 1.5 mile segment of W. College Ave. (CTH ZZ) from S. 26th St. to S. Howell Ave. The overall sub-project scope of work includes the reconstruction of W. College Ave (CTH ZZ) from S. 26th St. to S. 13th St. and reconditioning from S. 13th St. to S. Howell Ave., including consideration of bicycle and pedestrian accommodations. With the major Federal funding made available attributable to the Bipartisan Infrastructure Law (BIL), it is anticipated the Wisconsin Department of Transportation (WISDOT) under the Surface Transportation Program (STP) will approve the design, right-of-way acquisition and construction phases in 2023 for a total estimated cost of $8,000,000 where 80% ($6,400,000) is the Federal share and 20% ($1,600,000) is the Milwaukee County share.  The BIL funding expires in 2026 and it is important to approve the funding to start the project in 2023 to be able to complete all phases of the project to meet WisDOT project deadlines." u="1"/>
        <s v="The scope of work includes XXXXXXXXXXXXXX." u="1"/>
        <s v="The scope of work includes design for replacement and upgrading of the following walkway areas: Baran Park and KK River Parkway Sports Center. Also included in design is lighting and gate in KK's project area." u="1"/>
        <s v="The scope of work includes construction for Alternative B which includes in-kind replacement of 400’ of City of Milwaukee-owned street on the west and the conversion of Jackson Park Drive into ten-foot trail between approximately the 5600 block and 51st street, with a reconstruction of the road with reduced capacity and an adjacent 10ft trail from 51st to Cleveland at 47th street. Other work includes ancillary utility re-construction and removals, adjacent landscaping installation, wayfinding signage, and restoration. " u="1"/>
        <s v="This project is for the design of the full renewal of the lobby and bathrooms in the rental car center at Milwaukee Mitchell International Airport (MKE).  Within the bathrooms, included in the project are wall and floor finishes, light fixtures, plumbing fixtures, toilet partitions, and drinking fountains.  For the lobby area, included in the project are wall and floor finishes, light fixtures, wayfinding signage, updated casework, and counters.  The lobby project includes new vending areas with seating, and the creation of ADA compliant height transaction surfaces.  " u="1"/>
        <s v="This project consists of design for the removal of airfield runway and taxiway pavement.  This includes both asphalt and concrete pavement sections and associated support systems.  These systems include edge lighting, electrical conduit and wiring, drainage structures and final grading and restoration of the areas to turf.  The removal area work area is approximately the full length of Runway 13-31 and Taxiways G &amp; U.  Some pavement rework will be required where pavement disconnects occur.  " u="1"/>
        <s v="The scope of work includes construction to replace passenger loading bridges and preconditioned air units as needed at gates C9 (fixed walkway), C12, C15, and C25 with new equipment of similar size and function. This includes modifications to fuel pits, foundations, and electrical infrastructure as necessary." u="1"/>
        <s v="This project is for the design of the rehabilitation of Saver Lot A at Milwaukee Mitchell International Airport (MKE).  This work will include soil testing if needed, and storm sewer investigation.  The scope of eventual construction work includes asphalt replacement or overlay, subgrade repair where needed, replacement of underground utilities where needed, fencing, pavement marking and other associated items.  The construction is anticipated to occur in two phases." u="1"/>
        <s v="This project replaces, upgrades, and modernizes the data center virtual infrastructure with the current supported generation storage and services.  This project will replace existing server virtualization technologies.  Included within this replacement is servers, storage units, and other associated equipment.  This project is an equipment procurement." u="1"/>
        <s v="This project replaces, upgrades, and modernizes the paging systems at Milwaukee Mitchell International Airport (MKE) with current generation technology.  Equipment within this replacement include servers, audio power amplifier, microphone stations, and other associated equipment.  This project is equipment procurement." u="1"/>
        <s v="This project is for replacement of two vehicles for the Aircraft Rescue and Fire Fighting (ARFF) team at MKE.  The first vehicle to be replaced is Rescue 717, A class 5 -3,000 Gallon ARFF vehicle with a Class 4 -1,500 Gallon ARFF vehicle.  The second vehicle to be replaced is Rescue 718, a Class 5–3000-gallon ARFF vehicle with a 3,000-gallon ARFF Vehicle. Rescue 718 will have 460 pounds of Halotron on it.  Both vehicles will have a roof and bumper turret with 1,250 Gallon per Minute (GPM) high flow and 650 GPM low flow and have 500-pound capacity of dry chemical with hydro-chemical systems.  These vehicles will comply with Advisory Circulars and NFPA 414.  " u="1"/>
        <s v="The project will be for the replacement of one (1) rotary plow.  The unit will be a 500 horsepower diesel engine, Environmental Protection Agency (EPA) Tier 4 Final (T4F) emission certified, with a high-speed dual stage rotary plow.  " u="1"/>
        <s v="This project involves the replacement of 3 existing sand and plow trucks needed for winter maintenance of airport pavements outside of runways and taxiways.  The equipment includes all accessories needed for snowplow operations.  " u="1"/>
        <s v="This project involves the next phase of construction for the replacement of existing expansion joints in the parking structure at MKE. This is a multi-year effort to renew all the expansion joints of the parking garage.  This work includes joint replacement and other associated work related to keeping water/salt from critical elements of the garage including concrete repair, reinforcement/tendon repair, membranes, and sealants." u="1"/>
        <s v="The scope of work includes the second phase of construction for the renewal or placement of membranes or sealants on the driving surface of the parking garage at Milwaukee Mitchell International Airport (MKE).  In areas where existing membrane is in place, the existing membrane will be renewed.  In locations where membrane or sealant are not existing, new sealant will be applied.  This project includes repairs as needed to the structure prior to placement of the new sealants, and testing and planning for future phases.  This will include work on partial floors of the garage according to the 5-year phasing plan.  " u="1"/>
        <s v="This project is for the design of the roofing, insulation, and air handling equipment at the south maintenance facility at Milwaukee Mitchell International Airport (MKE).  Included in this design is testing of the current insulation to verify that replacement is required, the replacement of the roofing and air handling equipment.  In addition, this project would investigate the need for renewal of the structural deck and joists where visible damage is noted from below. " u="1"/>
        <s v="This project is for the design of the rehabilitation of the pedestrian corridor in the parking garage at Milwaukee Mitchell International Airport (MKE).  The scope of the project includes removal of the four moving walkways and replacing them with a new floor structure.  The existing carpeting in the entire area would be removed and replaced with more durable materials." u="1"/>
        <s v="The scope of work includes procurement and installation of surveillance cameras to be placed along the lakefront near Bradfor Beach.  This would include establishing network connectivity to the county, and running new fiber to each pole to connect the cameras back to the county network. Fiber along with special power will be pulled to each pole, run up the pole to the camera mount using serface mounted conduit." u="1"/>
        <s v="The scope of work includes construction of 100% design. This includes enclosing the space between Pachyderm East and West to create an indoor exhibit for Rhinos, Hippos, and hoofstock. Renovate the current Rhino yards,  the old Elephant yard, and the warthog habitat. Construction will also include an improvement to the elephant outdoor pool." u="1"/>
        <s v="The scope of work includes design and planning of Charles Allis's windows and door systems. This includes studying the existing conditions to determine specific needs of each window and door system. This design includes demo, install of panes, chaulking, painting, labor installing, trim, and abatement. " u="1"/>
        <s v="The scope of work includes design and planning of Foundation drainage and leaking repairs affecting the north side and courtyard of facility.  Adjusting exterior drainage slopes and possibe waterproofing of exterior foundation walls.  Landscape of exterior will need to be restored after waterproofing." u="1"/>
        <s v="The scope includes construction to re-build nine (9) gable parapets and associated repointing of the façade brick.  Also included is roof replacement / repair of adjacent roof area and flashing, rebuild of north, south, and east chimneys, re-pointing of the courtyard wall (with reconstruction as needed), and gate repair." u="1"/>
        <s v="The scope of work includes design of CRC's Powerhouse Building windows. There are five windows that are 8ft wide by 12ft high, eight windows that are 5ft wide by 12ft high, and 1 window that is 4ft wide by 8 ft high. Design to replacing the windows with standard sizes and blocking up the rest of the area since such large windows are no longer needed. Reduce existing opening to half the size with in-fill CMU and 20&quot;x20&quot; casement style window at each location.  " u="1"/>
        <s v="Replace current readers with new readers that support data signatures and encryption to prevent unauthenticated read access and added protection_x000a__x000a_Issue RFP to bring in consultant in to assess the overall security footprint and the CRC and make recommendations for improvements that align with best practices. Consultant will then assist with preparing bid specifications for phase II, work with department to prepare new 2024 capital request." u="1"/>
        <s v="The scope of work includes study of existing conditions, planning, and design for renovation one of a Safety Building's evidence/file storage room, SB 223, into a central evidence repository for the Clerk of Circuit Court’s Criminal Division. Considerations include mechanical, plumbing, security, flooring, electrical, vault, furniture, ceiling, fire detection and dry sprinkler protection, secure doors, windows, bullet proof drop of window, paint, equipment, and hazardous material assessment." u="1"/>
        <s v="The scope of work includes design and construction of replacing the carpet at Vel Phillips. This includes the actual carpet, labor, glue, base, removal of old carpet, and movers to move furniture in &amp; out. " u="1"/>
        <s v="The scope of work includes design and depending on the funding source, construction of revonating a 21000 SF storage room in County Clerk area of Courthouse. The existing storage room is to be turned into approximately 9 workstation. Work includes demoing a wall, painting, new equipment, IMSD needs, new doors, moving items, and installing equipment.  Work may expand beyond year 1 depending on funding requirements and work needed." u="1"/>
        <s v="The scope of work includes buying and installing a new flush control system for CJF. This will provide remote flushing capabilities, schedule usage, and control all of the parameters for a single cell, multiple cells, or even the entire facility." u="1"/>
        <s v="Scope of Work Detail: Scope of work includes planning &amp; design of skywalk rehabilitation. This includes assessment report of skwalk conditions - internal &amp; external, and structural." u="1"/>
        <s v="Enter sub-project scope narrative in this text box: _x000a_*Text box is for PROJECT SCOPE LANGUAGE ONLY._x000a_*PLEASE, DO NOT copy/paste the project justification text from the CE REQ FORM tab into this text box." u="1"/>
        <s v="The scope of work includes design for tear-off and complete roof replacement." u="1"/>
        <s v="The scope of work includes evalating steamtraps in the Courthouse. Replace if at end of life, approximately 400 steam traps." u="1"/>
        <s v="The scope of work includes final planning and design of improvements to leased space at the Historic Courthouse to accommodate a reduced footprint and more modern administrative space. This may include needs such as electric, IMSD, mechanical, funiture. " u="1"/>
        <s v="The scope of work includes design and construction. This would reconfigure and remodel of the Family Court Commission space on the seventh floor of the Historic Courthouse. enlarging commissioner hearing rooms and waiting space. Considerations include asbestos testing, walls, funiture, IMSD, and equipment." u="1"/>
        <s v="The scope of work includes retaining and engaging consultants to advance planning and design to completion of schematic design: Owner's rep for assistance in project management and cost estimate updates, design consultant, construction manager for pre-construction services, public engagement consultant, and speciality contractors (i.e. conduct geotechnical investigations)." u="1"/>
        <s v="Lifecycle replacement and deployment of end user devices (e.g., laptops, desktops, etc.) and network equipment (e.g., switches, routes, wireless access points, etc.) based on IMSD's asset tracking and end of life status._x000a_" u="1"/>
        <s v="The scope of work includes planning and design for renovations to existing restrooms in Milwaukee County facilities to provide for gender-inclusive restroom facilities. Upgrades range from ADA improvements to total renovation." u="1"/>
        <s v="The scope of work includes design and construction activities related to a long-term parking solution consisting of upgrades to existing surface parking and acquistion/development of new surface parking, additional associated sitework, and/or artwork. Construction of the new building started in 2023, and is slated to be completed in approximately 18 months." u="1"/>
        <s v="The scope of work is based on sanitary sewer field inspections (including televising sewer pipes) in 2022/23. This will be reviewed to compile a list of deficiencies to be completed within 18 months.  Anticipated scope of work includes restoring manholes by fixing chimneys or bringing low manholes to grade;  pipe-related work including CIPP lining, Grouting, Root Cutting and partial or complete replacements. With respect to sustainability and energy efficiency, continuous efforts to keep clear water of the sewer will reduce the overall amount of pumping that lift stations will have to perform and therefore save on the amount of electricity used. _x000a_" u="1"/>
        <s v="The scope of work includes design of a new sanitary lift station and forcemain and the abandonment of the old system for the Mitchell Park Pavillion. The design will include the creation of construction plans, specifications and a construction estimate. The design would include necessary electrical, alarms, control panels, manholes, and landscaping." u="1"/>
        <s v="The scope of work includes construction to abandon existing lift station and forcemain and construct new lift station and forcemain. This also includes earthwork, hydroexcavating Existing Utilities and Existing Building Foundation, tree removal, clearing and grubbing, electrical, and fencing. Part of this work is directional drilling, part of it is open sawing. " u="1"/>
        <s v="The scope of work is construction of CJF roof replacement. This request is to provide additional funding, now required based on construction material increases and inflation." u="1"/>
        <s v="The scope of work includes a phased shutdown and replacement County Courthouse facility elevators. " u="1"/>
        <s v="The scope of work includes construction to replace existing hard-wired control panels in the Detention Center's Central Control as well as add card access control to doors within the Detention Center. Currently, doors are either left ajar or a Youth Correctional Officer (YCO) must wait for the control center to unlock the door.  " u="1"/>
        <s v="The scope includes addition design and construction funds on the previously requested Secure Youth Facility (new, 32-bed + facility within the Vel Phillips Center). The addition request addresses an increase Outdoor recreation area to include Green Space, additional square footage for clinicians in behavioral health services area, add a classroom, remodel of existing rooms in current MCAP pods, and adding Dental Office." u="1"/>
        <s v="The scope of work includes creating design / drawings to convert existing WOW Underwood wading pool into a ADA accessible splash pad. ADA consideration for path to and from splash pad. Water main to be replaced with larger pipe for addition water needs, fences, seating, controls and splash pad accessories," u="1"/>
        <s v="The scope of work includes creating design / drawings to convert existing WOW Grant wading pool into a ADA accessible splash pad. ADA consideration for path to and from splash pad. Water main to be replaced with larger pipe for addition water needs, fences, seating, controls and splash pad accessories," u="1"/>
        <s v="The scope of work includes design and planning of a full renovation of the kitchen facility with new flooring, wall coverings, kitchen equipment, and tables." u="1"/>
        <s v="The scope of work includes repairs and mill and overlay activities for the following roadway sections:  1.) North Mill Rd. From 115th St. to 118th St. - repairs and mill &amp; overlay; 2.) Beloit Rd. From S. Wollmer Rd. to W. Morgan Avenue - repairs and mill &amp; overlay; 3.) Entire intersection of S. 76th St. and W. Layton Avenue - 300ft in each direction all lanes with a mill &amp; overlay; 4.) West Forest Home Ave. From W. Speedway Drive to HWY 100 - repairs and mill &amp; overlay." u="1"/>
        <s v="The scope of work includes design and construction for 4 bus lifts at FDL garage. Work consists of furnishing all labor, materials, supplies, equipment, tools and other services necessary for the removal and replacement of hydraulic in-ground bus lifts.  MCTS has completed a large amount of bus lift replacements in recent years (11 lift replacements since 2020) , and this project sets to continue the updates in order to work on large buses." u="1"/>
        <s v="The scope of work includes designing replacements for underground fuel storage tanks (UST) at KK including 3-15,000 gallon diesel USTs, 2-1,000 gallon oil UST, 2,000 gallon waste oil tank, and a 550 gallon transmission fluid UST. Also to be replaced are the associated piping, new ATG units, 7 new pumps/dispensers, leak dection system, and concrete.   " u="1"/>
        <s v="The scope of work includes consultant services (and related work activities) to produce the Safe Streets and Roads for All (SS4A) Action Plan development." u="1"/>
        <s v="The scope of work includes consultant services to perform feasibility study and project development._x000a_1) Community outreach and education_x000a_2) Conceptual engineering, design, and environmental review" u="1"/>
        <s v="The scope of work including consultant services for the following:_x000a_1) Consolidation of MCTS facilities, reduction in fleet size and overall service, infrastructure, and capital footprint_x000a_2) Title VI Service Equity Analysis" u="1"/>
        <s v="_x000a_The project scope includes updating and retrofitting activities at MCTS-managed bus shelters." u="1"/>
        <s v="The project scope includes the purchase and installation of traffic signal priority hardware/software for  approximately 85 MCTS buses to be used on up to five of its busiest routes.  Also included is the purchase and installation of upgraded traffic signal hardware at an estimated 20 intersections.." u="1"/>
        <s v="Strategic deployment of ADA boarding pads and shelter bollards." u="1"/>
        <s v="The scope of work includes design and construction for 2 bus lifts at Kinnickinnic garage. Work consists of furnishing all labor, materials, supplies, equipment, tools and other services necessary for the removal and replacement of hydraulic in-ground bus lifts.  MCTS has completed a large amount of bus lift replacements in recent years (11 lift replacements since 2020) and this project sets to continue the updates in order to work on large buses." u="1"/>
        <s v="Purchase of 30 clean diesel buses." u="1"/>
        <s v="The scope of work includes designing replacements for underground fuel storage tanks (UST) at FDL including three 15,000 gallon diesel USTs and one 1,000 gallon oil UST. Also to be replaced are the associated piping, 3 new fuel pumps, electric line leak detection, teak monitoring system, and concrete.   " u="1"/>
        <s v="The scope of work includes the first phase of construction for the renewal of existing concrete membranes in portions of the 1977 section and the addition of a new concrete membranes in portions of the 1989 and 2002 sections of the parking garage at Milwaukee Mitchell International Airport (MKE).  This will include work on one partial floor of the garage and approximately 98,000 SF of new membrane.  This project will provide a renewal to the existing membrane or addition of new.  " u="1"/>
        <s v="The scope of work includes design for the rehabilitation of pavements and shoulders inside hold lines of Runways 1L-19R and 7RL-25L at Milwaukee Mitchell International Airport (MKE).  The specific rehabilitation approach will be finalized in design.  Anticipated in scope:  _x000a_•_x0009_2.5” depth mill and overlay of asphalt runway area shared by both runways and all shoulders within the safety area of both runways._x000a_•_x0009_3” depth concrete mill and asphalt overlay of concrete pavement areas within the safety area of both runways._x000a_•_x0009_Grooving and pavement marking._x000a_•_x0009_Remove and replace existing storm sewer under Runway 1L/19R, south of Runway 7R/25L." u="1"/>
        <s v="The scope of work includes design for the rehabilitation of GRE apron and access taxilane at Milwaukee Mitchell International Airport (MKE).  The specific rehabilitation approach will be finalized in design.  Anticipated in scope:_x000a_•_x0009_Renew all joints; Sawcut, clean and seal any cracks._x000a_•_x0009_Repair all spalls._x000a_•_x0009_Renew damaged concrete slabs _x000a_•_x0009_Pavement marking._x000a_•_x0009_Targeted replacement of lights, signs, and cabling." u="1"/>
        <s v="The scope of work includes construction to rehabilitate existing concrete pavement on Taxiway A3 between Runway 7R/25L and the existing Cessna Apron at Milwaukee Mitchell International Airport (MKE).  Included in scope:_x000a_•_x0009_Remove and replace top concrete pavement layer. _x000a_•_x0009_Improve taxiway geometry along the east edge of the connecting taxiway._x000a_•_x0009_Remove and replace small portion of existing Runway 7R/25L shoulder to facilitate construction._x000a_•_x0009_New underdrain and pavement markings._x000a_•_x0009_Replace targeted portion of the existing electrical system in the project vicinity including lights, signs, cable, surface sensor and cable, new in-pavement Runway Guard Lights (RGL)._x000a__x000a_" u="1"/>
        <s v="The scope of work includes design for the rehabilitation of Taxiway F between Runways 1L/19R and 7L/25R at Milwaukee Mitchell International Airport (MKE).  The specific rehabilitation approach will be finalized in design.  Anticipated in scope:_x000a_•_x0009_3” depth mill and overlay of asphalt._x000a_•_x0009_Replace underdrains_x000a_•_x0009_Pavement marking_x000a_•_x0009_Targeted replacement of lights, signs, and cabling_x000a_" u="1"/>
        <s v="The scope of work includes design for the rehabilitation of Taxiway Y at Milwaukee Mitchell International Airport (MKE).  The specific rehabilitation approach will be finalized in design.  Anticipated in scope:_x000a_•_x0009_Renew all joints; Sawcut, clean and seal any cracks._x000a_•_x0009_Repair all spalls._x000a_•_x0009_Renew damaged concrete slabs _x000a_•_x0009_Pavement marking._x000a_•_x0009_Targeted replacement of lights, signs, and cabling." u="1"/>
        <s v="The scope of work includes construction to remove Taxiway A1 full depth between Taxiways A &amp; B at Milwaukee Mitchell International Airport (MKE).  Included in scope:_x000a_•_x0009_Full depth pavement removal_x000a_•_x0009_Replacement of Taxiway A &amp; B shoulders in removal areas_x000a_•_x0009_Re-connection of Taxiway A &amp; B electrical &amp; underdrain_x000a_•_x0009_Infield grading to match_x000a_•_x0009_Leave a portion of existing pavement/embankment to construct an Aircraft Rescue and Fire Fighting (ARFF) access road" u="1"/>
        <s v="The scope of work includes developing specifications, bid, purchase, delivery, and installation of 12 new overhead garage doors at the MKE firehouse (ARFF).  This includes door panels and operators.  " u="1"/>
        <s v="The scope of work includes the design to replace all phones, strobes, and auditable alarms.  This would also review existing backbone infrastructure (networking cables, support switches, UPS equipment) to confirm any needed upgrades and/or replacements. " u="1"/>
        <s v="The scope of work includes construction to provide a new hydrant fueling pit in the C12 gate area.  This includes concrete removal, fuel infrastructure modifications, and placement of new concrete." u="1"/>
        <s v="This project includes construction for the addition of waterproofing protection to post-tensioned ends of parking garage slab.  The products may include concrete plug removal and replacement, waterproofing application, grouting, spall repairs and caulking.  " u="1"/>
        <s v="The scope of work includes construction to replace passenger loading bridges and preconditioned air units at gates C11, C14, C25, D54, and D55 with new equipment of similar size and function. This includes modifications to foundations and electrical infrastructure as necessary." u="1"/>
        <s v="The scope of work includes the design phase for an underground storage tank system including tanks, piping, leak detection system, canopies and other required/requested appurtenances. Design will consider solar panels on canopies.  " u="1"/>
        <s v="The scope of work includes design and planning to install a sally port on the east side of the MCSO Patrol Substation located within the Fleet Management Facility. This space would also be utilized for field sobriety tests to reduce the need to administer them in traffic putting deputies and the public at risk. The garage would be sufficent space for 1-2 cars with n Overhead garage door on the north end and a garage door on the south end. Two man doors, Heat and Electric to the space,  security cameras and remote access.  Asphalt and concrete work around the exterior would need minimal replacement and an access drive from north will be included.  The space will be approximately 30 x 68 feet or 2,000 s.f.  IMSD will be needed  for design input." u="1"/>
        <s v="Purchase of replacement vehicles and equipment per atatched detail." u="1"/>
        <s v="The scope of work includes an assessment only. The evaluation and feasibility assessment for: HVAC for Central Fleet Maintenance Building – Garage (300,000 sf), Central Fleet Maintenance Building – Parts Room, Central Fleet Maintenance Building – Mezzanine Above Parts Room. This includes evaluting 47 hot water unit heaters, 11 HVG fan coil units, one makeup air unit." u="1"/>
        <s v="The scope of work includes the start of the construction phase for S. 13th St. (CTH V) from W. Puetz Rd. to W. Drexel Ave.  The overall sub-project scope of work includes the reconstruction of a 1-mile segment of S. 13th St. (CTH V) from W. Puetz Rd. to W. Drexel Ave., consisting of an urban section with consideration of bicycle and pedestrian accommodations. The Federal funding from the Wisconsin Department of Transportation (WISDOT) under the Surface Transportation Program (STP) was approved for a total estimated cost of $6,800,000 where the Federal share is $4,984,000 and the County share is $1,816,000.  THE STP FUNDING EXPIRES ON JUNE 30, 2026." u="1"/>
        <s v="The scope of work includes continuation of the right-of-way acquisition phase for W. Rawson Ave. (CTH BB) from S. 13th Street to S. Howell Avenue. The overall sub-project scope of work includes the reconstruction of a 1-mile segment of W. Rawson Ave. (CTH BB) from S. 13th St. to S. Howell Ave. with consideration of bicycle and pedestrian accommodations. The Federal funding from the Wisconsin Department of Transportation (WISDOT) under the Surface Transportation Program (STP) was approved for a total estimated cost of $8,210,000 where the Federal share is $5,904,000 and the County share is $2,446,000. There is an additional $965,000 of County funds for increased project costs and ineligible items that are not covered by WisDOT. THE STP FUNDING EXPIRES ON JUNE 30, 2026." u="1"/>
        <s v="The scope of work includes the start of the construction phase for the S. 76th St., S. 92nd St., W. Oklahoma Ave. Traffic Signal System project in the Congestion Mitigation &amp; Air Quality Program (CMAQ). The work is to model, select, implement, and calibrate a traffic adaptive signal system on both corridors of S. 76th St. (CTH U) from Cold Spring Rd. to Oklahoma Ave., S. 92nd St. (CTH N) from Cold Spring Rd. to Oklahoma Ave, and W. Oklahoma Ave. (CTH NN) from 92nd St. to 76th St. The Federal funding from the Wisconsin Department of Transportation (WISDOT) under CMAQ was approved for a total estimated cost of $782,000 where the Federal share is $625,760 and the County share is $156,440.  There is an additional $108,800 of County funds for ineligible items that are not covered by WISDOT. THE CMAQ FUNDING EXPIRES ON JUNE 30, 2026." u="1"/>
        <s v="Scope of work includes the start of the construction phase for the Signal at Forest Home Ave &amp; Speedway Dr Intersection project. The overall project scope of work is to install overhead per lane signal heads for the through lanes to reduce crashes and eliminate the number of signal heads and poles in the median that have been repeatedly struck. Flashing yellow arrow left turn signals will be installed for better driver comprehension, reducing left turn crashes. Federal funding from Wisconsin Department of Transportation (WISDOT) under the Highway Safety Improvement Program (HSIP) was approved for a total estimated cost of $261,900 where the Federal share is $177,944 and the County share is $83,956.  This project will be jointly designed and constructed with Project WH25601- Signal at Rawson Ave Intrsctns 68th, 51st, 31st.  THE HSIP FUNDING EXPIRES ON JUNE 30, 2025." u="1"/>
        <s v="The scope of work includes the start of the design phase for the Layton Avenue Signal Improvement 76th to 47th project in the Congestion Mitigation &amp; Air Quality Program (CMAQ). The work will include new communications equipment between intersections, flashing yellow arrow signals, new detection at intersections, improved traffic signal timings and other equipment associated with these upgrades. The intersections included in the project are on W. Layton Ave. at S. 76th St., S. 68th St., S. 60th St., S. 57th St., S. 51st St., and S. 47th St. The Federal funding from the Wisconsin Department of Transportation (WISDOT) under CMAQ was approved for a total estimated cost of $555,000 where the Federal share is $444,000 and the County share is $111,000.  THE CMAQ FUNDING EXPIRES ON JUNE 30, 2031." u="1"/>
        <s v="The scope of work includes continuation of the design phase and start of the right-of-way acquisition for a 1.3 mile segment of W. Silver Spring Dr. (CTH E) from N. 124th St. to W. Appleton Ave. (STH 175). The overall sub-project scope of work includes the reconstruction of W. Silver Spring Dr. (CTH E) from N. 124th St. to W. Appleton Ave. (STH 175), including bicycle and pedestrian accommodations. It is anticipated that the Wisconsin Department of Transportation (WISDOT) under the Surface Transportation Program (STP) will approve the design, right-of-way acquisition and construction phases in 2023 for a total estimated cost of $11,150,000 where the Federal share is $8,920,000 and the County share is $2,230,000.  " u="1"/>
        <s v="The scope of work includes the start of the design phase for Honey Creek Bridge P-40-0570 over Honey Creek in the Local Bridge Program (LBP). The rehabilitation of bridge P-40-0570 Honey Creek Bridge over Honey Creek in the City of Milwaukee is a single span 30 feet long concrete_x000a_spandrel arch bridge built in 1933. The bridge rehabilitation involves repair of deteriorated areas on the structure. Federal funding from the Wisconsin Department of Transportation (WISDOT) under the LBP is pending approval for a total estimated cost of $1,050,000 where the Federal share is $840,000 and the County share is $210,000. " u="1"/>
        <s v="The scope of work includes the continuation of the design phase and start of the right-of-way acquisition phase for a 0.70 mile segment of N. Teutonia Ave. (CTH D)/N. 43rd St. (CTH G) from W. Bradley Rd. to N. Green Bay Rd. (STH 57). The overall sub-project scope of work includes the reconstruction of N. Teutonia Ave. (CTH D)/N. 43rd St. (CTH G) from W. Bradley Rd. to N. Green Bay Rd. (STH 57) with realignment to improve safety, including consideration of bicycle and pedestrian accommodations. The State funding from Wisconsin Department of Transportation (WISDOT) under the County Highway Improvement Program Supplemental (CHIS) is a maximum of $2,631,332 for eligible project costs._x000a__x000a_" u="1"/>
        <s v="The scope of work includes the start of the design phase for the Layton Avenue Signal Improvement from Pine to Packard project in the Congestion Mitigation &amp; Air Quality Program (CMAQ). The work will include new communications equipment between intersections, flashing yellow arrow signals, new detection at intersections, improved traffic signal timings and other equipment associated with these upgrades. The intersections included in the project are on E. Layton Ave. at S. Pine Ave., S. Brust Ave., S. Pennsylvania Ave., S. Whitnall Ave. (West), S. Whitnall Ave. (East), S. Nicholson Ave., S. Sweet Applewood Dr., and S. Packard Ave. The Federal funding from the Wisconsin Department of Transportation (WISDOT) under CMAQ was approved for a total estimated cost of $860,000 where the Federal share is $688,000 and the County share is $172,000.  THE CMAQ FUNDING EXPIRES ON JUNE 30, 2030." u="1"/>
        <s v="Scope of work includes the start of the construction phase for the Signal at Rawson Ave Intersection of S 68th Street, S 51st Street, &amp; S 31st Street project. The overall project scope of work is to install overhead per lane signal heads for the through lanes to reduce crashes and eliminate the number of signal heads and poles in the median that have been repeatedly struck. Flashing yellow arrow left turn signals will be installed for better driver comprehension, reducing left turn crashes. Federal funding from Wisconsin Department of Transportation (WISDOT) under the Highway Safety Improvement Program (HSIP) was approved for a total estimated cost of $892,660 where the Federal share is $490,603 and the County share is $402,057.  This project will be jointly designed and constructed with Project WH25501- Signal at Forest Home Ave &amp; Speedway Dr Intersection.  THE HSIP FUNDING EXPIRES ON JUNE 30, 2025." u="1"/>
        <s v="The scope of work includes the start of the design phase for the Lincoln Memorial Dr Signal Improvement Juneau Park to Water Tower Rd project in the Congestion Mitigation &amp; Air Quality Program (CMAQ). The work will include new communications equipment between intersections, flashing yellow arrow signals, new detection at intersections, improved traffic signal timings and other equipment associated with these upgrades. The intersections included in the project are on N. Lincoln Memorial Dr. at E. Lagoon Dr., E. Lafayette Hill Rd. and E. Water Tower Rd. The Federal funding from the Wisconsin Department of Transportation (WISDOT) under CMAQ was approved for a total estimated cost of $437,000 where the Federal share is $349,600 and the County share is $87,400.  THE CMAQ FUNDING EXPIRES ON JUNE 30, 2031." u="1"/>
        <s v="The scope of work includes the continuation of the design phase and start of the right-of-way acquisition phase for a 1.5 mile segment of S. 76th St. (CTH U) from S. County Line Rd. to S. Creek View Ct. The overall sub-project scope of work includes the reconstruction of S. 76th St. (CTH U) from S. County Line Rd. to S. Creek View Ct., including consideration of bicycle and pedestrian accommodations. The State funding from Wisconsin Department of Transportation (WISDOT) under the County Highway Improvement Program Discretionary (CHID) is a maximum of $1,467,167 for eligible project costs." u="1"/>
        <s v="The scope of work includes the start of the design phase for W. Layton Ave. (CTH Y) Bridge B-40-0163 over W. Forest Home Ave. (STH 24) in the Local Bridge Program (LBP). The rehabilitation of bridge B-40-0163 W. Layton Ave. (CTH Y) Bridge over Forest Home Ave. (STH 24) in the City of Greenfield is a 273-foot long, four span, steel open girders with a cast-in-place reinforced concrete built in 1963. The bridge rehabilitation involves repair of deteriorated areas on the structure. Federal funding from the Wisconsin Department of Transportation (WISDOT) under the LBP is pending approval for a total estimated cost of $2,200,000 where the Federal share is $1,760,000 and the County share is $440,000. " u="1"/>
        <s v="The scope of work includes the design and implementation of the Signal Upgrades for Improved Efficiency-Mobility project including equipment, data collection, studies of traffic signal timing modifications and other related items. The project will make improvements to County owned traffic signals along the County Trunk Highways (CTH), enhancing efficiency and mobility for both motorists and pedestrians.  It will specifically focus on intersections with known accessibility and mobility issues for users that are disabled and users of transit. It will also focus on those intersections that need traffic signal timing improvements which are not eligible for Federal and/or State funding. " u="1"/>
        <s v="The scope of work includes continued construction for North Shop. This request is for additional funding if determined by bids that would come in during late August. " u="1"/>
        <s v="Scope of work includes the start of the design phase for the Signal at Layton Avenue Intersections of 84th, 68th, and Nicholson project. The overall project scope of work is to install overhead per lane signal heads for the through lanes to reduce crashes and eliminate the number of signal heads and poles in the median that have been repeatedly struck. Flashing yellow arrow left turn signals will be installed for better driver comprehension, reducing left turn crashes. Federal funding from Wisconsin Department of Transportation (WISDOT) under the Highway Safety Improvement Program (HSIP) was approved for a total estimated cost of $1,839,134 where the Federal share is $1,650,721 and the County share is $188,413.  THE HSIP FUNDING EXPIRES ON JUNE 30, 2026._x000a_" u="1"/>
        <s v="Scope of work includes the design and construction phases for the Speed, Pedestrian, and School Safety Upgrades project. The overall project scope of work is to upgrade traffic and safety equipment at various locations throughout Milwaukee County on county highways and county park roads. At locations that have experienced a lot of speeding, speed feedback signs will be installed at static speed limit sign locations to alert drivers of their speed and if they’re exceeding the speed limit. At signalized intersections that do not have pedestrian count-down indications, old indications will be replaced with count-down indications. In school zones, flashing beacons will be replaced with solar flashing beacons that have more visibility, as well as, other miscellaneous safety upgrades. The total estimated cost for the project is $400,000." u="1"/>
        <s v="The scope of work includes the continuation of the design phase and start of the right-of-way acquisition phase for a 0.70 mile segment of W. Beloit Rd. (CTH T) from S. 108th St. to W. Morgan Ave. The overall sub-project scope of work includes the reconstruction of W. Beloit Rd. (CTH T) from S. 108th St. to W. Morgan Ave., including consideration of bicycle and pedestrian accommodations. The State funding from Wisconsin Department of Transportation (WISDOT) under the County Highway Improvement Program (CHI) is a maximum of $1,518,814 for eligible project costs." u="1"/>
        <s v="Issue RFP_x000a_Execute Contract_x000a_Install new equipment side-by-side with old equipment_x000a_Connect and test with NG911 circuit_x000a_Install position workstations and related equipment_x000a_Vendor driven installation_x000a_" u="1"/>
        <s v="Scope of project would be procurement of all assets year one for Countywide deployment. Assets would be included in a 4 year contract to purchase, effectively securing the best price and spreading the cost over multiple years. " u="1"/>
        <s v="The scope of work includes the purchase and installation of a new 911 CAD system.  Work would include reconciling software with business requirements, hardware installation, interfaces, and training." u="1"/>
        <s v="All procurement and installation would be completed year 1. " u="1"/>
        <s v="Issue RFP_x000a_Execute contract_x000a_Configure software for county use_x000a_Interface with CAD_x000a_Marketing and promotional campaign" u="1"/>
        <s v=" This project intends to replace (10) dispatch console operator positions at Backup 911. This equipment includes PCs, speakers, screens, and back-end server equipment applicable to operate the equipment as needed. This equipment will be identical to the CFSPM equipment to provide for a seamless transition to Backup 911. This equipment will also be cloud-based, further building upon equity and efficiency of County dollars. The cost to operate equipment is becoming far less by moving to off-premises hosted systems, rather than constantly upgrading to operate normally. " u="1"/>
        <s v="Scope of work includes the procurement and buildout of an integrated stations alerting system for consolidated fire dispatch. This system will be able to integrate OEM911 dispatch to other firehouses around the county for faster and more efficient station alerting and deployment of assets for emergency services. Equipment will be procured and installed year 1.  " u="1"/>
        <s v="Purchase 5 channel Site on Wheels for Milwaukee County. This site will tie into the existing OASIS system, if needed, with a customer provided backhaul, such as LTE Cradlepoint router, or it can be deployed standalone. The site on wheels will utilize the Pepro setup with a trailer, three 1/2 racks, and a 60ft telescopic tower. tandard Cutover is included. Network Connectivity between the Master site and the ASR Site is the responsibility of the Customer. The ESS rack will be Motorola's demarcation point. Network connections will need to meet Motorola's requirements as well as ARMER requirements._x000a__x000a_Training" u="1"/>
        <s v="Procurement of direction finding equipment to identify mallicious or unintentional interfearence of all public safety radio/IT components within Milwaukee County. Equipment will be procured and installed at all OASIS radio sites within year one.  " u="1"/>
        <s v="Procurement of conventional repeater equipment that can aid in life safety scenarios, and can greatly increase the preservation of life. All assets will be procured within 2024 (Year 1) " u="1"/>
        <s v="Purchase ALPR equipment, coordinate vendor installation on squads, configure software, train users.  " u="1"/>
        <s v="Install additional security cameras, add access control to front entrance door to create a secured vestibule entry, video intercom system, door controls and 3 locations to unlock front door.  " u="1"/>
        <s v="The scope of work includes a study to confirm design, design to include replacement of the existing 70 ton condensing unit and a 1.5 ton condensing unit by removing existing condensing units along with refrigerant piping and reclaim referigerant. Install new condensing units along with new refrigerant piping.  With respect to sustainability, the design and specification for the new HVAC equipment will incorporate the latest Standards and Guidelines currently offered by ASHRAE." u="1"/>
        <s v="The scope of work includes the purchase, replacement, and installation of 10 x-ray machines, 16 magnetometers and 14 hand-held wands to support the security screening stations in the Courthouse Complex, Vel Philips Juvenile Justice Center (JJC) and the Milwaukee County Jail. The equipment requires electrical outlets and connections which already exist but would include any costs that may arise from any upgrades that may be needed. This project will cover the purchase of equipment, adding electrical outlets where necessary, configuration of units and training of Public Safety Officers (PSO)." u="1"/>
        <s v="Install 10 new KeyWatcher Touch systems in the CJF building at the following Locations: Floors 2, 3, 4, 5, Jail Records, LT’s Office, Administration, and Master Control.  Install electrical outlet(s) and run network data jack at each install location.  Configure each new system in our existing enterprise KeyWatcher software environment. Import new users and register user prints for cabinet access.  Configure security groups and assign users." u="1"/>
        <s v="Contraband is a significant problem for correctional facilities across the United States.  Loosely defined as anything inmates are prohibited from possessing, contraband poses a threat to the safety of individuals both inside and outside the correctional_x000a_system. While weapons, tools, and narcotics are the most obvious risks within the community, items such as money, electronic devices, food, and tobacco products all pose both a prevalent threat and unique detection challenge.  _x000a__x000a_Purchase and install a new Mail Scanner solution to assist with narcotics and dangerous chemical detection.  " u="1"/>
        <s v="RFP for new camera trailer or leverage existing cooperative price agreements._x000a_Purchase hardware_x000a_Register Modems_x000a_Configure software_x000a_Train users_x000a_Deploy" u="1"/>
        <s v="Issue RFP_x000a_Execute contract_x000a_Configure software_x000a_Build two way Interfaces to CMS_x000a_Install physical equipment_x000a_Train Staff_x000a_Go live" u="1"/>
        <s v="Purchase of barrier system should be within 1 year." u="1"/>
        <s v=" The scope of work includes designing the replacement of the existing HVAC system to replace nine (9) Make Up Air (MUA) units in the Sports Complex Facility in Franklin, WI.    With respect to sustainability, the design and specification for the new HVAC equipment will incorporate the latest Standards and Guidelines currently offered by ASHRAE that include the latest energy efficiency and sustainability provisions." u="1"/>
        <s v="The scope of work includes planning and design for replacement of Root River Parkway (02) - Lincoln Ave. to Cleveland Ave. (east) including 4 inches of asphalt pavement on 8 inches of stone base, concrete curb and gutter, LED lighting, drainage and storm sewers, and other potential utility replacement under new pavement.  Storm water best management practices, green infrastructure, natural areas restoration and management shall be incorporated where applicable.  With respect to Sustainability and Energy Efficiency, lighting will be replaced with LED fixtures.  Asphaltic concrete mixes used for surface course and binder course may contain salvaged or reclaimed asphaltic material.  Crushed gravel base course may include crushed stone, crushed gravel, crushed concrete, reclaimed asphaltic pavement, reprocessed material or blended material.   " u="1"/>
        <s v="The scope of work includes planning and design for replacement of Root River Parkway (01) - 124th Street to Cleveland Ave. (west) including 4 inches of asphalt pavement on 8 inches of stone base, concrete curb and gutter, LED lighting, drainage and storm sewers, and other potential utility replacement under new pavement.  Storm water best management practices, green infrastructure, natural areas restoration and management shall be incorporated where applicable.  With respect to Sustainability and Energy Efficiency, lighting will be replaced with LED fixtures.  Asphaltic concrete mixes used for surface course and binder course may contain salvaged or reclaimed asphaltic material.  Crushed gravel base course may include crushed stone, crushed gravel, crushed concrete, reclaimed asphaltic pavement, reprocessed material or blended material.   " u="1"/>
        <s v="The scope of work includes an asssessment/study of approximately 154 sites (reference: 'Parks VFA Accessibility Requirements – April 2017') and updated. Audit costs are based on an average of eight (8) man-hours per assessed site. Allowance for reports and database backup covering 339 freestanding structures is included." u="1"/>
        <s v="The scope of work includes the design phase (including permitting costs) related to moving the harbor entrance to deeper water.  This alternative will greatly reduce the frequency of dredging operations needed to keep the harbor entrance open.  With respect to sustainability/energy efficiency, reducing the frequency of required dredging will be a cost and energy savings to the County.  Prior studies and concepts have been completed for this project.  These studies and further design analysis will be used to create an engineering construction plan.  Final design analysis will need to include cost analysis of new design vs dredging costs with risks in mind with minimal maintenance, operation and maintenance plan, the feasibility of purchasing equipment to dredge by Parks staff, and the feasibility to provide access road on the jetties (for dredging)." u="1"/>
        <s v="The scope of work includes demolition of buidlings that are no longer in use such as Dretzka rope pole/well buildings, Meaux service building, Hanson Golf storage building, former barn from land acquisition years ago (Loomis), Rose Park poll and building, King Park skate building and rink, Mitchell Park building, Noyes Park tennis court, Center Street Park backstops. This year, Dineen Park starter builiding was added. With respoect to sustainability/energy efficiency, demolition of these stuctures will result in an increase in overall green space, reduce hard surface (impervious) area related to storm water run off, and eliminate resources currently used to keep the building from becoming more of a public hazard. Many require continued, boarding up, removal of graffiti and other activities to maintain the structures in their current state." u="1"/>
        <s v="The scope of work includes planning and design for replacing the parking lot, new LED lighting, new storm drainage system, new ornamental fencing, green infrastructure and storm water best management practices. With respect to Sustainability and Energy Efficiency, LED lighting replacements, asphaltic concrete mixes used for surface course, and binder course may contain salvaged or reclaimed asphaltic material.  The existing asphaltic pavement will be pulverized and regraded to be kept and reused onsite in the base material.  Base course material may include crushed stone, crushed gravel, crushed concrete, reclaimed asphaltic pavement, reprocessed material or blended material.  Project also includes a new 3rd shift security building/booth, with heating and windows on 3 sides with removal protective boards.  Replace wood Stairways from tenant slip lot to dock" u="1"/>
        <s v="Retain a consultant to conduct a review of the existing Parks facility portfolio and provide recommendations for short-, medium- and long-term facility strategies." u="1"/>
        <s v="The scope of work includes planning and design.  This includes 4 inches of asphalt pavement on 8 inches of stone base, concrete curb and gutter, concrete pavement, drainage and storm sewers, and other potential utility replacement under new pavement.  Storm water best management practices, green infrastructure, natural areas restoration and management shall be incorporated where applicable.  With respect to Sustainability and Energy Efficiency, asphaltic concrete mixes used for surface course and binder course may contain salvaged or reclaimed asphaltic material.  Crushed gravel base course may include crushed stone, crushed gravel, crushed concrete, reclaimed asphaltic pavement, reprocessed material or blended material.  LED Lighting upgrades in Service Yard and parking lot.  Potential Speed Table/Raised Pedestrian Crossing from Lot to cool waters.  Security Fence and Gates at Service Yard." u="1"/>
        <s v="The scope of work involves construction of the land-based new revetment along the shore of Bay View Park. The south shore breakwater (SBW) will be left to degrade, thus reducing the capital cost.  The remnants of the SBW will continue to provide partial protection to the shoreline over the intended service life of the shore protection concept (of the order of 50 years).  The new revetment is not expected to stabilize the bluff, which is expected to regrade to a stable slope following construction of the new revetment. _x000a_" u="1"/>
        <s v="The scope of work includes the design of recommended Option A improvements to the Kozy Community Center, broken out by phases as follows:_x000a__x000a_Phase 0 - fix plumbing leaks, fix associated structural issues, replace precast panels on exterior_x000a_Phase 1 -interior and exterior architectural improvements, HVAC/lighting/fire protection upgrades, site improvements_x000a_Phase 2A - northwest addition including weight room building addition/renovation, add interior walls_x000a_Phase 2B - northeast addition incluing boxing gym building addition/renovation, add interior walls" u="1"/>
        <s v="The proposed assessment of the existing Structural based river walls shall incorporate the following survey framework:What existing structure is in place?  Where is the structure located?  What is the existing condition of the structure at each location?  What are recommended solutions that could be used to remediate or resolve the existing conditions? The Final Assessment Report will primarily serve an internal Parks function; however, Parks staff will need to confirm that the final GIS data provided is in a format that is usable for the City Works software system and meets the general project requirements the staff identified to the consultant in the information gathering stages of the project.  This project does have an IMSD technology component. The GIS data would be a IMSD deliverable." u="1"/>
        <s v="The scope of work includes construction of 7,000 feet of 10’-wide paved asphalt trail spanning the length of Bender Park which is located along the Lake Michigan shoreline in the City of Oak Creek. Other work includes wayfinding signs, potential overlook area, rest area, and native restoration of existing walking path.  Parks is currently seeking the remainder of the 20% match for the project plus contingency funds." u="1"/>
        <s v="The scope of work includes construction of 2.36 miles (12472 L.F) of 10’-wide paved asphalt trail through Kohl Park, connecting to the existing OLT Zip Line in AC Hansen Park.  It is in the northwest corner of Milwaukee County, in the City of Milwaukee, and adjacent to Ozaukee County. The project would help close the gap in the Oak Leaf Trail between the Zip Line and the Menomonee River Line, and provide a cross-county connection via the Granville side path and Interurban Trail.  A future phase is planned to connect this Kohl Park OLT segment to the Menomonee River Line. " u="1"/>
        <s v="The scope of work includes planning and design for the parking segment in Cooper Park.  New asphalt parking lot. Size to be reduced to what is needed (original asphalt was a low grade quality). Needed to support the 60-person rental hall (used 2 times/week). Beer garden is hosted in parking lot. This location is also a voting site for 2 wards. New striping, landscaping, storm, curb and gutter, and lighting will be part of this project. Parking lot entrance and exit need to be addressed. A barrier to separate service vehicles and pedestrian access shall be installed. Include move of existing storage shed to new location in project. Current condition is fair. Include costs for building new shed and demo existing in budget. Better ADA accessibility. Signage for entrances to parks and new front entrance signage for park. Modification of existing playground fence to extend to the south with pedestrian gates (ornamental/black vinyl chain link – 4' height)." u="1"/>
        <s v="The scope of work includes design for the main roadway in Grant Park. This is one of the poorest rated roadways in the park system, rated 28/100 in 2019. In addition to everyday challenges this creates for users and staff, the road condition also makes maitenance tasks such as snowplowing and managing drainage systems very challenging. During the planning phase of this project Parks will also evaluate the parking area off the main road that formerly supported a picnic area within the park that has now been lost to erosion, and consider long-term need and sustainability. As is Parks practice, best management practices for storm water management and pavement reduction will be explored to the greatest extent possible." u="1"/>
        <s v="The scope of work includes construction. This includes installation of new steel sheet piling outboard of the existing wall alignment as well as removal of existing concrete cap; Installation of a new tieback system consisting of steel or concrete deadman and tie rods.  Filling the space between the existing timber Wakefield walls and new steel sheet piling with granular fill; Installation of Fiber Reinforced Polymer (FRP) panels outboard of the existing wall and filling the space between with grout to extend the life of the existing bulkhead; New sidewalk construction along the southern wall; Site restoration within the land side of wall rehabilitation disturbance limits." u="1"/>
        <s v="The scope of work includes planning and design for the replacement of Olmsted Way by reducing the number of travel lanes from four to two.  Proposed roadway includes parking on both side of the road as well as on street bicycle accomodations with a buffer zone, new storm sewer and LED lighting." u="1"/>
        <s v="The scope of work includes final design (including permitting) and construction phase to dredge and dispose of excess sand in the harbor.  Plan is to dredge project prior to the planned 2024 WP0748 Oak Leaf Trail Connectivity -Bender Park construction and planned 2025 WP0750 Bender Park Roadway and Related Drainage construction project. Dredging and disposal is required to provide the public with a safe and navigable harbor for the 2024 and future boating seasons.  In 2007, the County dredged approximately 1450 cubic yards to achieve a navigable harbor entrance. In 2011, 7750 cubic yards were dredged and in 2013 3,000 cubic yards.  Dredging activities have been conducted by mechanical means as required under permit with the WDNR.  Milwaukee County is aware of the costs, permits, and work needed to complete the final design and construction.  Approx. 10,000 Cubic Yards of dredging is estimated and designed in the preliminary plans." u="1"/>
        <s v="The scope of work includes planning and designing to removing the existing 8' wide asphalt trail and replacing it with a new 10' wide trail from 100th Street to 115th.  The design also includes 3&quot; of asphalt on 6 inches of stone base to create a new pedestrian trail that meets the Wisconsin Bicycle Guidelines." u="1"/>
        <s v="Parks' received a TAP grant (File 21-614) for $2,665,620. This project cost is a 20% match and contingency. The scope of work includes design and construction of widening and repaving substandard segments of trail based on width or condition and add/improve ramps with a focus on any ADA non-compliant areas. Provide way-finding signage in all repaved segments to highlight destinations and support transportation use. Install permanent trail counters to monitor use on trail lines that do not yet have one (Root River, Kinnickinnic, and Oak Creek Lines)." u="1"/>
        <s v="Parks' received a TAP grant (File 21-614) for $1,305,244.80. This project cost is a 20% match and contingency.  The scope of work includes design and construction of a new trail access ramp at Hampshire and Cambridge Avenue to the existing Oak Leaf Trail. This will also address an old tunnel that threatens the existing trail." u="1"/>
        <s v="The scope of work includes design and planning of Community Center roof  - to replace existing built-up roof (complete tear-off) with EPDM roof system &amp; replace original skylights." u="1"/>
        <s v="The scope of work includes design and planning of Koscuiszko Community Center's Façade and Entrance." u="1"/>
        <s v="The scope of the work includes designing the envisioned Doyne Park with three primary amenities: native prairie through walking trails, mountain bike trails, and a pump track. During the engagement around the future use of the park many encroachments from neighboring properties were discovered. This project will also include monumenting of the property line and removal of structures encroaching into Doyne Park. Additional public outreach will be conducted as design development continues." u="1"/>
        <s v="Planning, site analysis, schematic layouts, cost estimates, and related public outreach for a new Dog Exercise Area in the south region of the park system. Selected site option will have full design bid set prepared." u="1"/>
        <s v="The scope of work includes design, planning, and construction to address the third (phase 3) highest priorities identified in 2020 study.  This project is anticipated to have multiple phases, with priorities set based on safety, timeframes for action as determined by structural engineers, as well as park user equity considerations.    The scope will cover 90 pedestrian bridges ranging in repair to replacement.  Bridges are located in areas such as East Side Bike Trail, Kinnickinnic River Parkway, Dretzka Park, Copernicus Park, Dineen Park, Grant Park, Brown Deer Park, Whitnall Park, Oak Creek Parkway, and Root River Parkway.  This project also includes inspection and assessment of a select portion of bridges with an updated inventory identified since the initial assessment." u="1"/>
        <s v="The scope of work includes completing conceptual design and drawings options based on File 19-942 to Replace Lake Park Ravine Drive (LAK04). Use these to establish public opinion and support to create final design and drawings. Cost estimate based on option to replace Lake Park Ravine Drive- approximately 1,110 ft including sanitary sewers, water mains, and storm sewers. One way 14’ lane. For pedestrians, bikers, and motor vehicles. Concrete Barrier between. _x000a_This may include traffic calming measures, storm water best management practices, green infrastructure, natural areas restoration and management, and connections to city Milwaukee County streets – Lincoln Memorial and Lake Park Road. Possibly need for retaining wall or earthwork. Striping. Curbs. " u="1"/>
        <s v="The scope of work includes design of Scout Lake's Parking Lot and the Walkway immediately adjacent to the Lake.  Scout Lake offers an accessible fishing pier that is reached from both the parking lot and the pathway. As a part of any reconstruction project the scope would include drainage solutions, storm water best management practices, lighting evaluation and replacement with Dark Skies and energy efficient solutions. Property line and real estate ownership corrections will be completed as required through the course of this project." u="1"/>
        <s v="The scope of work includes design of 3 courts at LaFollette Park and hardscape near them. Public engagement is planned to gauge community court preferences for the 3 courts but to include new nets, equipment, surface, and striping. Part of hardscape will become a parking lot with entrance and exit. The remaining hardscape will become green space." u="1"/>
        <s v="The scope of work includes planning and design for the pavement reconstruction design and construction of Wilson Park Recreation Center service road from the main parking lot to 20th Street. It also includes drainage facilities, signage, lighting, and adjoining pedestrian routes and parking areas as applicable." u="1"/>
        <s v="The scope of work includes planning and design for parking lot. This design includes new pavement, base, sanitary, storm sewer, other utilities as needed, two gate access, railing, fence, dumpster enclosures, LED lighting and electrical, sidewalk, trees, and green infrasturature." u="1"/>
        <s v="The scope of the work includes design and planning for installing a permanent perimeter fence to protect garden plantings from deer grazing, vandalism and ensure admission fees are paid. This project will include public input and an alternatives analysis for closing portions of Whitnall Park Drive, impacts to circulation in Whitnall Park, and protection of Natural Areas. " u="1"/>
        <s v="The scope of work includes design and planning of roof replacement. This includes removal of existing system - built-up roofing, metal roofing and installation of new EPDM roofing system, metal roofing and skylights" u="1"/>
        <s v="Pursuant to adopted File# 22-922 (and related agreements with the UEC), the UEC is to provide overall project management and scheduling and the County is to provide general review and approval of the final plans. Commitment of funds to contribute to construction of the new lot by Existing Urban Ecology Center (UEC). Based on current plans from the UEC, the lot scope will include work related to gas service, storm, and sanitary replacements. Paths to be removed and replaced adjacent to the lot. The  83,000 SF parking lot and driveway plus storm and electric to be removed and replaced.  Adding ADA parking near building." u="1"/>
        <s v="The scope of work includes construction for improving the boat launch, dredging, and disposal of excess material and debris next to the boat launch.  Work includes 8” thick reinforced cast-in-place concrete with textured “v” grooves and 8&quot; thick pre-cast (on-site or off-site) reinforced and textured &quot;v&quot; grooves concrete panels as prescribed in the plans. Plans have Project Management, Construction Management, Planning, and Design efforts are needed to complete the permitting efforts, management, inspection, and bidding on the already completed plans." u="1"/>
        <s v="Carry out planning and design work that results from the 2023 consultant recommendations." u="1"/>
        <s v="The scope of work includes planning and design for replacing the tennis court, new LED lighting, new ornamental fencing around the new storage building . New storage building is needed to store equipment and supplies currently located on the existing tennis courts.  With respect to Sustainability and Energy Efficiency, LED lighting planned to be provided for users with respect to natural areas, asphaltic concrete mixes used for surface course, and binder course may contain salvaged or reclaimed asphaltic material.  The existing asphaltic pavement will be pulverized and regraded to be kept and reused onsite in the base material.  Base course material may include crushed stone, crushed gravel, crushed concrete, reclaimed asphaltic pavement, reprocessed material or blended material.  " u="1"/>
        <s v="The scope of work includes refurbishing the Whitnall golf course through a redesign, new irrigation, golf cart paths, driving range, natural areas mitigation as needed, and vehicle circulation improvements. This includes roadway work as well as greens, tees, fairway, and bunker modifications. " u="1"/>
        <s v="The scope of work includes restruction of Old Loomis Road. The road work will include pulverizing the existing 0.47 mile asphalt pavement, undercutting the poor subsoils per the soils report, improve drainage at the adjacent Hollow Lane, and relaying four inches of new asphalt as well as integrated vegetation management, and review opportunities for pavement and stormwater infrastructure reductions. " u="1"/>
        <s v="The scope of work includes design based on the 2023 assessment. The design will first evaluate options for the multiple parts of the windows systems: panels, glass, clading, chaulking, painting etc. The selected design will have construction plans and specifications created. _x000a_" u="1"/>
        <s v="The scope of work includes completion of Development agreement work with the War Memorial Center and Art Museum by completing the ADA restroom upgrades and the south entrance door upgrades.  Design is complete and will be going through City plan review.   Construction work to be completed by Spring 2024." u="1"/>
        <s v="Construction as required to repair leaking into the Art Museum from the recommended repairs                                                   Design is funded.  Construction planned 2025  " u="1"/>
        <s v="The scope of work includes construction of replacing the Zoo Adminstration Roof.  This includes tear off of the existing roof (to deck) and installation of a new EPDM roof system with flashings and drainage and IMSD needs such as cameras." u="1"/>
        <s v="The scope of work includes complete architectural, civil engineer and traffic engineer services to redesign the east vehicular entry/egress, traffic pattern and new ticketing facilities. The goal is better flow with no congestions. The services shall include (3) conceptual designs. Project must be phased throughout construction to maintain zoo operations and address pedestrians, parking, emergencies, services and gatherings. Remove existing ticket booths, redesign access road for traffic cue and place automatic parking machines at the south end of the access road. Provide new directions for traffic ingress/egress. Eight ticketing booths with turnstiles shall be provided, four at the main entry and four off Lot #4 at the picnic area. An entry canopy shall be provided off Lot #4 at the picnic area. Complete a secure perimeter at the east end of the campus and allow walk-up patrons." u="1"/>
        <s v="The scope of work includes reusing existing metal mesh to secure glazing system of west exterior exhibit wall, creating enclosed cage and extendin entry into the exhibit space and extending existing wall up to roof structure with metal mesh. " u="1"/>
        <s v="The scope of work includes design and planning of watermain pipe replacement for Phase 1 and Phase 2 work.  The 2024 scope of work will also include construction of Phase 1 that will fix the immediate replacement needs.  Construction consists of Horizontal Direction Drilling in Watermain and Open Cut Watermain.  Water distribution will be replaced on both the well system and city water.  Watermain at the zoo grounds is very deep (22'+) at locations.  New watermain will be installed 6' below existing/proposed ground to allow for frost protection and manageable future maintenance and access." u="1"/>
      </sharedItems>
    </cacheField>
    <cacheField name="Out-Year Scope" numFmtId="0">
      <sharedItems containsBlank="1" containsMixedTypes="1" containsNumber="1" containsInteger="1" minValue="0" maxValue="0" longText="1"/>
    </cacheField>
    <cacheField name="Cost Estimator" numFmtId="0">
      <sharedItems containsBlank="1"/>
    </cacheField>
    <cacheField name="CE Dept" numFmtId="0">
      <sharedItems containsBlank="1"/>
    </cacheField>
    <cacheField name="Complete Site Acquisition" numFmtId="0">
      <sharedItems containsBlank="1"/>
    </cacheField>
    <cacheField name="PS-Complete Preliminary Plan (YR -QTR)" numFmtId="0">
      <sharedItems containsBlank="1"/>
    </cacheField>
    <cacheField name="PS-Complete Final Plans &amp; Specs (YR-QTR)" numFmtId="0">
      <sharedItems containsBlank="1"/>
    </cacheField>
    <cacheField name="PS-Begin Implementation/Purchase Asset (YR-QTR)" numFmtId="0">
      <sharedItems containsBlank="1"/>
    </cacheField>
    <cacheField name="PS-Substantially Completed (YR-QTR)" numFmtId="0">
      <sharedItems containsBlank="1"/>
    </cacheField>
    <cacheField name="PS-Scheduled Closeout (YR-QTR)" numFmtId="0">
      <sharedItems containsBlank="1"/>
    </cacheField>
    <cacheField name="Useful Life (Yrs)" numFmtId="0">
      <sharedItems containsBlank="1"/>
    </cacheField>
    <cacheField name="IMSD-Phase 2 Can be Split?" numFmtId="0">
      <sharedItems containsBlank="1"/>
    </cacheField>
    <cacheField name="Level of Project Risk/Unknowns/Complexity" numFmtId="0">
      <sharedItems containsBlank="1"/>
    </cacheField>
    <cacheField name="Specialized Consultant(s) Retained:" numFmtId="0">
      <sharedItems containsBlank="1" containsMixedTypes="1" containsNumber="1" containsInteger="1" minValue="0" maxValue="0"/>
    </cacheField>
    <cacheField name="Design Level Completed for Phase 2 CE" numFmtId="0">
      <sharedItems containsBlank="1" containsMixedTypes="1" containsNumber="1" minValue="0.3" maxValue="1"/>
    </cacheField>
    <cacheField name="Design Only REQ?" numFmtId="0">
      <sharedItems containsBlank="1"/>
    </cacheField>
    <cacheField name="Date of CE" numFmtId="0">
      <sharedItems containsBlank="1"/>
    </cacheField>
    <cacheField name="Managing Dept" numFmtId="0">
      <sharedItems containsBlank="1"/>
    </cacheField>
    <cacheField name="Open_2" numFmtId="0">
      <sharedItems containsNonDate="0" containsString="0" containsBlank="1"/>
    </cacheField>
    <cacheField name="Open_3" numFmtId="0">
      <sharedItems containsNonDate="0" containsString="0" containsBlank="1"/>
    </cacheField>
    <cacheField name="Open_4" numFmtId="0">
      <sharedItems containsNonDate="0" containsString="0" containsBlank="1"/>
    </cacheField>
    <cacheField name="Open_5" numFmtId="0">
      <sharedItems containsNonDate="0" containsString="0" containsBlank="1"/>
    </cacheField>
    <cacheField name="Withdrawn by REQ DEPT" numFmtId="0">
      <sharedItems containsBlank="1" count="3">
        <m/>
        <s v="NO"/>
        <s v="YES" u="1"/>
      </sharedItems>
    </cacheField>
  </cacheFields>
  <extLst>
    <ext xmlns:x14="http://schemas.microsoft.com/office/spreadsheetml/2009/9/main" uri="{725AE2AE-9491-48be-B2B4-4EB974FC3084}">
      <x14:pivotCacheDefinition pivotCacheId="187691338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s v="PF_WA043801_MKE DATA CENTER VIRTUALIZATION INFRASTRUCTURE REPLACEMENT.XLSM"/>
    <s v="5039"/>
    <s v="5039_AIRPORT"/>
    <x v="0"/>
    <n v="1300"/>
    <x v="0"/>
    <s v="4 - Equipment"/>
    <s v="4"/>
    <s v="None."/>
    <s v="None."/>
    <n v="458810"/>
    <n v="0"/>
    <n v="0"/>
    <n v="458810"/>
    <n v="2"/>
    <n v="2"/>
    <n v="458810"/>
    <s v="CASH"/>
    <n v="0"/>
    <n v="0"/>
    <n v="0"/>
    <n v="0"/>
    <n v="0"/>
    <n v="0"/>
    <n v="0"/>
    <n v="0"/>
    <s v="YES"/>
    <s v="YES_BUDGET MODULE ACCT IMPORT tab for SHERPA import is balanced"/>
    <b v="1"/>
    <n v="0"/>
    <s v="YES"/>
    <s v="YES"/>
    <x v="0"/>
    <n v="45765"/>
    <s v="LUKAS BINTZ"/>
    <s v="414-747-4614"/>
    <s v="lbintz@mitchellairport.com"/>
    <x v="0"/>
    <s v="NO"/>
    <s v="NO__Please provide an explanation of why alternative options were not researched:  N/A"/>
    <s v="00__NO__Annual financial impact includes: "/>
    <s v="Technology &amp; Electronic Equipment"/>
    <s v="NO"/>
    <s v="NO__"/>
    <s v="00__Technology Security Risk(s) Addressed: "/>
    <s v="00__Safety-Risk Issue(s) Addressed:  "/>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07__Total Pop Srvd: 937014__Minority Pop Srvd: 411162__Addresses Racial Equity by: This project, as a part of the airport's infrastructure, works to enhance the County's fiscal health and sustainability."/>
    <s v="YES"/>
    <s v="00__NO"/>
    <s v="03__YES__See page 226 of the most recent 5-YR CIP (2025-2029)"/>
    <s v="00__NO____Deferred Maint issues addressed by project: "/>
    <n v="0"/>
    <n v="53207"/>
    <s v=""/>
    <s v=""/>
    <s v=""/>
    <x v="0"/>
    <n v="0"/>
    <n v="0"/>
    <n v="0"/>
    <x v="0"/>
    <n v="0"/>
    <n v="0"/>
    <n v="0"/>
    <s v="5300 S Howell Ave"/>
    <n v="0"/>
    <n v="0"/>
    <n v="0"/>
    <s v="00"/>
    <s v="No Climate Reduction Impact reported by Requesting Department"/>
    <n v="0"/>
    <s v="00_No Climate Reduction Impact reported by Requesting Department"/>
    <m/>
    <m/>
    <x v="0"/>
    <s v="N/A"/>
    <s v="MKE IT"/>
    <s v="4-SAME AS REQUESTING DEPT/AGENCY (EXCLUDES DOT, FCLTY MNGMNT, AND IMSD)"/>
    <s v="NA-0"/>
    <s v="NA-0"/>
    <s v="NA-0"/>
    <s v="2026-1"/>
    <s v="2026-4"/>
    <s v="2027-3"/>
    <s v="5"/>
    <s v=""/>
    <s v="LOW"/>
    <s v="No"/>
    <n v="1"/>
    <s v="NO"/>
    <s v="5/1/24"/>
    <s v="4-Same as Requesting Dept/Agency (Excludes DOT, Fclty Mngmnt, and IMSD)"/>
    <m/>
    <m/>
    <m/>
    <m/>
    <x v="0"/>
  </r>
  <r>
    <s v="PF_WA043901_MKE PAGING SYSTEM REPLACEMENT.XLSM"/>
    <s v="5039"/>
    <s v="5039_AIRPORT"/>
    <x v="0"/>
    <n v="1300"/>
    <x v="1"/>
    <s v="4 - Equipment"/>
    <s v="4"/>
    <s v="4 - Equipment"/>
    <s v="4"/>
    <n v="413890"/>
    <n v="0"/>
    <n v="0"/>
    <n v="413890"/>
    <n v="2"/>
    <n v="2"/>
    <n v="413890"/>
    <s v="CASH"/>
    <n v="0"/>
    <n v="531081"/>
    <n v="531081"/>
    <n v="0"/>
    <n v="0"/>
    <n v="0"/>
    <n v="531081"/>
    <n v="0"/>
    <s v="YES"/>
    <s v="YES_BUDGET MODULE ACCT IMPORT tab for SHERPA import is balanced"/>
    <b v="1"/>
    <n v="0"/>
    <s v="YES"/>
    <s v="YES"/>
    <x v="1"/>
    <n v="45765"/>
    <s v="LUKAS BINTZ"/>
    <s v="414-747-4614"/>
    <s v="lbintz@mitchellairport.com"/>
    <x v="1"/>
    <s v="NO"/>
    <s v="NO__Please provide an explanation of why alternative options were not researched:  N/A"/>
    <s v="00__NO__Annual financial impact includes: "/>
    <s v="Technology &amp; Electronic Equipment"/>
    <s v="NO"/>
    <s v="NO__"/>
    <s v="00__Technology Security Risk(s) Addressed: "/>
    <s v="00__Safety-Risk Issue(s) Addressed:  "/>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07__Total Pop Srvd: 937014__Minority Pop Srvd: 411162__Addresses Racial Equity by: This project, as a part of the airport's infrastructure, works to enhance the County's fiscal health and sustainability."/>
    <s v="YES"/>
    <s v="00__NO"/>
    <s v="03__YES__See page 226 of the most recent 5-YR CIP (2025-2029)"/>
    <s v="00__NO____Deferred Maint issues addressed by project: "/>
    <n v="0"/>
    <n v="53207"/>
    <s v=""/>
    <s v=""/>
    <s v=""/>
    <x v="0"/>
    <n v="0"/>
    <n v="0"/>
    <n v="0"/>
    <x v="0"/>
    <n v="0"/>
    <n v="0"/>
    <n v="0"/>
    <s v="5300 S Howell Ave"/>
    <n v="0"/>
    <n v="0"/>
    <n v="0"/>
    <s v="00"/>
    <s v="No Climate Reduction Impact reported by Requesting Department"/>
    <n v="0"/>
    <s v="00_No Climate Reduction Impact reported by Requesting Department"/>
    <m/>
    <m/>
    <x v="1"/>
    <s v="The equipment will be purchased over three years, 2025, 2026, and 2027."/>
    <s v="MKE IT"/>
    <s v="4-SAME AS REQUESTING DEPT/AGENCY (EXCLUDES DOT, FCLTY MNGMNT, AND IMSD)"/>
    <s v="NA-0"/>
    <s v="NA-0"/>
    <s v="NA-0"/>
    <s v="2026-1"/>
    <s v="2026-4"/>
    <s v="2027-3"/>
    <s v="5"/>
    <s v=""/>
    <s v="LOW"/>
    <s v="No"/>
    <n v="1"/>
    <s v="NO"/>
    <s v="5/1/24"/>
    <s v="4-Same as Requesting Dept/Agency (Excludes DOT, Fclty Mngmnt, and IMSD)"/>
    <m/>
    <m/>
    <m/>
    <m/>
    <x v="0"/>
  </r>
  <r>
    <s v="PF_WA045401_MKE PASSENGER LOADING BRIDGE REPLACEMENT – PART 2.XLSM"/>
    <s v="5039"/>
    <s v="5039_AIRPORT"/>
    <x v="0"/>
    <n v="1300"/>
    <x v="2"/>
    <s v="1 - Basic Planning &amp; Design"/>
    <s v="1"/>
    <s v="2 - Construction &amp; Implementation"/>
    <s v="2"/>
    <n v="1580120"/>
    <n v="1580120"/>
    <n v="1"/>
    <n v="0"/>
    <n v="0"/>
    <n v="1"/>
    <n v="1580120"/>
    <s v="BOND"/>
    <n v="0"/>
    <n v="14250000"/>
    <n v="0"/>
    <n v="7300000"/>
    <n v="6950000"/>
    <n v="0"/>
    <n v="14250000"/>
    <n v="0"/>
    <s v="YES"/>
    <s v="YES_BUDGET MODULE ACCT IMPORT tab for SHERPA import is balanced"/>
    <b v="1"/>
    <n v="0"/>
    <s v="YES"/>
    <s v="YES"/>
    <x v="2"/>
    <n v="45765"/>
    <s v="LUKAS BINTZ"/>
    <s v="414-747-4614"/>
    <s v="lbintz@mitchellairport.com"/>
    <x v="2"/>
    <s v="NO"/>
    <s v="YES__Please provide a brief listing of options/alternatives researched and why the option your are requesting for this Cost Est is the best alternative:  Due to the age and use of the passenger loading bridges, replacement was the best solution.  Breakdowns and repair costs are increasing and operating budgets do not have the capacity to keep up."/>
    <s v="00__NO__Annual financial impact includes: N/A"/>
    <s v="Other Capital"/>
    <s v="NO"/>
    <s v="NO__"/>
    <s v="00__Technology Security Risk(s) Addressed: "/>
    <s v="00__Safety-Risk Issue(s) Addressed:  "/>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07__Total Pop Srvd: 937014__Minority Pop Srvd: 411162__Addresses Racial Equity by: This project, as a part of the airport's infrastrutcure, works to enhance the County's fiscal health and sustainability."/>
    <s v="NO"/>
    <s v="00__NO"/>
    <s v="03__YES__See page 225 of the most recent 5-YR CIP (2025-2029)"/>
    <s v="00__NO____Deferred Maint issues addressed by project: "/>
    <n v="0"/>
    <n v="53207"/>
    <s v=""/>
    <s v=""/>
    <s v=""/>
    <x v="1"/>
    <n v="0"/>
    <n v="0"/>
    <n v="0"/>
    <x v="0"/>
    <n v="0"/>
    <n v="0"/>
    <n v="0"/>
    <s v="5300 S Howell Ave"/>
    <n v="0"/>
    <n v="0"/>
    <n v="0"/>
    <s v="00"/>
    <s v="No Climate Reduction Impact reported by Requesting Department"/>
    <n v="0"/>
    <s v="00_No Climate Reduction Impact reported by Requesting Department"/>
    <m/>
    <m/>
    <x v="2"/>
    <s v="Construction work is anticipated in 2028, 2029, and continuing past 2030."/>
    <s v="ANTHONY RAAB (TKDA CONSULTANT)"/>
    <s v="1-FACILITIES MANAGEMENT (AE-EE-FM)"/>
    <s v="NA-0"/>
    <s v="NA-0"/>
    <s v="2027-2"/>
    <s v="2028-2"/>
    <s v="2031-4"/>
    <s v="2032-2"/>
    <s v="20"/>
    <s v=""/>
    <s v="HIGH"/>
    <s v="Yes"/>
    <s v="Conceptual"/>
    <s v="YES"/>
    <s v="9/17/24"/>
    <s v="1-Facilities Management (AE-EE-FM)"/>
    <m/>
    <m/>
    <m/>
    <m/>
    <x v="0"/>
  </r>
  <r>
    <s v="PF_WA045001_MKE EMPLOYEE PARKING LOT REHABILITATION.XLSM"/>
    <s v="5039"/>
    <s v="5039_AIRPORT"/>
    <x v="0"/>
    <n v="1300"/>
    <x v="3"/>
    <s v="1 - Basic Planning &amp; Design"/>
    <s v="1"/>
    <s v="2 - Construction &amp; Implementation"/>
    <s v="2"/>
    <n v="351980"/>
    <n v="351980"/>
    <n v="1"/>
    <n v="0"/>
    <n v="0"/>
    <n v="1"/>
    <n v="351980"/>
    <s v="BOND"/>
    <n v="0"/>
    <n v="3208390"/>
    <n v="0"/>
    <n v="3208390"/>
    <n v="0"/>
    <n v="0"/>
    <n v="3208390"/>
    <n v="0"/>
    <s v="YES"/>
    <s v="YES_BUDGET MODULE ACCT IMPORT tab for SHERPA import is balanced"/>
    <b v="1"/>
    <n v="0"/>
    <s v="YES"/>
    <s v="YES"/>
    <x v="3"/>
    <n v="45765"/>
    <s v="LUKAS BINTZ"/>
    <s v="414-747-4614"/>
    <s v="lbintz@mitchellairport.com"/>
    <x v="3"/>
    <s v="NO"/>
    <s v="NO__Please provide an explanation of why alternative options were not researched:  Due to the current pavement condition, full renewal is required.  Further delay in renewal will result in accelerating maintenance costs and maintenance work will not last as long."/>
    <s v="00__NO__Annual financial impact includes: "/>
    <s v="Hard-Surface (Non-Roadway)"/>
    <s v="NO"/>
    <s v="YES__Construction can only happen in summer.  Work must be delayed until after the spring break peak in travel and be completed prior to thanksgiving holiday travel."/>
    <s v="00__Technology Security Risk(s) Addressed: "/>
    <s v="00__Safety-Risk Issue(s) Addressed:  "/>
    <s v="00__Safety-Risk Issue(s) Addressed:  "/>
    <s v="__Adopted Board File: __Agreement(s) Uploaded: __Partners and nature of Agreement(s): __Next Board cycle if agreement(s) not yet adopted: "/>
    <m/>
    <s v="00"/>
    <s v="NO"/>
    <s v="NO"/>
    <s v="00__Citations Addressed by Project?: NO__Description of Citation(s) addressed: "/>
    <s v="03__Primary Asset Zip Code: 53207__Total Pop Srvd: 937014__Minority Pop Srvd: 411162__Addresses Racial Equity by: This project, as a part of the airport's infrastructure, works to enhance the County's fiscal health and sustainability."/>
    <s v="NO"/>
    <s v="00__NO"/>
    <s v="03__YES__See page 225 of the most recent 5-YR CIP (2025-2029)"/>
    <s v="00__NO____Deferred Maint issues addressed by project: "/>
    <n v="0"/>
    <n v="53207"/>
    <s v=""/>
    <s v=""/>
    <s v=""/>
    <x v="0"/>
    <n v="0"/>
    <n v="0"/>
    <n v="0"/>
    <x v="0"/>
    <n v="0"/>
    <n v="0"/>
    <n v="0"/>
    <s v="5300 S Howell Ave"/>
    <n v="0"/>
    <n v="0"/>
    <n v="0"/>
    <s v="00"/>
    <s v="No Climate Reduction Impact reported by Requesting Department"/>
    <n v="0"/>
    <s v="00_No Climate Reduction Impact reported by Requesting Department"/>
    <m/>
    <m/>
    <x v="3"/>
    <s v="Construction is anticipated in 2028"/>
    <s v="ANTHONY RAAB (SEH CONSULTANT)"/>
    <s v="1-FACILITIES MANAGEMENT (AE-EE-FM)"/>
    <s v="NA-0"/>
    <s v="NA-0"/>
    <s v="2027-2"/>
    <s v="2028-2"/>
    <s v="2028-4"/>
    <s v="2029-2"/>
    <s v="10"/>
    <s v=""/>
    <s v="HIGH"/>
    <s v="Yes"/>
    <s v="Conceptual"/>
    <s v="YES"/>
    <s v="5/1/24"/>
    <s v="1-Facilities Management (AE-EE-FM)"/>
    <m/>
    <m/>
    <m/>
    <m/>
    <x v="0"/>
  </r>
  <r>
    <s v="PF_WA044901_MKE SURFACE LOT REHABILITATION.XLSM"/>
    <s v="5039"/>
    <s v="5039_AIRPORT"/>
    <x v="0"/>
    <n v="1300"/>
    <x v="4"/>
    <s v="1 - Basic Planning &amp; Design"/>
    <s v="1"/>
    <s v="2 - Construction &amp; Implementation"/>
    <s v="2"/>
    <n v="297780"/>
    <n v="297780"/>
    <n v="1"/>
    <n v="0"/>
    <n v="0"/>
    <n v="1"/>
    <n v="297780"/>
    <s v="BOND"/>
    <n v="0"/>
    <n v="2714380"/>
    <n v="0"/>
    <n v="2714380"/>
    <n v="0"/>
    <n v="0"/>
    <n v="2714380"/>
    <n v="0"/>
    <s v="YES"/>
    <s v="YES_BUDGET MODULE ACCT IMPORT tab for SHERPA import is balanced"/>
    <b v="1"/>
    <n v="0"/>
    <s v="YES"/>
    <s v="YES"/>
    <x v="4"/>
    <n v="45765"/>
    <s v="LUKAS BINTZ"/>
    <s v="414-747-4614"/>
    <s v="lbintz@mitchellairport.com"/>
    <x v="4"/>
    <s v="NO"/>
    <s v="NO__Please provide an explanation of why alternative options were not researched:  Due to the current pavement condition, full renewal is required.  Further delay in renewal will result in accelerating maitenance costs and maintenance work will not last as long."/>
    <s v="00__NO__Annual financial impact includes: "/>
    <s v="Hard-Surface (Non-Roadway)"/>
    <s v="NO"/>
    <s v="YES__Construction can only happen in summer.  Work must be delayed until after the spring break peak in travel and be completed prior to thanksgiving holiday travel.  "/>
    <s v="00__Technology Security Risk(s) Addressed: "/>
    <s v="00__Safety-Risk Issue(s) Addressed:  "/>
    <s v="00__Safety-Risk Issue(s) Addressed:  "/>
    <s v="__Adopted Board File: __Agreement(s) Uploaded: __Partners and nature of Agreement(s): __Next Board cycle if agreement(s) not yet adopted: "/>
    <m/>
    <s v="00"/>
    <s v="NO"/>
    <s v="NO"/>
    <s v="00__Citations Addressed by Project?: NO__Description of Citation(s) addressed: "/>
    <s v="03__Primary Asset Zip Code: 53207__Total Pop Srvd: 937014__Minority Pop Srvd: 411162__Addresses Racial Equity by: This project, as a part of the airport's infrastructure, works to enhance the County's fiscal health and sustainability."/>
    <s v="NO"/>
    <s v="00__NO"/>
    <s v="03__YES__See page 225 of the most recent 5-YR CIP (2025-2029)"/>
    <s v="00__NO____Deferred Maint issues addressed by project: "/>
    <n v="0"/>
    <n v="53207"/>
    <s v=""/>
    <s v=""/>
    <s v=""/>
    <x v="0"/>
    <n v="0"/>
    <n v="0"/>
    <n v="0"/>
    <x v="0"/>
    <n v="0"/>
    <n v="0"/>
    <n v="0"/>
    <s v="5300 S Howell Ave"/>
    <n v="0"/>
    <n v="0"/>
    <n v="0"/>
    <s v="00"/>
    <s v="No Climate Reduction Impact reported by Requesting Department"/>
    <n v="0"/>
    <s v="00_No Climate Reduction Impact reported by Requesting Department"/>
    <m/>
    <m/>
    <x v="4"/>
    <s v="Construction is anticipated in 2028"/>
    <s v="ANTHONY RAAB (SEH CONSULTANT)"/>
    <s v="1-FACILITIES MANAGEMENT (AE-EE-FM)"/>
    <s v="NA-0"/>
    <s v="NA-0"/>
    <s v="2027-2"/>
    <s v="2028-2"/>
    <s v="2028-4"/>
    <s v="2029-2"/>
    <s v="10"/>
    <s v=""/>
    <s v="HIGH"/>
    <s v="Yes"/>
    <s v="Conceptual"/>
    <s v="YES"/>
    <s v="5/1/24"/>
    <s v="1-Facilities Management (AE-EE-FM)"/>
    <m/>
    <m/>
    <m/>
    <m/>
    <x v="0"/>
  </r>
  <r>
    <s v="PF_WA043001_MKE FUEL FARM ROADWAY RECONSTRUCTION.XLSM"/>
    <s v="5039"/>
    <s v="5039_AIRPORT"/>
    <x v="0"/>
    <n v="1300"/>
    <x v="5"/>
    <s v="1 - Basic Planning &amp; Design"/>
    <s v="1"/>
    <s v="2 - Construction &amp; Implementation"/>
    <s v="2"/>
    <n v="173000"/>
    <n v="173000"/>
    <n v="1"/>
    <n v="0"/>
    <n v="0"/>
    <n v="1"/>
    <n v="173000"/>
    <s v="BOND"/>
    <n v="0"/>
    <n v="1555070"/>
    <n v="0"/>
    <n v="1555070"/>
    <n v="0"/>
    <n v="0"/>
    <n v="1555070"/>
    <n v="0"/>
    <s v="YES"/>
    <s v="YES_BUDGET MODULE ACCT IMPORT tab for SHERPA import is balanced"/>
    <b v="1"/>
    <n v="0"/>
    <s v="YES"/>
    <s v="YES"/>
    <x v="5"/>
    <n v="45765"/>
    <s v="LUKAS BINTZ"/>
    <s v="414-747-4614"/>
    <s v="lbintz@mitchellairport.com"/>
    <x v="5"/>
    <s v="NO"/>
    <s v="NO__Please provide an explanation of why alternative options were not researched:  Due to the current pavement condition, full renewal is required.  Further delay in renewal will result in accelerating maintenance costs and maintenance work will not last as long."/>
    <s v="00__NO__Annual financial impact includes: "/>
    <s v="Traffic, Roadways, &amp; Bridges (Airport)"/>
    <s v="NO"/>
    <s v="YES__Construction can only happen in summer.  As it impacts the airline operations, work must occur after spring break, but before the thanksgiving holiday."/>
    <s v="00__Technology Security Risk(s) Addressed: "/>
    <s v="00__Safety-Risk Issue(s) Addressed:  "/>
    <s v="00__Safety-Risk Issue(s) Addressed:  "/>
    <s v="__Adopted Board File: __Agreement(s) Uploaded: __Partners and nature of Agreement(s): __Next Board cycle if agreement(s) not yet adopted: "/>
    <m/>
    <s v="00"/>
    <s v="NO"/>
    <s v="NO"/>
    <s v="00__Citations Addressed by Project?: NO__Description of Citation(s) addressed: "/>
    <s v="03__Primary Asset Zip Code: 53207__Total Pop Srvd: 937014__Minority Pop Srvd: 411162__Addresses Racial Equity by: This project, as a part of the airport's infrastructure, works to enhance the County's fiscal health and sustainability."/>
    <s v="NO"/>
    <s v="00__NO"/>
    <s v="03__YES__See page 225 of the most recent 5-YR CIP (2025-2029)"/>
    <s v="00__NO____Deferred Maint issues addressed by project: "/>
    <n v="0"/>
    <n v="53207"/>
    <s v=""/>
    <s v=""/>
    <s v=""/>
    <x v="0"/>
    <n v="0"/>
    <n v="0"/>
    <n v="0"/>
    <x v="0"/>
    <n v="0"/>
    <n v="0"/>
    <n v="0"/>
    <s v="5300 S Howel Ave"/>
    <n v="0"/>
    <n v="0"/>
    <n v="0"/>
    <s v="00"/>
    <s v="No Climate Reduction Impact reported by Requesting Department"/>
    <n v="0"/>
    <s v="00_No Climate Reduction Impact reported by Requesting Department"/>
    <m/>
    <m/>
    <x v="5"/>
    <s v="Construction is anticipated in 2028"/>
    <s v="ANTHONY RAAB (CMT CONSULTANT)"/>
    <s v="1-FACILITIES MANAGEMENT (AE-EE-FM)"/>
    <s v="NA-0"/>
    <s v="NA-0"/>
    <s v="2027-2"/>
    <s v="2028-2"/>
    <s v="2028-4"/>
    <s v="2029-2"/>
    <s v="20"/>
    <s v=""/>
    <s v="HIGH"/>
    <s v="Yes"/>
    <s v="Conceptual"/>
    <s v="YES"/>
    <s v="7/2/24"/>
    <s v="1-Facilities Management (AE-EE-FM)"/>
    <m/>
    <m/>
    <m/>
    <m/>
    <x v="0"/>
  </r>
  <r>
    <s v="PF_WA045301_MKE IT NETWORKING DISTRIBUTION REPLACEMENT.XLSM"/>
    <s v="5039"/>
    <s v="5039_AIRPORT"/>
    <x v="0"/>
    <n v="1300"/>
    <x v="6"/>
    <s v="4 - Equipment"/>
    <s v="4"/>
    <s v="None."/>
    <s v="None."/>
    <n v="318800"/>
    <n v="0"/>
    <n v="0"/>
    <n v="318800"/>
    <n v="2"/>
    <n v="2"/>
    <n v="318800"/>
    <s v="CASH"/>
    <n v="0"/>
    <n v="0"/>
    <n v="0"/>
    <n v="0"/>
    <n v="0"/>
    <n v="0"/>
    <n v="0"/>
    <n v="0"/>
    <s v="YES"/>
    <s v="YES_BUDGET MODULE ACCT IMPORT tab for SHERPA import is balanced"/>
    <b v="1"/>
    <n v="0"/>
    <s v="YES"/>
    <s v="YES"/>
    <x v="6"/>
    <n v="45765"/>
    <s v="LUKAS BINTZ"/>
    <s v="414-747-4614"/>
    <s v="lbintz@mitchellairport.com"/>
    <x v="6"/>
    <s v="NO"/>
    <s v="NO__Please provide an explanation of why alternative options were not researched:  N/A"/>
    <s v="00__NO__Annual financial impact includes: "/>
    <s v="Technology &amp; Electronic Equipment"/>
    <s v="NO"/>
    <s v="NO__"/>
    <s v="00__Technology Security Risk(s) Addressed: "/>
    <s v="00__Safety-Risk Issue(s) Addressed:  "/>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07__Total Pop Srvd: 937014__Minority Pop Srvd: 411162__Addresses Racial Equity by: This project, as a part of the airport's infrastructure, works to enhance the County's fiscal health and sustainability."/>
    <s v="NO"/>
    <s v="00__NO"/>
    <s v="03__YES__See page 225 of the most recent 5-YR CIP (2025-2029)"/>
    <s v="00__NO____Deferred Maint issues addressed by project: "/>
    <n v="0"/>
    <n v="53207"/>
    <s v=""/>
    <s v=""/>
    <s v=""/>
    <x v="0"/>
    <n v="0"/>
    <n v="0"/>
    <n v="0"/>
    <x v="0"/>
    <n v="0"/>
    <n v="0"/>
    <n v="0"/>
    <s v="5300 S Howell Ave"/>
    <n v="0"/>
    <n v="0"/>
    <n v="0"/>
    <s v="00"/>
    <s v="No Climate Reduction Impact reported by Requesting Department"/>
    <n v="0"/>
    <s v="00_No Climate Reduction Impact reported by Requesting Department"/>
    <m/>
    <m/>
    <x v="6"/>
    <s v="N/A"/>
    <s v="MKE IT"/>
    <s v="4-SAME AS REQUESTING DEPT/AGENCY (EXCLUDES DOT, FCLTY MNGMNT, AND IMSD)"/>
    <s v="NA-0"/>
    <s v="NA-0"/>
    <s v="NA-0"/>
    <s v="2026-1"/>
    <s v="2026-4"/>
    <s v="2027-3"/>
    <s v="5"/>
    <s v=""/>
    <s v="LOW"/>
    <s v="No"/>
    <n v="1"/>
    <s v="NO"/>
    <s v="5/1/24"/>
    <s v="4-Same as Requesting Dept/Agency (Excludes DOT, Fclty Mngmnt, and IMSD)"/>
    <m/>
    <m/>
    <m/>
    <m/>
    <x v="0"/>
  </r>
  <r>
    <s v="PF_WA045101_MKE SNOW REMOVAL EQUIPMENT REPLACEMENT.XLSM"/>
    <s v="5039"/>
    <s v="5039_AIRPORT"/>
    <x v="0"/>
    <n v="1300"/>
    <x v="7"/>
    <s v="4 - Equipment"/>
    <s v="4"/>
    <s v="None."/>
    <s v="None."/>
    <n v="1273390"/>
    <n v="0"/>
    <n v="0"/>
    <n v="1273390"/>
    <n v="2"/>
    <n v="2"/>
    <n v="1273390"/>
    <s v="CASH"/>
    <n v="0"/>
    <n v="0"/>
    <n v="0"/>
    <n v="0"/>
    <n v="0"/>
    <n v="0"/>
    <n v="0"/>
    <n v="0"/>
    <s v="YES"/>
    <s v="YES_BUDGET MODULE ACCT IMPORT tab for SHERPA import is balanced"/>
    <b v="1"/>
    <n v="0"/>
    <s v="YES"/>
    <s v="YES"/>
    <x v="7"/>
    <n v="45765"/>
    <s v="LUKAS BINTZ"/>
    <s v="414-747-4614"/>
    <s v="lbintz@mitchellairport.com"/>
    <x v="7"/>
    <s v="NO"/>
    <s v="NO__Please provide an explanation of why alternative options were not researched:  The asset will have reached the end of its useful life and is a required piece of equipment."/>
    <s v="00__NO__Annual financial impact includes: "/>
    <s v="Vehicles &amp; Equipment"/>
    <s v="NO"/>
    <s v="NO__"/>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3__Primary Asset Zip Code: 53207__Total Pop Srvd: 937014__Minority Pop Srvd: 411162__Addresses Racial Equity by: This project, as a part of the airport's infrastructure, works to enhance the County's fiscal health and sustainability."/>
    <s v="NO"/>
    <s v="00__NO"/>
    <s v="03__YES__See page 225 of the most recent 5-YR CIP (2025-2029)"/>
    <s v="00__NO____Deferred Maint issues addressed by project: "/>
    <n v="0"/>
    <n v="53207"/>
    <s v=""/>
    <s v=""/>
    <s v=""/>
    <x v="0"/>
    <n v="0"/>
    <n v="0"/>
    <n v="0"/>
    <x v="0"/>
    <n v="0"/>
    <n v="0"/>
    <n v="0"/>
    <s v="5300 S Howell Ave"/>
    <n v="0"/>
    <n v="0"/>
    <n v="0"/>
    <s v="00"/>
    <s v="No Climate Reduction Impact reported by Requesting Department"/>
    <n v="0"/>
    <s v="00_No Climate Reduction Impact reported by Requesting Department"/>
    <m/>
    <m/>
    <x v="7"/>
    <s v="None"/>
    <s v="AIRPORT MAINTENANCE"/>
    <s v="4-SAME AS REQUESTING DEPT/AGENCY (EXCLUDES DOT, FCLTY MNGMNT, AND IMSD)"/>
    <s v="NA-0"/>
    <s v="NA-0"/>
    <s v="NA-0"/>
    <s v="2026-1"/>
    <s v="2026-4"/>
    <s v="2027-3"/>
    <s v="10"/>
    <s v=""/>
    <s v="LOW"/>
    <s v="No"/>
    <n v="1"/>
    <s v="NO"/>
    <s v="5/1/24"/>
    <s v="4-Same as Requesting Dept/Agency (Excludes DOT, Fclty Mngmnt, and IMSD)"/>
    <m/>
    <m/>
    <m/>
    <m/>
    <x v="0"/>
  </r>
  <r>
    <s v="PF_WA045201_ARFF VEHICLE REPLACEMENT (EQUIPMENT).XLSM"/>
    <s v="5039"/>
    <s v="5039_AIRPORT"/>
    <x v="0"/>
    <n v="1300"/>
    <x v="8"/>
    <s v="4 - Equipment"/>
    <s v="4"/>
    <s v="None."/>
    <s v="None."/>
    <n v="1000000"/>
    <n v="0"/>
    <n v="0"/>
    <n v="1000000"/>
    <n v="2"/>
    <n v="2"/>
    <n v="1000000"/>
    <s v="CASH"/>
    <n v="0"/>
    <n v="0"/>
    <n v="0"/>
    <n v="0"/>
    <n v="0"/>
    <n v="0"/>
    <n v="0"/>
    <n v="0"/>
    <s v="YES"/>
    <s v="YES_BUDGET MODULE ACCT IMPORT tab for SHERPA import is balanced"/>
    <b v="1"/>
    <n v="0"/>
    <s v="YES"/>
    <s v="YES"/>
    <x v="8"/>
    <n v="45765"/>
    <s v="LUKAS BINTZ"/>
    <s v="414-747-4614"/>
    <s v="lbintz@mitchellairport.com"/>
    <x v="8"/>
    <s v="NO"/>
    <s v="NO__Please provide an explanation of why alternative options were not researched:  The asset will have reached the end of its useful life and is a required piece of equipment."/>
    <s v="00__NO__Annual financial impact includes: "/>
    <s v="Vehicles &amp; Equipment"/>
    <s v="NO"/>
    <s v="NO__"/>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3__Primary Asset Zip Code: 53207__Total Pop Srvd: 937014__Minority Pop Srvd: 411162__Addresses Racial Equity by: This project, as a part of the airport's infrastructure, works to enhance the County's fiscal health and sustainability."/>
    <s v="NO"/>
    <s v="00__NO"/>
    <s v="03__YES__See page 225 of the most recent 5-YR CIP (2025-2029)"/>
    <s v="00__NO____Deferred Maint issues addressed by project: "/>
    <n v="0"/>
    <n v="53207"/>
    <s v=""/>
    <s v=""/>
    <s v=""/>
    <x v="0"/>
    <n v="0"/>
    <n v="0"/>
    <n v="0"/>
    <x v="0"/>
    <n v="0"/>
    <n v="0"/>
    <n v="0"/>
    <s v="5300 S Howell Ave"/>
    <n v="0"/>
    <n v="0"/>
    <n v="0"/>
    <s v="00"/>
    <s v="No Climate Reduction Impact reported by Requesting Department"/>
    <n v="0"/>
    <s v="00_No Climate Reduction Impact reported by Requesting Department"/>
    <m/>
    <m/>
    <x v="8"/>
    <s v="None"/>
    <s v="AIRPORT ARFF (KEVIN DOYNE)"/>
    <s v="4-SAME AS REQUESTING DEPT/AGENCY (EXCLUDES DOT, FCLTY MNGMNT, AND IMSD)"/>
    <s v="NA-0"/>
    <s v="NA-0"/>
    <s v="NA-"/>
    <s v="2026-1"/>
    <s v="2026-4"/>
    <s v="2027-3"/>
    <s v="15"/>
    <s v=""/>
    <s v="LOW"/>
    <s v="No"/>
    <n v="1"/>
    <s v="NO"/>
    <s v="5/1/24"/>
    <s v="4-Same as Requesting Dept/Agency (Excludes DOT, Fclty Mngmnt, and IMSD)"/>
    <m/>
    <m/>
    <m/>
    <m/>
    <x v="0"/>
  </r>
  <r>
    <s v="PF_WA044602_MKE PARKING STRUCTURE REHABILITATION – PHASE 2.XLSM"/>
    <s v="5039"/>
    <s v="5039_AIRPORT"/>
    <x v="0"/>
    <n v="1300"/>
    <x v="9"/>
    <s v="2 - Construction &amp; Implementation"/>
    <s v="2"/>
    <s v="None."/>
    <s v="None."/>
    <n v="1625000"/>
    <n v="0"/>
    <n v="0"/>
    <n v="1625000"/>
    <n v="2"/>
    <n v="2"/>
    <n v="1625000"/>
    <s v="CASH"/>
    <n v="0"/>
    <n v="0"/>
    <n v="0"/>
    <n v="0"/>
    <n v="0"/>
    <n v="0"/>
    <n v="0"/>
    <n v="0"/>
    <s v="YES"/>
    <s v="YES_BUDGET MODULE ACCT IMPORT tab for SHERPA import is balanced"/>
    <b v="1"/>
    <n v="0"/>
    <s v="YES"/>
    <s v="YES"/>
    <x v="9"/>
    <n v="45765"/>
    <s v="LUKAS BINTZ"/>
    <s v="414-747-4614"/>
    <s v="lbintz@mitchellairport.com"/>
    <x v="9"/>
    <s v="NO"/>
    <s v="YES__Please provide a brief listing of options/alternatives researched and why the option your are requesting for this Cost Est is the best alternative:  Due to the age and use of the parking structure, this work needs to be done to further extend the life of the facility.  Replacement would be cost prohibitive."/>
    <s v="00__NO__Annual financial impact includes: N/A"/>
    <s v="Other Capital"/>
    <s v="NO"/>
    <s v="NO__"/>
    <s v="00__Technology Security Risk(s) Addressed: "/>
    <s v="00__Safety-Risk Issue(s) Addressed:  "/>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07__Total Pop Srvd: 937014__Minority Pop Srvd: 411162__Addresses Racial Equity by: This project, as a part of the airport's infrastructure, works to enhance the County's fiscal health and sustainability."/>
    <s v="NO"/>
    <s v="00__NO"/>
    <s v="03__YES__See page 226 of the most recent 5-YR CIP (2025-2029)"/>
    <s v="00__NO____Deferred Maint issues addressed by project: "/>
    <n v="0"/>
    <n v="53207"/>
    <s v=""/>
    <s v=""/>
    <s v=""/>
    <x v="0"/>
    <n v="0"/>
    <n v="0"/>
    <n v="0"/>
    <x v="0"/>
    <n v="0"/>
    <n v="0"/>
    <n v="0"/>
    <s v="5300 S Howell Ave"/>
    <n v="0"/>
    <n v="0"/>
    <n v="0"/>
    <s v="00"/>
    <s v="No Climate Reduction Impact reported by Requesting Department"/>
    <n v="0"/>
    <s v="00_No Climate Reduction Impact reported by Requesting Department"/>
    <m/>
    <m/>
    <x v="9"/>
    <s v="The scope of work includes additional phases of construction (each year 2025 through 2028).  The exact areas and sizes will be based on testing during the first phase of construction, and decided pending solution determination and bidding climate.  "/>
    <s v="ANTHONY RAAB (CONSULTANT CONCORD)"/>
    <s v="1-FACILITIES MANAGEMENT (AE-EE-FM)"/>
    <s v="NA-0"/>
    <s v="NA-0"/>
    <s v="2026-1"/>
    <s v="2026-2"/>
    <s v="2026-4"/>
    <s v="2027-2"/>
    <s v="10"/>
    <s v=""/>
    <s v="LOW"/>
    <s v="Yes"/>
    <n v="0.9"/>
    <s v="NO"/>
    <s v="5/1/23"/>
    <s v="1-Facilities Management (AE-EE-FM)"/>
    <m/>
    <m/>
    <m/>
    <m/>
    <x v="0"/>
  </r>
  <r>
    <s v="PF_WA043304_MKE PASSENGER LOADING BRIDGE REPLACEMENT - PHASE 4.XLSM"/>
    <s v="5039"/>
    <s v="5039_AIRPORT"/>
    <x v="0"/>
    <n v="1300"/>
    <x v="10"/>
    <s v="2 - Construction &amp; Implementation"/>
    <s v="2"/>
    <s v="None."/>
    <s v="None."/>
    <n v="10282930"/>
    <n v="10282930"/>
    <n v="1"/>
    <n v="0"/>
    <n v="0"/>
    <n v="1"/>
    <n v="10282930"/>
    <s v="BOND"/>
    <n v="0"/>
    <n v="0"/>
    <n v="0"/>
    <n v="0"/>
    <n v="0"/>
    <n v="0"/>
    <n v="0"/>
    <n v="0"/>
    <s v="YES"/>
    <s v="YES_BUDGET MODULE ACCT IMPORT tab for SHERPA import is balanced"/>
    <b v="1"/>
    <n v="0"/>
    <s v="YES"/>
    <s v="YES"/>
    <x v="10"/>
    <n v="45765"/>
    <s v="LUKAS BINTZ"/>
    <s v="414-747-4614"/>
    <s v="lbintz@mitchellairport.com"/>
    <x v="10"/>
    <s v="NO"/>
    <s v="YES__Please provide a brief listing of options/alternatives researched and why the option your are requesting for this Cost Est is the best alternative:  Due to the age and use of the passenger loading bridges, replacement was the best solution overall.   Breakdowns and repair costs are increasing and operating budgets do not have the capacity to keep up."/>
    <s v="00__NO__Annual financial impact includes: N/A"/>
    <s v="Other Capital"/>
    <s v="NO"/>
    <s v="NO__"/>
    <s v="00__Technology Security Risk(s) Addressed: "/>
    <s v="00__Safety-Risk Issue(s) Addressed:  "/>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07__Total Pop Srvd: 937014__Minority Pop Srvd: 411162__Addresses Racial Equity by: This project, as a part of the airport's infrastructure, works to enhance the County's fiscal health and sustainability."/>
    <s v="NO"/>
    <s v="00__NO"/>
    <s v="03__YES__See page 225 of the most recent 5-YR CIP (2025-2029)"/>
    <s v="00__NO____Deferred Maint issues addressed by project: "/>
    <n v="0"/>
    <n v="53207"/>
    <s v=""/>
    <s v=""/>
    <s v=""/>
    <x v="0"/>
    <n v="0"/>
    <n v="0"/>
    <n v="0"/>
    <x v="0"/>
    <n v="0"/>
    <n v="0"/>
    <n v="0"/>
    <s v="5300 S Howell Ave"/>
    <n v="0"/>
    <n v="0"/>
    <n v="0"/>
    <s v="00"/>
    <s v="No Climate Reduction Impact reported by Requesting Department"/>
    <n v="0"/>
    <s v="00_No Climate Reduction Impact reported by Requesting Department"/>
    <m/>
    <m/>
    <x v="10"/>
    <s v="Additional bridges will be installed in 2028, 2029, and 2031 under a new project number."/>
    <s v="ANTHONY RAAB (COSTS BASED ON BIDS)"/>
    <s v="1-FACILITIES MANAGEMENT (AE-EE-FM)"/>
    <s v="NA-0"/>
    <s v="NA-0"/>
    <s v="NA-0"/>
    <s v="2026-1"/>
    <s v="2027-4"/>
    <s v="2028-2"/>
    <s v="20"/>
    <s v=""/>
    <s v="LOW"/>
    <s v="Yes"/>
    <n v="1"/>
    <s v="NO"/>
    <s v="3/3/25"/>
    <s v="1-Facilities Management (AE-EE-FM)"/>
    <m/>
    <m/>
    <m/>
    <m/>
    <x v="0"/>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r>
    <m/>
    <m/>
    <m/>
    <x v="1"/>
    <m/>
    <x v="11"/>
    <m/>
    <m/>
    <m/>
    <m/>
    <m/>
    <m/>
    <m/>
    <m/>
    <m/>
    <m/>
    <m/>
    <m/>
    <m/>
    <m/>
    <m/>
    <m/>
    <m/>
    <m/>
    <m/>
    <m/>
    <m/>
    <m/>
    <m/>
    <m/>
    <m/>
    <m/>
    <x v="11"/>
    <m/>
    <m/>
    <m/>
    <m/>
    <x v="11"/>
    <m/>
    <m/>
    <m/>
    <m/>
    <m/>
    <m/>
    <m/>
    <m/>
    <m/>
    <m/>
    <m/>
    <m/>
    <m/>
    <m/>
    <m/>
    <m/>
    <m/>
    <m/>
    <m/>
    <m/>
    <m/>
    <m/>
    <m/>
    <m/>
    <m/>
    <x v="2"/>
    <m/>
    <m/>
    <m/>
    <x v="1"/>
    <m/>
    <m/>
    <m/>
    <m/>
    <m/>
    <m/>
    <m/>
    <m/>
    <m/>
    <m/>
    <m/>
    <m/>
    <m/>
    <x v="11"/>
    <m/>
    <m/>
    <m/>
    <m/>
    <m/>
    <m/>
    <m/>
    <m/>
    <m/>
    <m/>
    <m/>
    <m/>
    <m/>
    <m/>
    <m/>
    <m/>
    <m/>
    <m/>
    <m/>
    <m/>
    <m/>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m/>
    <m/>
    <m/>
    <x v="0"/>
    <m/>
    <x v="0"/>
    <m/>
    <m/>
    <m/>
    <m/>
    <m/>
    <m/>
    <m/>
    <m/>
    <m/>
    <m/>
    <m/>
    <m/>
    <m/>
    <m/>
    <m/>
    <m/>
    <m/>
    <m/>
    <m/>
    <m/>
    <m/>
    <m/>
    <m/>
    <m/>
    <m/>
    <m/>
    <x v="0"/>
    <m/>
    <m/>
    <m/>
    <m/>
    <x v="0"/>
    <m/>
    <m/>
    <m/>
    <m/>
    <m/>
    <m/>
    <m/>
    <m/>
    <m/>
    <m/>
    <m/>
    <m/>
    <m/>
    <m/>
    <m/>
    <m/>
    <m/>
    <m/>
    <m/>
    <m/>
    <m/>
    <m/>
    <m/>
    <m/>
    <m/>
    <x v="0"/>
    <m/>
    <m/>
    <m/>
    <x v="0"/>
    <m/>
    <m/>
    <m/>
    <m/>
    <m/>
    <m/>
    <m/>
    <m/>
    <m/>
    <m/>
    <m/>
    <m/>
    <m/>
    <x v="0"/>
    <m/>
    <m/>
    <m/>
    <m/>
    <m/>
    <m/>
    <m/>
    <m/>
    <m/>
    <m/>
    <m/>
    <m/>
    <m/>
    <m/>
    <m/>
    <m/>
    <m/>
    <m/>
    <m/>
    <m/>
    <m/>
    <x v="0"/>
  </r>
  <r>
    <s v="PF_WU060201_VT DEVELOPMENT AGRMNT - DEFERRED MAINTENANCE.XLSM"/>
    <s v="1915"/>
    <s v="1915_CULT_VILLA TERRACE/CHARLES ALLIS"/>
    <x v="1"/>
    <n v="1454"/>
    <x v="1"/>
    <s v="2 - Construction &amp; Implementation"/>
    <s v="2"/>
    <s v="2 - Construction &amp; Implementation"/>
    <s v="2"/>
    <n v="400000"/>
    <n v="0"/>
    <n v="0"/>
    <n v="400000"/>
    <n v="2"/>
    <n v="2"/>
    <n v="400000"/>
    <s v="CASH"/>
    <n v="0"/>
    <n v="800000"/>
    <n v="400000"/>
    <n v="400000"/>
    <n v="0"/>
    <n v="0"/>
    <n v="800000"/>
    <n v="0"/>
    <s v="YES"/>
    <s v="YES_BUDGET MODULE ACCT IMPORT tab for SHERPA import is balanced"/>
    <b v="1"/>
    <n v="0"/>
    <s v="YES"/>
    <s v="YES"/>
    <x v="1"/>
    <n v="45736"/>
    <s v="ERICA GOBLET/VINCE MASTERSON"/>
    <s v=""/>
    <s v="erica.goblet@milwaukeecountywi.gov"/>
    <x v="1"/>
    <s v="NO"/>
    <s v=""/>
    <s v="00__NO__Annual financial impact includes: "/>
    <s v="Facility_Rehab or Major Maint"/>
    <s v="NO"/>
    <s v="NO__"/>
    <s v="00__Technology Security Risk(s) Addressed: "/>
    <s v="00__Safety-Risk Issue(s) Addressed:  "/>
    <s v="00__Safety-Risk Issue(s) Addressed: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YES__Board File: 24-940__SD Uploaded: YES__Detail:  County Board approved term sheet and agreement negotiations in file 24-940 for CA and VT building transition to CAVT and FOVT based on initial County contributions towards operating and capital needs to the CAVT and FOVT. "/>
    <s v="00__Citations Addressed by Project?: NO__Description of Citation(s) addressed: "/>
    <s v="02__Primary Asset Zip Code: 53202__Total Pop Srvd: 23650__Minority Pop Srvd: 709.5__Addresses Racial Equity by: CAVT is building up its resources for BIPOC community members at this time and has ambitious goals for 2023 and 2024. CAVT Museums are creating summer camps and programming that will be guaranteed 1/3 of students who receive free and reduced lunches. Additional programs include supporting women, femme, and nonbinary artists at the museum. The museum is a part of Blue Star Museums, Museums for All, and currently works with MPS to involve students and families and exhibitions. "/>
    <s v="NO"/>
    <s v="00__NO"/>
    <s v="00__NO"/>
    <s v="00__YES__Category 2 = Addresses Assets anticipated to fail within the next 12 - 24 months__Deferred Maint issues addressed by project: "/>
    <n v="0"/>
    <n v="53202"/>
    <s v=""/>
    <s v=""/>
    <s v=""/>
    <x v="1"/>
    <n v="0"/>
    <n v="0"/>
    <n v="0"/>
    <x v="1"/>
    <n v="0"/>
    <n v="0"/>
    <n v="0"/>
    <s v="2220 N Terrace Ave"/>
    <n v="0"/>
    <n v="0"/>
    <n v="0"/>
    <s v="00"/>
    <s v="No Climate Reduction Impact reported by Requesting Department"/>
    <n v="0"/>
    <s v="00_No Climate Reduction Impact reported by Requesting Department"/>
    <m/>
    <m/>
    <x v="1"/>
    <s v="The scope of work includes the 2027 County contribution of $400,000 (pursuant to the Agreements) to address deferred maintenance needs at the VT building related to issues of health and safety, compliance with the Americans with Disabilities Act (ADA) related to accessibility, the safety of the art collection, and the structural integrity of the building as determined by the County. "/>
    <s v="VINCE MASTERSON/ERICA GOBLET (BASED ON PROPOSED TERM SHEET FUNDING ALLOCATIONS)"/>
    <s v="4-SAME AS REQUESTING DEPT/AGENCY (EXCLUDES DOT, FCLTY MNGMNT, AND IMSD)"/>
    <s v="NA-0"/>
    <s v="NA-0"/>
    <s v="NA-0"/>
    <s v="2026-1"/>
    <s v="2029-3"/>
    <s v="2029-4"/>
    <s v="NA"/>
    <s v=""/>
    <s v="LOW"/>
    <s v="NO"/>
    <s v="Conceptual"/>
    <s v="NO"/>
    <s v="3/20/25"/>
    <s v="4-Same as Requesting Dept/Agency (Excludes DOT, Fclty Mngmnt, and IMSD)"/>
    <m/>
    <m/>
    <m/>
    <m/>
    <x v="1"/>
  </r>
  <r>
    <s v="PF_WU050201_CA DEVELOPMENT AGRMNT - DEFERRED MAINTENANCE.XLSM"/>
    <s v="1915"/>
    <s v="1915_CULT_VILLA TERRACE/CHARLES ALLIS"/>
    <x v="1"/>
    <n v="1454"/>
    <x v="2"/>
    <s v="2 - Construction &amp; Implementation"/>
    <s v="2"/>
    <s v="2 - Construction &amp; Implementation"/>
    <s v="2"/>
    <n v="250000"/>
    <n v="0"/>
    <n v="0"/>
    <n v="250000"/>
    <n v="2"/>
    <n v="2"/>
    <n v="250000"/>
    <s v="CASH"/>
    <n v="0"/>
    <n v="250000"/>
    <n v="250000"/>
    <n v="0"/>
    <n v="0"/>
    <n v="0"/>
    <n v="250000"/>
    <n v="0"/>
    <s v="YES"/>
    <s v="YES_BUDGET MODULE ACCT IMPORT tab for SHERPA import is balanced"/>
    <b v="1"/>
    <n v="0"/>
    <s v="YES"/>
    <s v="YES"/>
    <x v="2"/>
    <n v="45736"/>
    <s v="ERICA GOBLET/VINCE MASTERSON"/>
    <s v=""/>
    <s v="erica.goblet@milwaukeecountywi.gov"/>
    <x v="2"/>
    <s v="NO"/>
    <s v=""/>
    <s v="00__NO__Annual financial impact includes: "/>
    <s v="Facility_Rehab or Major Maint"/>
    <s v="NO"/>
    <s v="NO__"/>
    <s v="00__Technology Security Risk(s) Addressed: "/>
    <s v="00__Safety-Risk Issue(s) Addressed:  "/>
    <s v="00__Safety-Risk Issue(s) Addressed: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YES__Board File: 24-940__SD Uploaded: YES__Detail:  County Board approved term sheet and agreement negotiations in file 24-940 for CA and VT building transition to CAVT and FOVT based on initial County contributions towards operating and capital needs to the CAVT and FOVT. "/>
    <s v="00__Citations Addressed by Project?: NO__Description of Citation(s) addressed: "/>
    <s v="02__Primary Asset Zip Code: 53202__Total Pop Srvd: 23650__Minority Pop Srvd: 709.5__Addresses Racial Equity by: CAVT is building up its resources for BIPOC community members at this time and has ambitious goals for 2023 and 2024. CAVT Museums are creating summer camps and programming that will be guaranteed 1/3 of students who receive free and reduced lunches. Additional programs include supporting women, femme, and nonbinary artists at the museum. The museum is a part of Blue Star Museums, Museums for All, and currently works with MPS to involve students and families and exhibitions. "/>
    <s v="NO"/>
    <s v="00__NO"/>
    <s v="00__NO"/>
    <s v="00__YES__Category 2 = Addresses Assets anticipated to fail within the next 12 - 24 months__Deferred Maint issues addressed by project: "/>
    <n v="0"/>
    <n v="53202"/>
    <s v=""/>
    <s v=""/>
    <s v=""/>
    <x v="1"/>
    <n v="0"/>
    <n v="0"/>
    <n v="0"/>
    <x v="1"/>
    <n v="0"/>
    <n v="0"/>
    <n v="0"/>
    <s v="1801 N Prospect Ave"/>
    <n v="0"/>
    <n v="0"/>
    <n v="0"/>
    <s v="00"/>
    <s v="No Climate Reduction Impact reported by Requesting Department"/>
    <n v="0"/>
    <s v="00_No Climate Reduction Impact reported by Requesting Department"/>
    <m/>
    <m/>
    <x v="2"/>
    <s v="The scope of work includes the 2027 County contribution of $250,000 (pursuant to the Agreements) to address deferred maintenance needs at the CA building that relate to issues of health and safety, compliance with the Americans with Disabilities Act (ADA) related to accessibility, the safety of the art collection, and the structural integrity of the building as determined by the County. "/>
    <s v="VINCE MASTERSON (BASED ON PROPOSED TERM SHEET FUNDING ALLOCATIONS)"/>
    <s v="4-SAME AS REQUESTING DEPT/AGENCY (EXCLUDES DOT, FCLTY MNGMNT, AND IMSD)"/>
    <s v="NA-0"/>
    <s v="NA-0"/>
    <s v="NA-0"/>
    <s v="2026-1"/>
    <s v="2029-3"/>
    <s v="2029-4"/>
    <s v="NA"/>
    <s v=""/>
    <s v="LOW"/>
    <s v="NO"/>
    <s v="Conceptual"/>
    <s v="NO"/>
    <s v="3/20/25"/>
    <s v="4-Same as Requesting Dept/Agency (Excludes DOT, Fclty Mngmnt, and IMSD)"/>
    <m/>
    <m/>
    <m/>
    <m/>
    <x v="1"/>
  </r>
  <r>
    <s v="PF_WJ011901_CRC SURGES BUILDING ROOF REPLACEMENT.XLSM"/>
    <s v="4311"/>
    <s v="4311_CRC (FORMERLY HOC)"/>
    <x v="2"/>
    <n v="1800"/>
    <x v="3"/>
    <s v="1 - Basic Planning &amp; Design"/>
    <s v="1"/>
    <s v="2 - Construction &amp; Implementation"/>
    <s v="2"/>
    <n v="305000"/>
    <n v="305000"/>
    <n v="1"/>
    <n v="0"/>
    <n v="0"/>
    <n v="1"/>
    <n v="305000"/>
    <s v="BOND"/>
    <n v="0"/>
    <n v="2800000"/>
    <n v="0"/>
    <n v="2800000"/>
    <n v="0"/>
    <n v="0"/>
    <n v="2800000"/>
    <n v="0"/>
    <s v="YES"/>
    <s v="YES_BUDGET MODULE ACCT IMPORT tab for SHERPA import is balanced"/>
    <b v="1"/>
    <n v="0"/>
    <s v="YES"/>
    <s v="YES"/>
    <x v="3"/>
    <n v="45397"/>
    <s v="MICHAEL BICKERSTAFF"/>
    <s v="414-427-4710"/>
    <s v="michael.bickerstaff@milwaukeecountywi.gov"/>
    <x v="3"/>
    <s v="NO"/>
    <s v="YES__Please provide a brief listing of options/alternatives researched and why the option your are requesting for this Cost Est is the best alternative:  Over the past five years, ongoing repairs have helped maintain the structure, but the time is approaching when a full replacement will provide a lasting solution. With each passing year, the need for this upgrade becomes clearer, ensuring long-term reliability and improvement."/>
    <s v="02__YES__Annual financial impact includes: Currently the CRC Budget's about $100K per year, this can be reduced once a new roof is installed."/>
    <s v="Facility_Rehab or Major Maint"/>
    <s v="YES__A&amp;E Project Charter SD_WJ011901_CRC Surges Building Roof Replacement Charter"/>
    <s v="YES__Unable to work through inclement weather. No snow."/>
    <s v="00__Technology Security Risk(s) Addressed: "/>
    <s v="00__Safety-Risk Issue(s) Addressed:  "/>
    <s v="05__Safety-Risk Issue(s) Addressed:  Mitigating Safety Risks: To ensure a safer work environment, a fall protection system should be installed, as rooftop maintenance workers currently operate without protective safeguards."/>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2__Primary Asset Zip Code: 53132__Total Pop Srvd: 30843__Minority Pop Srvd: 26217__Addresses Racial Equity by: The CRC plays a vital role in Milwaukee County's mission to become the healthiest county in Wisconsin. It embodies the commitment to addressing the needs of justice-involved individuals comprehensively, fostering their transformation into productive members of society. Designed as a structured rehabilitative environment, the CRC equips residents with essential tools for successful reintegration into their communities, ensuring they return in a better state than before. This approach not only benefits the individuals but also contributes to safer communities across Milwaukee County. Given that the majority of the population served is minority, any hindrance to the CRC's mission undermines the county's broader goals._x000a_The Surges Building is integral to the CRC's operations, housing critical functions such as the laundry department, records room, and the family engagement center. These services are indispensable for maintaining cleanliness for residents and the CJF, as well as facilitating family reunifications. Without the Surges Building, the CRC would face significant challenges in fulfilling its mission effectively. "/>
    <s v="NO"/>
    <s v="00__NO"/>
    <s v="03__YES__See Page 181 of the CAPITAL IMPROVEMENTS FIVE-YEAR CAPITAL IMPROVEMENT PROGRAM 2024 - 2028"/>
    <s v="03__YES__Category 2 = Addresses Assets anticipated to fail within the next 12 - 24 months__Deferred Maint issues addressed by project: The roof has exceeded its expected lifespan by 17 years. While annual repairs have helped maintain it, the time has come when a full replacement is necessary to ensure long-term durability and reliability."/>
    <n v="0"/>
    <n v="53132"/>
    <s v=""/>
    <s v=""/>
    <s v=""/>
    <x v="2"/>
    <n v="0"/>
    <n v="0"/>
    <n v="0"/>
    <x v="2"/>
    <n v="0"/>
    <n v="0"/>
    <n v="0"/>
    <s v="8885 S 68th St"/>
    <n v="0"/>
    <n v="0"/>
    <n v="0"/>
    <s v="01"/>
    <s v="The CRC Surges Building Roof replacement will cause less disruption to the daily life in the event of an disruptive weather event, less strain on the overall structure of the building, ensures that the assets of the building are protected from flooding, and reduces energy bills. There are ECO friendly roofing solutions such as 1) Built up roofing (BUR) these roofing systems are fire retardant, high degree of impact resistance, and low maintenance. 2) Metal roofing these roofs can be used to mimic a variety of traditional roofing material, some systems can last up to 70 years. 3) Solar shingles help save money on electricity, provide a sleek look, and are lightweight. Either of these would be a great strategy for durability and climate resiliency."/>
    <n v="1"/>
    <s v="01_The CRC Surges Building Roof replacement will cause less disruption to the daily life in the event of an disruptive weather event, less strain on the overall structure of the building, ensures that the assets of the building are protected from flooding, and reduces energy bills. There are ECO friendly roofing solutions such as 1) Built up roofing (BUR) these roofing systems are fire retardant, high degree of impact resistance, and low maintenance. 2) Metal roofing these roofs can be used to mimic a variety of traditional roofing material, some systems can last up to 70 years. 3) Solar shingles help save money on electricity, provide a sleek look, and are lightweight. Either of these would be a great strategy for durability and climate resiliency."/>
    <m/>
    <m/>
    <x v="3"/>
    <s v="The scope of work includes construction of 100% design."/>
    <s v="BRILL, MCKINSTTRY, AMIR"/>
    <s v="1-FACILITIES MANAGEMENT (AE-EE-FM)"/>
    <s v="NA-0"/>
    <s v="2026-2"/>
    <s v="2026-4"/>
    <s v="2028-2"/>
    <s v="2028-3"/>
    <s v="2029-1"/>
    <s v="30"/>
    <s v="NO"/>
    <s v="HIGH"/>
    <s v="Yes"/>
    <s v="Conceptual"/>
    <s v="YES"/>
    <s v="5/15/25"/>
    <s v="1-Facilities Management (AE-EE-FM)"/>
    <m/>
    <m/>
    <m/>
    <m/>
    <x v="1"/>
  </r>
  <r>
    <s v="PF_WJ011801_CRC LOTTER BUILDING ROOF REPLACEMENT.XLSM"/>
    <s v="4311"/>
    <s v="4311_CRC (FORMERLY HOC)"/>
    <x v="2"/>
    <n v="1800"/>
    <x v="4"/>
    <s v="1 - Basic Planning &amp; Design"/>
    <s v="1"/>
    <s v="2 - Construction &amp; Implementation"/>
    <s v="2"/>
    <n v="337000"/>
    <n v="337000"/>
    <n v="1"/>
    <n v="0"/>
    <n v="0"/>
    <n v="1"/>
    <n v="337000"/>
    <s v="BOND"/>
    <n v="0"/>
    <n v="3000000"/>
    <n v="0"/>
    <n v="3000000"/>
    <n v="0"/>
    <n v="0"/>
    <n v="3000000"/>
    <n v="0"/>
    <s v="YES"/>
    <s v="YES_BUDGET MODULE ACCT IMPORT tab for SHERPA import is balanced"/>
    <b v="1"/>
    <n v="0"/>
    <s v="YES"/>
    <s v="YES"/>
    <x v="4"/>
    <n v="45400"/>
    <s v="MICHAEL BICKERSTAFF"/>
    <s v="414-427-4710"/>
    <s v="michael.bickerstaff@milwaukeecountywi.gov"/>
    <x v="4"/>
    <s v="NO"/>
    <s v="YES__Please provide a brief listing of options/alternatives researched and why the option your are requesting for this Cost Est is the best alternative:  Ongoing roof repairs have become progressively more expensive over the past five years. To prevent further financial strain and reduce the risk of major failures or water intrusion, investing in a complete roof replacement is the most practical solution._x000a_"/>
    <s v="02__YES__Annual financial impact includes: The current CRC budget is approximately $100,000 annually. This amount is expected to decrease following the installation of a new roof."/>
    <s v="Facility_Rehab or Major Maint"/>
    <s v="YES__A&amp;E Project Charter; SD_WJ011801 Lotter Building Roof Replacement Project Charter"/>
    <s v="YES__Unable to work through inclement weather. No snow."/>
    <s v="00__Technology Security Risk(s) Addressed: "/>
    <s v="00__Safety-Risk Issue(s) Addressed:  "/>
    <s v="05__Safety-Risk Issue(s) Addressed:  Mitigating Safety Risks: To ensure a safer work environment, a fall protection system should be installed, as rooftop maintenance workers currently operate without protective safeguards."/>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2__Primary Asset Zip Code: 53132__Total Pop Srvd: 30543__Minority Pop Srvd: 26217__Addresses Racial Equity by: The Community Reintegration Center’s purpose of reducing recidivism and preparing residents to return to the community align well with the County’s goals to “Bridge the Gap” and “Invest in Equity”. Additionally, the majority of residents at the CRC are minorities. By allocating capital dollars to this project, the County is:_x000a__x000a_•_x0009_Ensuring CRC programs that serve historically underserved members of this community are able to continue without interruption due to roof leaks or other related incident. _x000a__x000a_•_x0009_Investing in the potential for a future solar array installation on this roof that would significantly reduce greenhouse gas emissions that cause heatwaves, flooding and poor air quality – all of which impact human health."/>
    <s v="NO"/>
    <s v="00__NO"/>
    <s v="03__YES__See Page 181 of the CAPITAL IMPROVEMENTS FIVE-YEAR CAPITAL IMPROVEMENT PROGRAM 2024 - 2028"/>
    <s v="03__YES__Category 2 = Addresses Assets anticipated to fail within the next 12 - 24 months__Deferred Maint issues addressed by project: The existing roof at the CRC Lotter Building presents a significant deferred maintenance concern. Failure to address this issue in a timely manner may result in serious operational, safety, and financial consequences, including:_x000a__x000a_Security and Safety Risks: Roof leaks can damage infrastructure, create mold and moisture issues, and compromise electrical systems, posing fire and flooding hazards._x000a__x000a_Disruption of Services: Water intrusion could force the temporary shutdown of resident training programs, the Milwaukee County Print Shop, and programming spaces, directly impacting service delivery._x000a__x000a_Resident Relocation Costs: A major roof failure may require the County to relocate residents temporarily, resulting in significant unplanned expenses._x000a__x000a_Escalating Repair Costs: Ongoing patchwork maintenance is not sustainable and continues to incur additional costs without resolving the underlying issue._x000a__x000a_Construction Cost Inflation: Delaying this capital project beyond FY2026 is projected to increase costs by at least 5% due to inflation and rising construction material prices._x000a__x000a_Timely action will prevent further deterioration, reduce long-term costs, and protect both residents and the County’s investment in this critical facility."/>
    <n v="0"/>
    <n v="53132"/>
    <s v=""/>
    <s v=""/>
    <s v=""/>
    <x v="2"/>
    <n v="0"/>
    <n v="0"/>
    <n v="0"/>
    <x v="2"/>
    <n v="0"/>
    <n v="0"/>
    <n v="0"/>
    <s v="8885 S 68th St"/>
    <n v="0"/>
    <n v="0"/>
    <n v="0"/>
    <s v="01"/>
    <s v="This project is a critical infrastructure project that will improve the building’s climate resiliency, reduce operational disruptions, and protect assets during severe weather events. Additionally, it will help lower energy costs and reduce strain on the overall structure.  Environmentally sustainable roofing options under review include:  Built-Up Roofing (BUR): Fire-retardant, impact-resistant, and low-maintenance.  Metal Roofing: Highly durable (up to 70 years), low maintenance, and aesthetically flexible. Solar Shingles: Lightweight, energy-efficient, and visually streamlined. Roof Replacment is essential before installing solar panels. Without a new roof, the addition of a solar array is not feasible. This project will include a design and feasibility phase to assess the roof’s readiness for solar infrastructure and estimate associated costs. _x000a_"/>
    <n v="1"/>
    <s v="01_This project is a critical infrastructure project that will improve the building’s climate resiliency, reduce operational disruptions, and protect assets during severe weather events. Additionally, it will help lower energy costs and reduce strain on the overall structure.  Environmentally sustainable roofing options under review include:  Built-Up Roofing (BUR): Fire-retardant, impact-resistant, and low-maintenance.  Metal Roofing: Highly durable (up to 70 years), low maintenance, and aesthetically flexible. Solar Shingles: Lightweight, energy-efficient, and visually streamlined. Roof Replacment is essential before installing solar panels. Without a new roof, the addition of a solar array is not feasible. This project will include a design and feasibility phase to assess the roof’s readiness for solar infrastructure and estimate associated costs. _x000a_"/>
    <m/>
    <m/>
    <x v="4"/>
    <s v="The scope of work includes construction of 100% design."/>
    <s v="MCKINSTRY / BRILL"/>
    <s v="1-FACILITIES MANAGEMENT (AE-EE-FM)"/>
    <s v="NA-0"/>
    <s v="2026-2"/>
    <s v="2026-4"/>
    <s v="2028-2"/>
    <s v="2028-3"/>
    <s v="2029-1"/>
    <s v="30"/>
    <s v="NO"/>
    <s v="HIGH"/>
    <s v="Yes"/>
    <s v="Conceptual"/>
    <s v="YES"/>
    <s v="5/15/25"/>
    <s v="1-Facilities Management (AE-EE-FM)"/>
    <m/>
    <m/>
    <m/>
    <m/>
    <x v="1"/>
  </r>
  <r>
    <s v="PF_WJ012001_CRC WEST PARKING LOT RESURFACE.XLSM"/>
    <s v="4311"/>
    <s v="4311_CRC (FORMERLY HOC)"/>
    <x v="2"/>
    <n v="1800"/>
    <x v="5"/>
    <s v="1 - Basic Planning &amp; Design"/>
    <s v="1"/>
    <s v="2 - Construction &amp; Implementation"/>
    <s v="2"/>
    <n v="185000"/>
    <n v="185000"/>
    <n v="1"/>
    <n v="0"/>
    <n v="0"/>
    <n v="1"/>
    <n v="185000"/>
    <s v="BOND"/>
    <n v="0"/>
    <n v="1800000"/>
    <n v="0"/>
    <n v="1800000"/>
    <n v="0"/>
    <n v="0"/>
    <n v="1800000"/>
    <n v="0"/>
    <s v="YES"/>
    <s v="YES_BUDGET MODULE ACCT IMPORT tab for SHERPA import is balanced"/>
    <b v="1"/>
    <n v="0"/>
    <s v="YES"/>
    <s v="YES"/>
    <x v="5"/>
    <n v="45400"/>
    <s v="MICHAEL BICKERSTAFF"/>
    <s v="414-427-4710"/>
    <s v="michael.bickerstaff@milwaukeecountywi.gov"/>
    <x v="5"/>
    <s v="NO"/>
    <s v="YES__Please provide a brief listing of options/alternatives researched and why the option your are requesting for this Cost Est is the best alternative:  The CRC conducts annual maintenance and reseals the parking lots every three years. However, the only alternative to the proposed action is to retain the current lot and continue with ongoing maintenance, which is not ideal due to the high operational costs and the short-term nature of this solution. Additionally, asphalt repairs only resolve the pothole problem without addressing the broader concerns."/>
    <s v="02__YES__Annual financial impact includes: The CRC incurs an annual expense of approximately $100,000 on asphalt repairs across all its roads. Implementing this measure is estimated to lower asphalt repair needs by approximatly 10%."/>
    <s v="Facility_Rehab or Major Maint"/>
    <s v="YES__A&amp;E Charter; SD_WJ011201_CRC West Employee Parking Lot Resurface Project Charter"/>
    <s v="YES__Need warmer months to lay asphalt.  Can’t be done during winter months or when snow is possible."/>
    <s v="00__Technology Security Risk(s) Addressed: "/>
    <s v="00__Safety-Risk Issue(s) Addressed:  "/>
    <s v="05__Safety-Risk Issue(s) Addressed:  Timely replacement is critical to ensure employee safety. Surface settlement has created trip hazards, posing a significant safety risk to employees."/>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2__Primary Asset Zip Code: 53132__Total Pop Srvd: 30843__Minority Pop Srvd: 26217__Addresses Racial Equity by: By achieving racial equity, Milwaukee is the healthiest county in Wisconsin._x000a__x000a_By prioritizing racial equity, the county becomes healthier and more vibrant for everyone. Intentional inclusion ensures accessibility by upgrading parking and pathways to meet ADA standards while enhancing safety and usability with improved lighting, signage, and landscaping. Supporting minority-owned businesses through design and construction contracts fosters economic opportunities and strengthens the community. Bridging the gap in health disparities means implementing sustainable stormwater solutions and green infrastructure to create a healthier environment. Urban heat effects can be mitigated through increased tree canopy and eco-friendly landscaping, while collaboration across departments helps infuse racial equity into infrastructure decisions. Investing in equity further advances progress by cutting long-term maintenance costs through sustainable materials, harnessing solar energy to reduce carbon footprint and operational expenses, and promoting community resilience through smart stormwater management and energy-efficient lighting. A stronger, healthier Milwaukee starts with bold action toward equity and inclusion, building a future that works for everyone."/>
    <s v="NO"/>
    <s v="00__NO"/>
    <s v="03__YES__See Page 182 of the CAPITAL IMPROVEMENTS FIVE-YEAR CAPITAL IMPROVEMENT PROGRAM 2024 - 2028"/>
    <s v="03__YES__Category 2 = Addresses Assets anticipated to fail within the next 12 - 24 months__Deferred Maint issues addressed by project: Asphalt is deteriorated and at the end of its useful life.  _x0009_Surface settlement is creating trip hazards for employees.  Poor drainage causes flooding during rain events.  Existing lighting is inadequate for employee safety.  Asphalt contributes to heat island effect due to solar gain.  Parking layout and accessible route do not meet current ADA standards.  Over $100k is spent each year on asphalt repairs at the CRC, of that approximately 25% is spent on the lot areas associated with this charter.  Seal coating is already completed on this lot area to prolong life.  The lot has been maintained per standard practices but has reached the point where continued maintenance no longer fixes the issue. "/>
    <n v="0"/>
    <n v="53132"/>
    <s v=""/>
    <s v=""/>
    <s v=""/>
    <x v="2"/>
    <n v="0"/>
    <n v="0"/>
    <n v="0"/>
    <x v="2"/>
    <n v="0"/>
    <n v="0"/>
    <n v="0"/>
    <s v="8885 S 68th St"/>
    <n v="0"/>
    <n v="0"/>
    <n v="0"/>
    <s v="01"/>
    <s v="Advancing County Sustainability and Climate Resilience_x000a__x000a_Resurfacing of the West Parking Lot at the CRC would potentially reduce the county's emissions and enhance the climate resiliency through innovative and sustainable solutions. By utilizing Full Depth Reclamation for asphalt renewal, it recycles existing materials to create a stable, eco-friendly foundation for new pavement. Energy efficiency improvements, including LED lighting upgrades, help lower energy consumption, maintenance costs, and greenhouse gas emissions. Stormwater management strategies, such as pervious pavers and bioswales, reduce runoff, improve water quality, and replenish groundwater. Heat and air quality mitigation efforts incorporate low-growing landscaping to curb heat buildup, enhance air quality, and support water management. Additionally, the installation of a solar array provides clean, renewable energy on-site, reducing carbon emissions and advancing long-term sustainability goals. These initiatives collectively reinforce the county’s commitment to environmental responsibility, cost efficiency, and climate resilience."/>
    <n v="1"/>
    <s v="01_Advancing County Sustainability and Climate Resilience_x000a__x000a_Resurfacing of the West Parking Lot at the CRC would potentially reduce the county's emissions and enhance the climate resiliency through innovative and sustainable solutions. By utilizing Full Depth Reclamation for asphalt renewal, it recycles existing materials to create a stable, eco-friendly foundation for new pavement. Energy efficiency improvements, including LED lighting upgrades, help lower energy consumption, maintenance costs, and greenhouse gas emissions. Stormwater management strategies, such as pervious pavers and bioswales, reduce runoff, improve water quality, and replenish groundwater. Heat and air quality mitigation efforts incorporate low-growing landscaping to curb heat buildup, enhance air quality, and support water management. Additionally, the installation of a solar array provides clean, renewable energy on-site, reducing carbon emissions and advancing long-term sustainability goals. These initiatives collectively reinforce the county’s commitment to environmental responsibility, cost efficiency, and climate resilience."/>
    <m/>
    <m/>
    <x v="5"/>
    <s v="The scope of work includes the construction phase for the reconstruction of the parking lot._x000a_"/>
    <s v="JANSSEN, P.E., BRILL, MCKINSTRY"/>
    <s v="1-FACILITIES MANAGEMENT (AE-EE-FM)"/>
    <s v="NA-0"/>
    <s v="2026-1"/>
    <s v="2026-4"/>
    <s v="2028-2"/>
    <s v="2028-4"/>
    <s v="2028-4"/>
    <s v="20"/>
    <s v=""/>
    <s v="HIGH"/>
    <s v="Yes"/>
    <s v="Conceptual"/>
    <s v="YES"/>
    <s v="5/15/25"/>
    <s v="1-Facilities Management (AE-EE-FM)"/>
    <m/>
    <m/>
    <m/>
    <m/>
    <x v="1"/>
  </r>
  <r>
    <s v="PF_WJ012101_CRC 600 &amp; 400 BED DORMITORY ROOF.XLSM"/>
    <s v="4311"/>
    <s v="4311_CRC (FORMERLY HOC)"/>
    <x v="2"/>
    <n v="1800"/>
    <x v="6"/>
    <s v="1 - Basic Planning &amp; Design"/>
    <s v="1"/>
    <s v="2 - Construction &amp; Implementation"/>
    <s v="2"/>
    <n v="485000"/>
    <n v="485000"/>
    <n v="1"/>
    <n v="0"/>
    <n v="0"/>
    <n v="1"/>
    <n v="485000"/>
    <s v="BOND"/>
    <n v="0"/>
    <n v="4300000"/>
    <n v="0"/>
    <n v="4300000"/>
    <n v="0"/>
    <n v="0"/>
    <n v="4300000"/>
    <n v="0"/>
    <s v="YES"/>
    <s v="YES_BUDGET MODULE ACCT IMPORT tab for SHERPA import is balanced"/>
    <b v="1"/>
    <n v="0"/>
    <s v="YES"/>
    <s v="YES"/>
    <x v="6"/>
    <n v="45400"/>
    <s v="MICHAEL BICKERSTAFF"/>
    <s v="414-427-4710"/>
    <s v="michael.bickerstaff@milwaukeecountywi.gov"/>
    <x v="6"/>
    <s v="NO"/>
    <s v="YES__Please provide a brief listing of options/alternatives researched and why the option your are requesting for this Cost Est is the best alternative:  Minor repairs have been done over the last five years, but it is coming time where major repairs / upgrades are becoming necessary.  The leaks and repairs are becoming more frequent as time moves on. Evaluated repair vs. replace. Beyond repair. "/>
    <s v="02__YES__Annual financial impact includes: Currently the CRC Budget's about $100,000.00 for roofs per year, this can be reduced once new roofs are installed.  Outlined in the plan report SD_WJ012101_CRC 600 &amp; 400 Bed Dormitory Roof.pdf."/>
    <s v="Facility_Rehab or Major Maint"/>
    <s v="YES__A&amp;E Project Charter; SD_WJ012101_CRC 600 &amp; 400 Bed Dormitory Roof Replacement Project Charter  _x000a_"/>
    <s v="YES__Unable to work through inclement weather. No snow."/>
    <s v="00__Technology Security Risk(s) Addressed: "/>
    <s v="10__Safety-Risk Issue(s) Addressed:  Failure to proceed with this project presents significant safety, operational, and financial risks that could jeopardize the integrity of the facility. Prolonged leakage increases the likelihood of electrical shorts and fire hazards, posing a potentially fatal risk, while also accelerating structural deterioration that may lead to costly repairs or even collapse in compromised areas. Additionally, moisture buildup fosters mold growth, which can spread through the HVAC system, threatening the health of individuals, particularly those with asthma, allergies, or weakened immune systems. Operationally, vital spaces including the commercial kitchen, training areas, and laundry services face potential disruption, impacting essential services and community programs. The Family Center may also be at risk if the leaks expand. Without immediate intervention, ongoing maintenance costs will rise as frequent temporary fixes become necessary. A detailed 151-page report underscores the urgency of the situation, backed by photographic evidence identifying numerous concerns. The project also includes replacing parapet metal flashing while ensuring proper coordination with existing rooftop equipment. Timely action is critical to maintaining the facility’s longevity and ensuring a safe environment for all stakeholders."/>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2__Primary Asset Zip Code: 53132__Total Pop Srvd: 30843__Minority Pop Srvd: 26217__Addresses Racial Equity by: This project is an investment in the Milwaukee County's commitment to equity, safety, and fiscal responsibility. These roofs, which are in urgent need of repair, are essential to maintaining safe housing and the uninterrupted operation of key services, including the kitchen. The facility itself is designed not merely as a punitive space but as a supportive environment that fosters personal development, community reintegration, and long-term public safety. Given that the majority of the population served is from minority communities, any disruption to these services would directly undermine the County's broader equity, health, and safety goals. By addressing this issue proactively, the County ensures the continuity of vital services, supports resident job training programs, and aligns with TBE and DBE participation goals. This investment not only reduces long-term maintenance costs but also provides economic opportunities for underrepresented contractors, reinforcing the County's dedication to inclusion and equity. Ultimately, the roof replacement project is a strategic step toward preserving service continuity, advancing workforce training, and fostering transformative support for underserved populations."/>
    <s v="NO"/>
    <s v="00__NO"/>
    <s v="03__YES__See Page 182 of the CAPITAL IMPROVEMENTS FIVE-YEAR CAPITAL IMPROVEMENT PROGRAM 2024 - 2028"/>
    <s v="03__YES__Category 2 = Addresses Assets anticipated to fail within the next 12 - 24 months__Deferred Maint issues addressed by project: Repairs have been done each year but the roofs are aging to the point that replacements are needed."/>
    <n v="0"/>
    <n v="53132"/>
    <s v=""/>
    <s v=""/>
    <s v=""/>
    <x v="2"/>
    <n v="0"/>
    <n v="0"/>
    <n v="0"/>
    <x v="2"/>
    <n v="0"/>
    <n v="0"/>
    <n v="0"/>
    <s v="8885 S 68th Street"/>
    <n v="0"/>
    <n v="0"/>
    <n v="0"/>
    <s v="01"/>
    <s v="Replacing the CRC 600 &amp; 400 Bed Dormitory roofs is one way to help lower the county’s emissions and strengthen its climate resilience. Modern, eco-friendly roofing systems help minimize disruption during extreme weather events by offering greater durability and structural integrity. These upgrades reduce strain on buildings, safeguard assets from flooding, and contribute to lower energy bills by improving insulation and energy efficiency. Environmentally conscious options such as Built-Up Roofing (BUR), metal roofing, and solar shingles offer distinct advantages. BUR systems are fire-retardant, highly impact-resistant, and require minimal maintenance. Metal roofs are long-lasting—some lasting up to 70 years—and can be designed to replicate traditional materials, offering both strength and aesthetic appeal. Solar shingles not only reduce electricity costs but also provide a modern, lightweight solution. By investing in these roofing technologies, the county can ensure its buildings are better protected against climate-related challenges while contributing to long-term sustainability goals and lowering its overall carbon footprint."/>
    <n v="1"/>
    <s v="01_Replacing the CRC 600 &amp; 400 Bed Dormitory roofs is one way to help lower the county’s emissions and strengthen its climate resilience. Modern, eco-friendly roofing systems help minimize disruption during extreme weather events by offering greater durability and structural integrity. These upgrades reduce strain on buildings, safeguard assets from flooding, and contribute to lower energy bills by improving insulation and energy efficiency. Environmentally conscious options such as Built-Up Roofing (BUR), metal roofing, and solar shingles offer distinct advantages. BUR systems are fire-retardant, highly impact-resistant, and require minimal maintenance. Metal roofs are long-lasting—some lasting up to 70 years—and can be designed to replicate traditional materials, offering both strength and aesthetic appeal. Solar shingles not only reduce electricity costs but also provide a modern, lightweight solution. By investing in these roofing technologies, the county can ensure its buildings are better protected against climate-related challenges while contributing to long-term sustainability goals and lowering its overall carbon footprint."/>
    <m/>
    <m/>
    <x v="6"/>
    <s v="The scope of work includes construction of the design."/>
    <s v="BRILL, MCKINSTRY, ADAM"/>
    <s v="1-FACILITIES MANAGEMENT (AE-EE-FM)"/>
    <s v="NA-0"/>
    <s v="2026-1"/>
    <s v="2026-4"/>
    <s v="2028-1"/>
    <s v="2028-2"/>
    <s v="2029-4"/>
    <s v="30"/>
    <s v="NO"/>
    <s v="HIGH"/>
    <s v="Yes"/>
    <s v="Conceptual"/>
    <s v="YES"/>
    <s v="5/15/25"/>
    <s v="1-Facilities Management (AE-EE-FM)"/>
    <m/>
    <m/>
    <m/>
    <m/>
    <x v="1"/>
  </r>
  <r>
    <s v="PF_WJ012201_CRC - SEGREGATION HEALTH AND SAFETY IMPROVEMENTS.XLSM"/>
    <s v="4311"/>
    <s v="4311_CRC (FORMERLY HOC)"/>
    <x v="2"/>
    <n v="1800"/>
    <x v="7"/>
    <s v="1 - Basic Planning &amp; Design"/>
    <s v="1"/>
    <s v="2 - Construction &amp; Implementation"/>
    <s v="2"/>
    <n v="181670"/>
    <n v="0"/>
    <n v="0"/>
    <n v="181670"/>
    <n v="2"/>
    <n v="2"/>
    <n v="181670"/>
    <s v="CASH"/>
    <n v="0"/>
    <n v="1800000"/>
    <n v="0"/>
    <n v="1800000"/>
    <n v="0"/>
    <n v="0"/>
    <n v="1800000"/>
    <n v="0"/>
    <s v="YES"/>
    <s v="YES_BUDGET MODULE ACCT IMPORT tab for SHERPA import is balanced"/>
    <b v="1"/>
    <n v="0"/>
    <s v="NO, Reduce YR 1 Scope to fit into Sherpa Admin Upload"/>
    <s v="YES"/>
    <x v="7"/>
    <n v="45765"/>
    <s v="MICHAEL BICKERSTAFF"/>
    <s v="414-427-4710"/>
    <s v="michael.bickerstaff@milwaukeecountywi.gov"/>
    <x v="7"/>
    <s v="NO"/>
    <s v="YES__Please provide a brief listing of options/alternatives researched and why the option your are requesting for this Cost Est is the best alternative:  Due to the age of the facility the only alternative would be to build a new segregation building which would be cost prohibited.  Modifications to the existing facilities results in cost savings."/>
    <s v="02__YES__Annual financial impact includes: There is a potential cost due to future lawsuits if this project is not authorized.  The anticipated savings to the operating budget is around $50K."/>
    <s v="Facility_Rehab or Major Maint"/>
    <s v="YES__This is an A&amp;E Charter and has been uploaded into the CRC's SharePoint site as SD_WJ012201_CRC - Segregation Health and Safety Improvements Charter"/>
    <s v="NO__"/>
    <s v="00__Technology Security Risk(s) Addressed: "/>
    <s v="10__Safety-Risk Issue(s) Addressed:  Safety and security challenges persist due to the open cell block design, which allows for interactions that are difficult to monitor effectively. This environment raises concerns about the potential for inappropriate behavior or harm, including risks to staff and residents. Additionally, the lack of comprehensive 24/7 monitoring increases the vulnerability of residents, particularly in cases of self-harm, as items like clothing and blankets can be misused. Staff working in these areas face significant challenges due to limited safety measures and resources, making it harder to maintain a secure and supportive environment. Furthermore, an audit conducted at CJF highlighted concerns about the suicide rate and the heightened risks associated with overcrowding. These issues are similarly reflected at the CRC, where overcrowding continues to strain resources and safety protocols."/>
    <s v="00__Safety-Risk Issue(s) Addressed:  "/>
    <s v="NO__Adopted Board File: __Agreement(s) Uploaded: __Partners and nature of Agreement(s): __Next Board cycle if agreement(s) not yet adopted: "/>
    <m/>
    <m/>
    <s v="NO"/>
    <s v="NO"/>
    <s v="00__Citations Addressed by Project?: NO__Description of Citation(s) addressed: "/>
    <s v="02__Primary Asset Zip Code: 53132__Total Pop Srvd: 30543__Minority Pop Srvd: 26217__Addresses Racial Equity by: By implementing the requested safety and security improvements for all residents we are striving toward the goal of making Milwaukee County the healthiest County in the state. These improvements will improve the mental health safety and security environment for our residents and staff from our community in the following areas:_x000a__x000a_1. Promoting Safety and Fair Treatment:  The enhanced monitoring through cameras and intercom systems will reduce the risk of suicide, violence, and neglect—issues that disproportionately affect residents from marginalized racial backgrounds. By improving safety, the facility ensures that every individual is treated with dignity and fairness, regardless of their race or ethnicity._x000a__x000a_2. Addressing Systemic Inequalities:  Historically, racial inequities in the justice system have led to disproportionate representation of minority groups in segregation units. By prioritizing safety and health improvements, the facility demonstrates a commitment to addressing these disparities and fostering an environment that mitigates harm to vulnerable populations._x000a__x000a_3. Reducing PREA Violations:  The improvements target the prevention of sexual assaults and other harmful incidents, including PREA violations. Communities of color are often overrepresented in facilities where such incidents occur. Sealed doors and better monitoring can help protect residents and staff, reducing trauma that has a lasting impact on racialized individuals._x000a__x000a_4. Improving Staff and Resident Relationships:  Enhanced communication via intercom systems enables staff to be more responsive to residents' needs, building trust and rapport. Improved relationships between staff and residents contribute to an equitable environment where everyone feels valued and heard._x000a__x000a_5. Aligning with Equity-Focused Recommendations:  While there may not be specific state mandates, the jail inspector's recommendation aligns with broader racial equity goals by identifying and addressing structural safety issues. Implementing these changes reflects the county’s dedication to equity-driven practices._x000a__x000a_6. Creating a Positive Cycle of Accountability:  Safety improvements create a facility that prioritizes accountability—both in terms of resident wellbeing and staff professionalism. This focus aligns with the county's racial equity goals, ensuring fair treatment and reducing negative outcomes tied to systemic biases._x000a__x000a_"/>
    <s v="NO"/>
    <s v="00__NO"/>
    <s v="00__NO"/>
    <s v="03__YES__Category 2 = Addresses Assets anticipated to fail within the next 12 - 24 months__Deferred Maint issues addressed by project: In addition to health and safety improvements, the following items below will be evaluated during design for necessity and feasibility:_x000a_-_x0009_Updating of plumbing fixtures in these 58 cells (ensuring that anti-ligature fixtures are used)._x000a_-_x0009_Modifications to the solid metal cell back-walls_x000a_-_x0009_Review of HVAC needs to these spaces (ensuring adequate supply and return ventilation rates are maintained)_x000a_-_x0009_Review of layout changes and any additional requirements related to obstruction of view from correctional staff. "/>
    <n v="0"/>
    <m/>
    <m/>
    <m/>
    <m/>
    <x v="2"/>
    <n v="0"/>
    <n v="0"/>
    <n v="0"/>
    <x v="2"/>
    <n v="0"/>
    <n v="0"/>
    <n v="0"/>
    <s v="8885 S 68th St"/>
    <n v="0"/>
    <n v="0"/>
    <n v="0"/>
    <s v="00"/>
    <s v="No Climate Reduction Impact reported by Requesting Department"/>
    <n v="0"/>
    <s v="00_No Climate Reduction Impact reported by Requesting Department"/>
    <m/>
    <m/>
    <x v="7"/>
    <s v="The scope of work includes construction of the design."/>
    <s v="MCKINSTRY, BRILL"/>
    <s v="1-FACILITIES MANAGEMENT (AE-EE-FM)"/>
    <s v="NA-0"/>
    <s v="2026-2"/>
    <s v="2026-4"/>
    <s v="2028-1"/>
    <s v="2028-3"/>
    <s v="2028-4"/>
    <s v="30"/>
    <s v="NO"/>
    <s v="HIGH"/>
    <s v="Yes"/>
    <s v="Conceptual"/>
    <s v="YES"/>
    <s v="5/30/25"/>
    <s v="1-Facilities Management (AE-EE-FM)"/>
    <m/>
    <m/>
    <m/>
    <m/>
    <x v="1"/>
  </r>
  <r>
    <s v="PF_WJ012301_CRC CAMPUS BUILDINGS RETRO-COMMISSIONING STUDY.XLSM"/>
    <s v="4311"/>
    <s v="4311_CRC (FORMERLY HOC)"/>
    <x v="2"/>
    <n v="1800"/>
    <x v="8"/>
    <s v="1 - Basic Planning &amp; Design"/>
    <s v="1"/>
    <s v="2 - Construction &amp; Implementation"/>
    <s v="2"/>
    <n v="215010"/>
    <n v="0"/>
    <n v="0"/>
    <n v="215010"/>
    <n v="2"/>
    <n v="2"/>
    <n v="215010"/>
    <s v="CASH"/>
    <n v="0"/>
    <n v="165000"/>
    <n v="165000"/>
    <n v="0"/>
    <n v="0"/>
    <n v="0"/>
    <n v="165000"/>
    <n v="0"/>
    <s v="YES"/>
    <s v="YES_BUDGET MODULE ACCT IMPORT tab for SHERPA import is balanced"/>
    <b v="1"/>
    <n v="0"/>
    <s v="NO, Reduce YR 1 Scope to fit into Sherpa Admin Upload"/>
    <s v="YES"/>
    <x v="8"/>
    <n v="45765"/>
    <s v="MICHAEL BICKERSTAFF"/>
    <s v="414-427-4710"/>
    <s v="michael.bickerstaff@milwaukeecountywi.gov"/>
    <x v="8"/>
    <s v="NO"/>
    <s v="YES__Please provide a brief listing of options/alternatives researched and why the option your are requesting for this Cost Est is the best alternative:  The alternative is to continue with business as usual. But if we do, we risk missing important opportunities both to save dollars through lower energy costs and to reduce our city's greenhouse gas emissions. This is a chance to lead with fiscal responsibility and environmental stewardship. Values that directly benefit our residents today and into the future."/>
    <s v="02__YES__Annual financial impact includes: This project is estimated to create an annual energy savings of $55,000 to $165,000.  Simple payback is estimated to take 0.75 to 1.5 years."/>
    <s v="Facility_Rehab or Major Maint"/>
    <s v="YES__A&amp;E Project Charter"/>
    <s v="NO__"/>
    <s v="00__Technology Security Risk(s) Addressed: "/>
    <s v="00__Safety-Risk Issue(s) Addressed:  "/>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2__Primary Asset Zip Code: 53132__Total Pop Srvd: 30543__Minority Pop Srvd: 26217__Addresses Racial Equity by: Bridge the Gap: Health disparities, break down silos, racial equity lens.   Invest in Equity: Causes of health disparities, fiscal health, dismantle barriers. The Community Reintegration Center’s purpose of reducing recidivism and preparing residents to return to the community align well with the County’s goals to “Bridge the Gap” and “Invest in Equity”. By allocating capital dollars to this project, the County is: _x000a__x000a_Ensuring CRC programs that serve historically underserved members of this community are able to continue without interruption due to equipment failures. _x000a__x000a_Investing in retro-commissioning would significantly reduce greenhouse gas emissions that cause heatwaves, flooding and poor air quality – all of which impact human health. "/>
    <s v="NO"/>
    <s v="00__NO"/>
    <s v="00__NO"/>
    <s v="00__NO____Deferred Maint issues addressed by project: "/>
    <n v="0"/>
    <n v="53132"/>
    <s v=""/>
    <s v=""/>
    <s v=""/>
    <x v="2"/>
    <n v="0"/>
    <n v="0"/>
    <n v="0"/>
    <x v="2"/>
    <n v="0"/>
    <n v="0"/>
    <n v="0"/>
    <s v="8885 S 68th St"/>
    <n v="0"/>
    <n v="0"/>
    <n v="0"/>
    <s v="02"/>
    <s v="Retro-commissioning helps identify inefficiencies in buildings’ energy usage and is considering one of the most important first steps in addressing low-hanging fruit in optimizing building performance and reducing energy and carbon emissions. The 2050 Climate Action Plan for the County recommends retro-commissioning for the CRC campus. This would address both sustainability and operational needs.  _x000a_There is no significant material sourcing or recycling as part of this project. "/>
    <n v="1"/>
    <s v="02_Retro-commissioning helps identify inefficiencies in buildings’ energy usage and is considering one of the most important first steps in addressing low-hanging fruit in optimizing building performance and reducing energy and carbon emissions. The 2050 Climate Action Plan for the County recommends retro-commissioning for the CRC campus. This would address both sustainability and operational needs.  _x000a_There is no significant material sourcing or recycling as part of this project. "/>
    <m/>
    <m/>
    <x v="8"/>
    <s v="The scope of work includes construction of design."/>
    <s v="MCKINSTRY, BRILL"/>
    <s v="1-FACILITIES MANAGEMENT (AE-EE-FM)"/>
    <s v="NA-0"/>
    <s v="2026-0"/>
    <s v="2026-0"/>
    <s v="2026-0"/>
    <s v="2026-0"/>
    <s v="2026-0"/>
    <s v="30"/>
    <s v="NO"/>
    <s v="HIGH"/>
    <s v="Yes"/>
    <s v="Conceptual"/>
    <s v="YES"/>
    <s v="6/3/25"/>
    <s v="1-Facilities Management (AE-EE-FM)"/>
    <m/>
    <m/>
    <m/>
    <m/>
    <x v="1"/>
  </r>
  <r>
    <s v="PF_WG004001-VEL PHILLIPS - SECURE COURTROOM (CHILDRENS COURT).XLSM"/>
    <s v="2851"/>
    <s v="2851_COURTS"/>
    <x v="3"/>
    <n v="1700"/>
    <x v="9"/>
    <s v="1 - Basic Planning &amp; Design"/>
    <s v="1"/>
    <s v="2 - Construction &amp; Implementation"/>
    <s v="2"/>
    <n v="641510"/>
    <n v="641510"/>
    <n v="1"/>
    <n v="0"/>
    <n v="0"/>
    <n v="1"/>
    <n v="641510"/>
    <s v="BOND"/>
    <n v="0"/>
    <n v="6529678"/>
    <n v="0"/>
    <n v="6529678"/>
    <n v="0"/>
    <n v="0"/>
    <n v="6529678"/>
    <n v="0"/>
    <s v="YES"/>
    <s v="YES_BUDGET MODULE ACCT IMPORT tab for SHERPA import is balanced"/>
    <b v="1"/>
    <n v="0"/>
    <s v="YES"/>
    <s v="YES"/>
    <x v="9"/>
    <n v="45401"/>
    <s v="STEPHANIE GARBO"/>
    <s v="414-278-5115"/>
    <s v="stephanie.garbo2@wicourts.gov"/>
    <x v="9"/>
    <s v="YES"/>
    <s v="YES__Please provide a brief listing of options/alternatives researched and why the option your are requesting for this Cost Est is the best alternative:  Restructuring an existing courtroom was considered. However, that would reduce the number of courtrooms available during the construction creating a problem for calendars and timely case processing. It would also require additional spaces to be repurposed expanding the project budget and timeline. "/>
    <s v="00__NO__Annual financial impact includes: "/>
    <s v="Facility_New Construction, Alteration, or Expansion"/>
    <s v="YES__AE Project Charter. The Charter is uploaded into the Capital SharePoint folder._x000a__x000a_SD_WG004001_Life Safety Risk"/>
    <s v="NO__"/>
    <s v="00__Technology Security Risk(s) Addressed: "/>
    <s v="10__Safety-Risk Issue(s) Addressed:  The lack of secure courtroom poses a significant safety/security risk for the staff, parties, and public who attend the respective hearings. There has been a substantial increase in the number of incidents due to the inadequate courtroom space. The hearings at Childrens Court can be very contentious and emotional and not having adequate space for the parties and MCSO to deescalate situations is problematic. See attached Incident Report (SD_WG004001_Life Safety Risk (pg 1)) for example."/>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2__Primary Asset Zip Code: 53226__Total Pop Srvd: 3984__Minority Pop Srvd: __Addresses Racial Equity by: In calendar year 2023, there were 3,769 cases heard at Childrens Court. In addition, there were 11 adult jurisdiction cases in 2023 that are not included in the 3,769. In 2024, there were 3,984 cases opened at Children's Court and there were 22 juveniles referred in for original jurisdiction charges. The criminal and juvenile justice systems have significant minority representation. The secure courtroom would allow for the youth to be treated like youth by appearing in the same physical space that has better access to youth focused rehabilitative services. It would eliminate the transportation need downtown which is very stressful and resource consuming. The space would also further encourage cooperating between youth justice proceedings and the adult proceedings. "/>
    <s v="NO"/>
    <s v="00__NO"/>
    <s v="00__NO"/>
    <s v="00__NO____Deferred Maint issues addressed by project: "/>
    <n v="0"/>
    <n v="53226"/>
    <s v=""/>
    <s v=""/>
    <s v=""/>
    <x v="3"/>
    <n v="0"/>
    <n v="0"/>
    <n v="0"/>
    <x v="3"/>
    <n v="0"/>
    <n v="0"/>
    <n v="0"/>
    <s v="10201 W Watertown Plank Rd."/>
    <n v="0"/>
    <n v="0"/>
    <n v="0"/>
    <s v="00"/>
    <s v="No Climate Reduction Impact reported by Requesting Department"/>
    <n v="0"/>
    <s v="00_No Climate Reduction Impact reported by Requesting Department"/>
    <m/>
    <m/>
    <x v="9"/>
    <s v="The scope of work includes construction of the design. "/>
    <s v="NILLES"/>
    <s v="1-FACILITIES MANAGEMENT (AE-EE-FM)"/>
    <s v="NA-0"/>
    <s v="2026-2"/>
    <s v="2026-4"/>
    <s v="2028-1"/>
    <s v="2029-2"/>
    <s v="2029-4"/>
    <s v="75"/>
    <s v="NO"/>
    <s v="HIGH"/>
    <s v="Yes"/>
    <s v="Conceptual"/>
    <s v="YES"/>
    <s v="6/2/25"/>
    <s v="1-Facilities Management (AE-EE-FM)"/>
    <m/>
    <m/>
    <m/>
    <m/>
    <x v="1"/>
  </r>
  <r>
    <s v="PF_WC029301_COURTHOUSE - ELECTION COMMISSION AREA RECONFIGURATION.XLSM"/>
    <s v="3270"/>
    <s v="3270_CLERK"/>
    <x v="4"/>
    <n v="1750"/>
    <x v="10"/>
    <s v="1 - Basic Planning &amp; Design"/>
    <s v="1"/>
    <s v="2 - Construction &amp; Implementation"/>
    <s v="2"/>
    <n v="144710"/>
    <n v="0"/>
    <n v="0"/>
    <n v="144710"/>
    <n v="2"/>
    <n v="2"/>
    <n v="144710"/>
    <s v="CASH"/>
    <n v="0"/>
    <n v="1300000"/>
    <n v="1300000"/>
    <n v="0"/>
    <n v="0"/>
    <n v="0"/>
    <n v="1300000"/>
    <n v="0"/>
    <s v="YES"/>
    <s v="YES_BUDGET MODULE ACCT IMPORT tab for SHERPA import is balanced"/>
    <b v="1"/>
    <n v="0"/>
    <s v="YES"/>
    <s v="YES"/>
    <x v="10"/>
    <s v="*"/>
    <s v="MICHELLE HAWLEY, ELECTIONS DIRECTOR"/>
    <s v="414-278-4061"/>
    <s v="michelle.hawley@milwaukeecountywi.gov"/>
    <x v="10"/>
    <s v="NO"/>
    <s v="YES__Please provide a brief listing of options/alternatives researched and why the option your are requesting for this Cost Est is the best alternative:  The Election Commission is open to an alternate location that the one proposed in this project, provided it meets the requirements and paramaters ourlined herein. "/>
    <s v="00__NO__Annual financial impact includes: "/>
    <s v="Facility_New Construction, Alteration, or Expansion"/>
    <s v="NO"/>
    <s v="YES__As the Milwaukee County Election Commission will continue its operations in G-10 during the construction period, the work in G-7 can be done during most parts of the year, for months at a time. The exceptions are days when the Election Commission will have to perform post election canvass, although alternative locations could be identified. "/>
    <s v="05__Technology Security Risk(s) Addressed: This project does address life/safety issues as well as security risk from an IT standpoint. The Department of Justice consistently issues reports of increased violence against election officials and the Milwaukee County Election Commission is particularly vulnerable to the same, given its current location. Both staff and the critical election-related IT infrastructure are housed in G10, which inadequtely separated from the outside. Additionally, the offices have windows that face the outdoor area (Wells Street). "/>
    <s v="00__Safety-Risk Issue(s) Addressed:  "/>
    <s v="05__Safety-Risk Issue(s) Addressed:  Concerning health and safety, the current Election Commission offices in G-10 are adjacent to the Courthouse cafeteria. Staff is consistently exposed to mice and cockroaches, which is a health hazard.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3__Primary Asset Zip Code: 53233__Total Pop Srvd: 918661__Minority Pop Srvd: 465761__Addresses Racial Equity by: The Milwaukee County Election Commission’s (MCEC) mission is to help administer federal, state, and local elections in a_x000a_manner that fosters public trust in the accuracy, efficiency, and fairness of elections and develops public confidence in the_x000a_democratic process. The MCEC staff also works to promote and empower Milwaukee County citizens to vote, and to encourage the_x000a_enfranchisement of every eligible individual to be able to register and vote through educational outreach campaigns to_x000a_ensure the success of elections in Milwaukee County. It's voter education and outreach campaigns have primarily focused on traditionally disenfranchised and low turnout minority communities, which are largely African American and Latino. "/>
    <s v="NO"/>
    <s v="00__NO"/>
    <s v="00__NO"/>
    <s v="00__NO____Deferred Maint issues addressed by project: "/>
    <n v="0"/>
    <n v="53233"/>
    <s v=""/>
    <s v=""/>
    <s v=""/>
    <x v="4"/>
    <n v="0"/>
    <n v="0"/>
    <n v="0"/>
    <x v="1"/>
    <n v="0"/>
    <n v="0"/>
    <n v="0"/>
    <s v="901 N. 9th Street, Room G-7"/>
    <n v="0"/>
    <n v="0"/>
    <n v="0"/>
    <s v="00"/>
    <s v="No Climate Reduction Impact reported by Requesting Department"/>
    <n v="0"/>
    <s v="00_No Climate Reduction Impact reported by Requesting Department"/>
    <m/>
    <m/>
    <x v="10"/>
    <s v="The scope of work includes construction based on completed design."/>
    <s v="WHEELER"/>
    <s v="1-FACILITIES MANAGEMENT (AE-EE-FM)"/>
    <s v="NA-0"/>
    <s v="2026-1"/>
    <s v="2026-2"/>
    <s v="2027-1"/>
    <s v="2027-3"/>
    <s v="2027-4"/>
    <s v="30"/>
    <s v=""/>
    <s v="HIGH"/>
    <s v="Yes"/>
    <s v="Conceptual"/>
    <s v="YES"/>
    <s v="5/20/25"/>
    <s v="1-Facilities Management (AE-EE-FM)"/>
    <m/>
    <m/>
    <m/>
    <m/>
    <x v="1"/>
  </r>
  <r>
    <s v="PF_WG004201_VEL PHILIPS - HVAC.XLSM"/>
    <s v="5725"/>
    <s v="5725_DAS-FMD"/>
    <x v="5"/>
    <n v="1700"/>
    <x v="11"/>
    <s v="1 - Basic Planning &amp; Design"/>
    <s v="1"/>
    <s v="2 - Construction &amp; Implementation"/>
    <s v="2"/>
    <n v="757630"/>
    <n v="757630"/>
    <n v="1"/>
    <n v="0"/>
    <n v="0"/>
    <n v="1"/>
    <n v="757630"/>
    <s v="BOND"/>
    <n v="0"/>
    <n v="6698000"/>
    <n v="0"/>
    <n v="1020000"/>
    <n v="4070000"/>
    <n v="1608000"/>
    <n v="6698000"/>
    <n v="0"/>
    <s v="YES"/>
    <s v="YES_BUDGET MODULE ACCT IMPORT tab for SHERPA import is balanced"/>
    <b v="1"/>
    <n v="0"/>
    <s v="NO, Reduce YR 1 Scope to fit into Sherpa Admin Upload"/>
    <s v="YES"/>
    <x v="11"/>
    <n v="45743"/>
    <s v="MARK ROGNSVOOG"/>
    <s v="414.278.4971"/>
    <s v="mark.rognsvoog@milwaukeecountywi.gov"/>
    <x v="11"/>
    <s v="NO"/>
    <s v="NO__Please provide an explanation of why alternative options were not researched:  Alternative option is to continue to run parts of the building &quot;full on&quot; which is not cost effective, safe or comforting to staff, clients and visitors."/>
    <s v="02__YES__Annual financial impact includes: Fiscal heath: upgrading the BAS of the equipment will increase efficiencies of the system and decrease operating costs. "/>
    <s v="Facility_Rehab or Major Maint"/>
    <s v="NO"/>
    <s v="YES__Work needs to be done between heating/cooling seasons."/>
    <s v="00__Technology Security Risk(s) Addressed: "/>
    <s v="10__Safety-Risk Issue(s) Addressed:  We would still have to operate the building mostly at &quot;full on&quot; with little to no control. Increased maintenance work orders with limited solutions due to failing controls. Increased operating and maintenance costs. Possibility of complete system failure in the near future. This project would ensure proper building temperatures and proper air exchanges per hour."/>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2__Primary Asset Zip Code: 53226__Total Pop Srvd: __Minority Pop Srvd: __Addresses Racial Equity by: This project would have a direct impact on services provided at the Vel Phillips Youth Family Justice Center. The project would help to create a safe and reliable heating/cooling system utilized by tenets and their customers that use services provided by: Courts, Family Services etc."/>
    <s v="NO"/>
    <s v="00__NO"/>
    <s v="00__NO"/>
    <s v="05__YES__Category 1 = Immediately Addresses Failing Assets__Deferred Maint issues addressed by project: These Boilers have not functioned properly since install. Normally a boiler would have preventative maintenance done once a year. FMD removes, takes apart and cleans boiler 2+/year a year or the boilers stop working. The major issue is soot build up and clogging. FMD had the manufacture out to inspect them just to tell us it is installed right with no recalls but can't tell FMD why we must do twice the work to keep them going. $50k / year on preventative maintenance, not including parts."/>
    <m/>
    <n v="53226"/>
    <s v=""/>
    <s v=""/>
    <s v=""/>
    <x v="3"/>
    <n v="0"/>
    <n v="0"/>
    <n v="0"/>
    <x v="3"/>
    <n v="0"/>
    <n v="0"/>
    <n v="0"/>
    <s v="10201 W. Watertown Plank Road"/>
    <n v="0"/>
    <n v="0"/>
    <n v="0"/>
    <s v="02"/>
    <s v="Less travel by facilities staff for monitoring and servicing. This reduced travel saves vehicle use thus, reducing the carbon footprint of the gasoline powered service vehicles. By having a balanced and efficient HVAC system, we would burn less fuel (natural gas)  while maintaining even heating and cooling throughout the building. "/>
    <n v="1"/>
    <s v="02_Less travel by facilities staff for monitoring and servicing. This reduced travel saves vehicle use thus, reducing the carbon footprint of the gasoline powered service vehicles. By having a balanced and efficient HVAC system, we would burn less fuel (natural gas)  while maintaining even heating and cooling throughout the building. "/>
    <m/>
    <m/>
    <x v="11"/>
    <s v="The out years of scope include construction of the systems in phased approaches with BMS replacements following mechanical equipmment replacements. _x000a_Anticipated Phases:_x000a_2027: Hydronic Systems (boilers, hot water pumps, Legal Wing heating)_x000a_2028 Air Side Systems (AHU's, exhaust fans, ductwork, VAV's, heaters)_x000a_2029: Network Systems (Fire Alarm, BMS)"/>
    <s v="MICHAEL SHEEHAN"/>
    <s v="1-FACILITIES MANAGEMENT (AE-EE-FM)"/>
    <s v="NA-0"/>
    <s v="2026-2"/>
    <s v="2026-4"/>
    <s v="2027-2"/>
    <s v="2030-2"/>
    <s v="2030-4"/>
    <s v="20"/>
    <s v=""/>
    <s v="HIGH"/>
    <s v="Yes"/>
    <s v="Conceptual"/>
    <s v="YES"/>
    <s v="5/30/25"/>
    <s v="1-Facilities Management (AE-EE-FM)"/>
    <m/>
    <m/>
    <m/>
    <m/>
    <x v="1"/>
  </r>
  <r>
    <s v="PF_WC027604_IJCC - COURTHOUSE COMPLEX DESIGN.XLSM"/>
    <s v="5725"/>
    <s v="5725_DAS-FMD"/>
    <x v="5"/>
    <n v="1750"/>
    <x v="12"/>
    <s v="1 - Basic Planning &amp; Design"/>
    <s v="1"/>
    <s v="1 - Basic Planning &amp; Design; 2 - Construction &amp; Implementation; 4 - Equipment"/>
    <s v="1; 2; 4"/>
    <n v="11101280"/>
    <n v="0"/>
    <n v="0"/>
    <n v="11101280"/>
    <n v="2"/>
    <n v="2"/>
    <n v="11101280"/>
    <s v="CASH"/>
    <n v="0"/>
    <n v="415618720"/>
    <n v="32658720"/>
    <n v="283280000"/>
    <n v="60100000"/>
    <n v="39580000"/>
    <n v="415618720"/>
    <n v="0"/>
    <s v="YES"/>
    <s v="YES_BUDGET MODULE ACCT IMPORT tab for SHERPA import is balanced"/>
    <b v="1"/>
    <n v="0"/>
    <s v="YES"/>
    <s v="YES"/>
    <x v="12"/>
    <n v="45763"/>
    <s v="PETER NILLES"/>
    <s v="414-278-4953"/>
    <s v="peter.nilles@milwaukeecountywi.gov"/>
    <x v="12"/>
    <s v="NO"/>
    <s v="YES__Please provide a brief listing of options/alternatives researched and why the option your are requesting for this Cost Est is the best alternative:  Leaving the facility as it is today will continue to increase operational challenges, deferred maintenance costs and facility-related safety and security issues."/>
    <s v="02__YES__Annual financial impact includes: Operational costs will be impacted positively, through energy efficiencies, new equipment, and warranties. In 2024, Milwaukee County spent almost $3.9M on utilities for the courthouse complex. By achieving an average energy consumption, it could save over $880K/year._x000a__x000a_Specifics are to be determined."/>
    <s v="Facility_New Construction, Alteration, or Expansion"/>
    <s v="Proj Charter indicated by Dept (as YES), but NOT uploaded. Check with Dept that Charter type has been indicated AND that the Charter file has been uploaded to the Capital SharePoint site."/>
    <s v="NO__"/>
    <s v="00__Technology Security Risk(s) Addressed: "/>
    <s v="10__Safety-Risk Issue(s) Addressed:  Lack of separation in the hallways between courts personnel (including judges and juries), attorneys, defendants, witnesses, family members, and the general public could result in dangerous situations. Condition assessment findings have identified approximately $59 million in facility requirements, many of which are categorized as &quot;Beyond Useful Life&quot; and some of which are categorized as &quot;Life Safety&quot;. The accompanying Phase 3 report (SC_WC027601_Life Safety Risk (1)), pages 25 through 44, include more information on the operational and condition assessment findings. The accompanying VFA report (SC_WC027601_Life Safety Risk (2).pdf), pages 1 through 3, provides details on the condition assessment requirements."/>
    <s v="00__Safety-Risk Issue(s) Addressed:  "/>
    <s v="YES__Adopted Board File: __Agreement(s) Uploaded: __Partners and nature of Agreement(s): This facility is predicated on a state-local partnership as Milwaukee County delivers state services at the local level.  As a result, a strong state-local partnership is critical to securing a solution. Milwaukee County is also pursuing federal funding in the form of an earmark request.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4__Primary Asset Zip Code: 53223__Total Pop Srvd: 1000000__Minority Pop Srvd: 300000__Addresses Racial Equity by: 1. New buildings can enable safe and healthy environments for all occupants. This is particularly important for low-income communities that may be disproportionately impacted by poor environmental hazards._x000a_2. Building construction projects can create jobs and economic opportunities for workers and contractors from diverse backgrounds and minorities. This can help promote economic equity and reduce disparities in employment and income._x000a_3. Improving the physical condition of areas with new buildings that serve low-income communities can help revitalize these areas and create more vibrant and attractive neighborhoods._x000a_4. Constructing buildings with energy-efficient systems and technologies can help reduce energy costs, reducing costs and tax burdens, thereby positively impacting low-income communities."/>
    <s v="YES"/>
    <s v="00__NO"/>
    <s v="03__YES__Pages 18, 215, 220, 234, 240, 249 of the 2023-27 5-Yr Capital Plan."/>
    <s v="05__YES__Category 1 = Immediately Addresses Failing Assets__Deferred Maint issues addressed by project: The Public Safety Building requires an infusion of funds for Milwaukee County simply to maintain it. Milwaukee County budgets $500,000/year on emergency repairs for the Public Safety Building – this can be utilized elsewhere after a new building is constructed. The building has seen extensive deferred maintenance, and does not meet current County standards for facilities condition. During Phase III, the Project Team examined these costs in Milwaukee County’s FCAP Report and 5-Year Capital Improvement Plan. Despite the recommendation to replace the Safety Building, investments to address basic life safety issues are ongoing, such as the County Board-approved 2018 elevator modernization project.  Estimated $75M in deferred maintenance, not including code and safety issues."/>
    <n v="0"/>
    <n v="53223"/>
    <s v=""/>
    <s v=""/>
    <s v=""/>
    <x v="4"/>
    <n v="0"/>
    <n v="0"/>
    <n v="0"/>
    <x v="1"/>
    <n v="0"/>
    <n v="0"/>
    <n v="0"/>
    <s v="821 West State Street"/>
    <n v="0"/>
    <n v="0"/>
    <n v="0"/>
    <s v="03"/>
    <s v="New facility with have &quot;greener&quot;, coordinated HVAC, lighting, etc. systems, less maintenance (indirect emissions), reduce energy costs, energy efficient roofs, windows, doors, insulation. Recently-adopted sustainability standards will be applied."/>
    <n v="1"/>
    <s v="03_New facility with have &quot;greener&quot;, coordinated HVAC, lighting, etc. systems, less maintenance (indirect emissions), reduce energy costs, energy efficient roofs, windows, doors, insulation. Recently-adopted sustainability standards will be applied."/>
    <m/>
    <m/>
    <x v="12"/>
    <s v="The scope of work includes continued planning, design and construction.  Out-year project costs from 2027 – 2032 are estimated at $468.4 million."/>
    <s v="PETER NILLES"/>
    <s v="1-FACILITIES MANAGEMENT (AE-EE-FM)"/>
    <s v="2027-2"/>
    <s v="2026-3"/>
    <s v="2028-2"/>
    <s v="2028-1"/>
    <s v="2033-1"/>
    <s v="2033-3"/>
    <s v="75"/>
    <s v=""/>
    <s v="HIGH"/>
    <s v="Yes"/>
    <s v="Conceptual"/>
    <s v="YES"/>
    <s v="5/29/25"/>
    <s v="1-Facilities Management (AE-EE-FM)"/>
    <m/>
    <m/>
    <m/>
    <m/>
    <x v="1"/>
  </r>
  <r>
    <s v="PF_WC028601_CJF - SPU REPLACEMENT (AND RELATED WORK).XLSM"/>
    <s v="5725"/>
    <s v="5725_DAS-FMD"/>
    <x v="5"/>
    <n v="1750"/>
    <x v="13"/>
    <s v="1 - Basic Planning &amp; Design; 2 - Construction &amp; Implementation"/>
    <s v="1, 2"/>
    <s v="None."/>
    <s v="None."/>
    <n v="328720"/>
    <n v="328720"/>
    <n v="1"/>
    <n v="0"/>
    <n v="0"/>
    <n v="1"/>
    <n v="328720"/>
    <s v="BOND"/>
    <n v="0"/>
    <n v="0"/>
    <n v="0"/>
    <n v="0"/>
    <n v="0"/>
    <n v="0"/>
    <n v="0"/>
    <n v="0"/>
    <s v="YES"/>
    <s v="YES_BUDGET MODULE ACCT IMPORT tab for SHERPA import is balanced"/>
    <b v="1"/>
    <n v="0"/>
    <s v="NO, Reduce YR 1 Scope to fit into Sherpa Admin Upload"/>
    <s v="YES"/>
    <x v="13"/>
    <n v="45744"/>
    <s v="MARK ROGNSVOOG"/>
    <s v="414.278.4971"/>
    <s v="mark.rognsvoog@milwaukeecountywi.gov"/>
    <x v="13"/>
    <s v="NO"/>
    <s v="NO__Please provide an explanation of why alternative options were not researched:  There are no viable, cost effective options available."/>
    <s v="02__YES__Annual financial impact includes: Will reduce labor of cleaning up the stairwell debris during operation of SPU#2 as well as lowering maintenance costs."/>
    <s v="Facility_Rehab or Major Maint"/>
    <s v="NO"/>
    <s v="NO__"/>
    <s v="00__Technology Security Risk(s) Addressed: "/>
    <s v="10__Safety-Risk Issue(s) Addressed:  This breach causes soil, backfill and debris to be blown out into the FIRE STAIRWELL #2 causing slip, trip and fall hazards during pressurization of the stairwell which occurs during a fire/smoke alarm situation in the Criminal Justice Facility. it is also causing undo stress and pre-mature failing of the current unit. This is a Life Safety issue."/>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33__Total Pop Srvd: __Minority Pop Srvd: __Addresses Racial Equity by: This project has a direct impact on jail operations and is an essential fire egress/evacuation route during emergent situations. This building serves jail staff, nursing staff and contractors which in turn serves our public."/>
    <s v="YES"/>
    <s v="00__NO"/>
    <s v="00__NO"/>
    <s v="00__NO____Deferred Maint issues addressed by project: "/>
    <n v="0"/>
    <n v="53233"/>
    <s v=""/>
    <s v=""/>
    <s v=""/>
    <x v="4"/>
    <n v="0"/>
    <n v="0"/>
    <n v="0"/>
    <x v="1"/>
    <n v="0"/>
    <n v="0"/>
    <n v="0"/>
    <s v="949 N. 9th Street"/>
    <n v="0"/>
    <n v="0"/>
    <n v="0"/>
    <s v="00"/>
    <s v="No Climate Reduction Impact reported by Requesting Department"/>
    <n v="0"/>
    <s v="00_No Climate Reduction Impact reported by Requesting Department"/>
    <m/>
    <m/>
    <x v="13"/>
    <s v="None"/>
    <s v="ANDY WALSH"/>
    <s v="1-FACILITIES MANAGEMENT (AE-EE-FM)"/>
    <s v="2025-2"/>
    <s v="2025-3"/>
    <s v="2025-4"/>
    <s v="2026-1"/>
    <s v="2026-3"/>
    <s v="2026-4"/>
    <s v="25"/>
    <s v="NO"/>
    <s v="LOW"/>
    <s v="Yes"/>
    <n v="0.6"/>
    <s v="NO"/>
    <s v="5/25/25"/>
    <s v="1-Facilities Management (AE-EE-FM)"/>
    <m/>
    <m/>
    <m/>
    <m/>
    <x v="1"/>
  </r>
  <r>
    <s v="PF_WC028201_CJF SPRINKLER SYSTEM.XLSM"/>
    <s v="5725"/>
    <s v="5725_DAS-FMD"/>
    <x v="5"/>
    <n v="1750"/>
    <x v="14"/>
    <s v="1 - Basic Planning &amp; Design; 2 - Construction &amp; Implementation"/>
    <s v="1, 2"/>
    <s v="None."/>
    <s v="None."/>
    <n v="100500"/>
    <n v="0"/>
    <n v="0"/>
    <n v="100500"/>
    <n v="2"/>
    <n v="2"/>
    <n v="100500"/>
    <s v="CASH"/>
    <n v="0"/>
    <n v="0"/>
    <n v="0"/>
    <n v="0"/>
    <n v="0"/>
    <n v="0"/>
    <n v="0"/>
    <n v="0"/>
    <s v="YES"/>
    <s v="YES_BUDGET MODULE ACCT IMPORT tab for SHERPA import is balanced"/>
    <b v="1"/>
    <n v="0"/>
    <s v="YES"/>
    <s v="YES"/>
    <x v="14"/>
    <n v="45743"/>
    <s v="STEVEN DELGADO"/>
    <s v="414.278.4971"/>
    <s v="steven.delgado@milwaukeecountywi.gov"/>
    <x v="14"/>
    <s v="NO"/>
    <s v="NO__Please provide an explanation of why alternative options were not researched:  Unknown what options are available outside of a tamper-resistant system."/>
    <s v="02__YES__Annual financial impact includes: This project will help reduce the number of emergency call-ins of the facilities plumbing staff as well as save on the cost of replacing individual sprinkler heads every time tampering occurs."/>
    <s v="Facility_Rehab or Major Maint"/>
    <s v="YES__https://milwaukeecountywi.sharepoint.com/:w:/r/sites/CapitalPlanning-FacilitiesManagementDivisionFMD/_layouts/15/Doc.aspx?sourcedoc=%7B32B7D9A4-E120-45BF-A8EA-EAFDE98D77F8%7D&amp;file=Project%20Charter%20WC028201%20CJF%20Sprinklers.docx&amp;wdLOR=cD48E666A-2D9E-4DF5-97EE-28E3A26BBDB4&amp;action=default&amp;mobileredirect=true"/>
    <s v="NO__"/>
    <s v="00__Technology Security Risk(s) Addressed: "/>
    <s v="10__Safety-Risk Issue(s) Addressed:  Water on floor is a slipping hazard for all staff and clients. _x000a_Alleviate jail staff from having to relocate cell occupants during flooding and cleanup which is a safety/security issue. _x000a_Water damage to structure and property – known and unknown_x000a_Alleviate the labor cost of numerous after-hours plumbing emergency call ins."/>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33__Total Pop Srvd: __Minority Pop Srvd: __Addresses Racial Equity by: This project would have a direct impact on services provided at the CJF. The project would help to create a safe and reliable environment for staff and clients."/>
    <s v="YES"/>
    <s v="00__NO"/>
    <s v="00__NO"/>
    <s v="00__NO____Deferred Maint issues addressed by project: "/>
    <n v="0"/>
    <n v="53233"/>
    <s v=""/>
    <s v=""/>
    <s v=""/>
    <x v="4"/>
    <n v="0"/>
    <n v="0"/>
    <n v="0"/>
    <x v="1"/>
    <n v="0"/>
    <n v="0"/>
    <n v="0"/>
    <s v="949 N 9th Street"/>
    <n v="0"/>
    <n v="0"/>
    <n v="0"/>
    <s v="00"/>
    <s v="No Climate Reduction Impact reported by Requesting Department"/>
    <n v="0"/>
    <s v="00_No Climate Reduction Impact reported by Requesting Department"/>
    <m/>
    <m/>
    <x v="14"/>
    <s v="None_x000a_"/>
    <s v="ANDY WALSH"/>
    <s v="1-FACILITIES MANAGEMENT (AE-EE-FM)"/>
    <s v="NA-0"/>
    <s v="NA-0"/>
    <s v="2025-1"/>
    <s v="2026-2"/>
    <s v="2026-4"/>
    <s v="2027-1"/>
    <s v="20"/>
    <s v="NO"/>
    <s v="LOW"/>
    <s v="Yes"/>
    <n v="0.6"/>
    <s v="NO"/>
    <s v="5/29/25"/>
    <s v="1-Facilities Management (AE-EE-FM)"/>
    <m/>
    <m/>
    <m/>
    <m/>
    <x v="1"/>
  </r>
  <r>
    <s v="PF_WC028701_CJF - SANITARY DRAINAGE.XLSM"/>
    <s v="5725"/>
    <s v="5725_DAS-FMD"/>
    <x v="5"/>
    <n v="1750"/>
    <x v="15"/>
    <s v="1 - Basic Planning &amp; Design; 2 - Construction &amp; Implementation"/>
    <s v="1, 2"/>
    <s v="None."/>
    <s v="None."/>
    <n v="519020"/>
    <n v="519020"/>
    <n v="1"/>
    <n v="0"/>
    <n v="0"/>
    <n v="1"/>
    <n v="519020"/>
    <s v="BOND"/>
    <n v="0"/>
    <n v="0"/>
    <n v="0"/>
    <n v="0"/>
    <n v="0"/>
    <n v="0"/>
    <n v="0"/>
    <n v="0"/>
    <s v="YES"/>
    <s v="YES_BUDGET MODULE ACCT IMPORT tab for SHERPA import is balanced"/>
    <b v="1"/>
    <n v="0"/>
    <s v="YES"/>
    <s v="YES"/>
    <x v="15"/>
    <n v="45744"/>
    <s v="MARK ROGNSVOOG"/>
    <s v="414-278-4971"/>
    <s v="mark.rognsvoog@milwaukeecountywi.gov"/>
    <x v="15"/>
    <s v="NO"/>
    <s v="NO__Please provide an explanation of why alternative options were not researched:  This option is the most cost effective way to help ensure the health and safety of staff, clients, general public and sanitary sewer lines. "/>
    <s v="02__YES__Annual financial impact includes:  We would save on our weekly preventative maintenance of pulling hooks which is:_x000a_16 hours (per week) x 52 (weeks per year) x $45.54 (plumbers hourly wage) = $37,889.28_x000a_So, the total annual savings in dollars is $65,577.60 + $37,889.28= $103,466.88 conservatively"/>
    <s v="Other Capital"/>
    <s v="NO"/>
    <s v="YES__Schedule must be coordinated with MCSO."/>
    <s v="00__Technology Security Risk(s) Addressed: "/>
    <s v="10__Safety-Risk Issue(s) Addressed:  Alleviate plumbers being exposed to sewage daily – Health &amp; Safety Issue_x000a_Alleviate cell occupants from being exposed to sewage daily – Health &amp; Safety Issue_x000a_Alleviate Sheriff’s Department having to relocate cell occupants during flooding and cleanup – security issue._x000a_Alleviate Cleanup and sanitizing cells and other areas affect by flooding. _x000a_Water damage to structure and property – known and unknown"/>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33__Total Pop Srvd: __Minority Pop Srvd: __Addresses Racial Equity by: Milwaukee County serves a wide range of population with different and varying cultures. This project would help to serve the various population with a more consistent functionality, would have a direct impact on services provided at the CJF and would help to create a safe and reliable environment for staff, clients and public both internally and externally."/>
    <s v="YES"/>
    <s v="00__NO"/>
    <s v="00__NO"/>
    <s v="00__NO____Deferred Maint issues addressed by project: "/>
    <n v="0"/>
    <n v="53233"/>
    <s v=""/>
    <s v=""/>
    <s v=""/>
    <x v="4"/>
    <n v="0"/>
    <n v="0"/>
    <n v="0"/>
    <x v="1"/>
    <n v="0"/>
    <n v="0"/>
    <n v="0"/>
    <s v="949 N. 9th Street"/>
    <n v="0"/>
    <n v="0"/>
    <n v="0"/>
    <s v="00"/>
    <s v="No Climate Reduction Impact reported by Requesting Department"/>
    <n v="0"/>
    <s v="00_No Climate Reduction Impact reported by Requesting Department"/>
    <m/>
    <m/>
    <x v="15"/>
    <s v="None"/>
    <s v="ANDY WALSH"/>
    <s v="1-FACILITIES MANAGEMENT (AE-EE-FM)"/>
    <s v="NA-0"/>
    <s v="2025-1"/>
    <s v="2025-2"/>
    <s v="2026-3"/>
    <s v="2027-1"/>
    <s v="2027-2"/>
    <s v="25"/>
    <s v="NO"/>
    <s v="LOW"/>
    <s v="Yes"/>
    <n v="0.6"/>
    <s v="NO"/>
    <s v="5/29/25"/>
    <s v="1-Facilities Management (AE-EE-FM)"/>
    <m/>
    <m/>
    <m/>
    <m/>
    <x v="1"/>
  </r>
  <r>
    <s v="PF_WD020201_WIL-O-WAY UNDERWOOD - NEW SPLASH PAD.XLSM"/>
    <s v="5725"/>
    <s v="5725_DAS-FMD"/>
    <x v="5"/>
    <n v="1810"/>
    <x v="16"/>
    <s v="2 - Construction &amp; Implementation"/>
    <s v="2"/>
    <s v="None."/>
    <s v="None."/>
    <n v="1038930"/>
    <n v="1038930"/>
    <n v="1"/>
    <n v="0"/>
    <n v="0"/>
    <n v="1"/>
    <n v="1038930"/>
    <s v="BOND"/>
    <n v="0"/>
    <n v="0"/>
    <n v="0"/>
    <n v="0"/>
    <n v="0"/>
    <n v="0"/>
    <n v="0"/>
    <n v="0"/>
    <s v="YES"/>
    <s v="YES_BUDGET MODULE ACCT IMPORT tab for SHERPA import is balanced"/>
    <b v="1"/>
    <n v="0"/>
    <s v="YES"/>
    <s v="YES"/>
    <x v="16"/>
    <n v="45741"/>
    <s v="MARK ROGNSVOOG"/>
    <s v="414-278-4971"/>
    <s v="mark.rognsvoog@milwaukeecountywi.gov"/>
    <x v="16"/>
    <s v="NO"/>
    <s v="YES__Please provide a brief listing of options/alternatives researched and why the option your are requesting for this Cost Est is the best alternative:  The cost to upgrade the current equipment is substanial enough to consider replacement of a new system. We are hoping to add a splash pad vs update wading pool for equity reasons in that individuals with mobility impairments can better enjoy the water feature with their peers. "/>
    <s v="00__NO__Annual financial impact includes: Should utimately be cheaper, easier to run. "/>
    <s v="Other Capital"/>
    <s v="YES__https://milwaukeecountywi.sharepoint.com/:w:/r/sites/CapitalPlanning-FacilitiesManagementDivisionFMD/_layouts/15/Doc.aspx?sourcedoc=%7B9DB6A130-44FF-4C5D-B0C1-891A6EC31943%7D&amp;file=Project%20Charter%20WOW%20Underwood%20Splash%20Pad%20WD020201.docx&amp;wdLOR=c0194BCC8-BCC6-445D-BFCC-0543AB6E8E40&amp;action=default&amp;mobileredirect=true"/>
    <s v="YES__Exterior Splash Pad can only be installed above certain temperatures"/>
    <s v="00__Technology Security Risk(s) Addressed: "/>
    <s v="00__Safety-Risk Issue(s) Addressed:  "/>
    <s v="00__Safety-Risk Issue(s) Addressed: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2__Primary Asset Zip Code: 53226__Total Pop Srvd: __Minority Pop Srvd: __Addresses Racial Equity by: The Wil-O-Way Underwood Facility hosts disability related Recreational Programs &amp; Youth Summer Camp opportunities which serves hundred of individuals with disabilities. On top of that this facility hosts a day program that has 55 adults with disabilities daily that would benefit from this feature. We would also make the Splash Pads available to our Private Party Rental, which had just under 10,000 people last year. "/>
    <s v="YES"/>
    <s v="00__NO"/>
    <s v="03__YES__Page 168"/>
    <s v="00__NO____Deferred Maint issues addressed by project: "/>
    <n v="0"/>
    <n v="53226"/>
    <s v=""/>
    <s v=""/>
    <s v=""/>
    <x v="3"/>
    <n v="0"/>
    <n v="0"/>
    <n v="0"/>
    <x v="3"/>
    <n v="0"/>
    <n v="0"/>
    <n v="0"/>
    <s v="10602 Underwood Pkwy"/>
    <n v="0"/>
    <n v="0"/>
    <n v="0"/>
    <s v="00"/>
    <s v="No Climate Reduction Impact reported by Requesting Department"/>
    <n v="0"/>
    <s v="00_No Climate Reduction Impact reported by Requesting Department"/>
    <m/>
    <m/>
    <x v="16"/>
    <n v="0"/>
    <s v="NEVAN GUMIENY"/>
    <s v="1-FACILITIES MANAGEMENT (AE-EE-FM)"/>
    <s v="NA-0"/>
    <s v="2025-1"/>
    <s v="2025-4"/>
    <s v="2026-1"/>
    <s v="2026-2"/>
    <s v="2026-4"/>
    <s v="30"/>
    <s v=""/>
    <s v="LOW"/>
    <s v="Yes"/>
    <n v="0.9"/>
    <s v="NO"/>
    <s v="5/28/25"/>
    <s v="1-Facilities Management (AE-EE-FM)"/>
    <m/>
    <m/>
    <m/>
    <m/>
    <x v="1"/>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s v="PF_WG003701_FACILITIES WEST (LAPHAM) ROOF REPLACEMENT.XLSM"/>
    <s v="5725"/>
    <s v="5725_DAS-FMD"/>
    <x v="5"/>
    <n v="1700"/>
    <x v="17"/>
    <s v="1 - Basic Planning &amp; Design"/>
    <s v="1"/>
    <s v="2 - Construction &amp; Implementation"/>
    <s v="2"/>
    <n v="270000"/>
    <n v="270000"/>
    <n v="1"/>
    <n v="0"/>
    <n v="0"/>
    <n v="1"/>
    <n v="270000"/>
    <s v="BOND"/>
    <n v="0"/>
    <n v="2000000"/>
    <n v="0"/>
    <n v="2000000"/>
    <n v="0"/>
    <n v="0"/>
    <n v="2000000"/>
    <n v="0"/>
    <s v="YES"/>
    <s v="YES_BUDGET MODULE ACCT IMPORT tab for SHERPA import is balanced"/>
    <b v="1"/>
    <n v="0"/>
    <s v="YES"/>
    <s v="YES"/>
    <x v="17"/>
    <n v="45741"/>
    <s v="MARK ROGNSVOOG"/>
    <s v="414.278.4971"/>
    <s v="mark.rognsvoog@milwaukeecountywi.gov"/>
    <x v="17"/>
    <s v="NO"/>
    <s v="NO__Please provide an explanation of why alternative options were not researched:  No alternative approaches developed for project as this is a roof replacement to address a damaged roof.  Entire roof replacement is the only cost effective option. _x000a__x000a_The only other option would be to continue doing spot maintenance to fix leaks on a roof that has surpassed the end of its useful life.  Currently, facilities maintenance is patching holes and sealing cracks to keep the roof integrity, this is not efficient nor sustainable."/>
    <s v="02__YES__Annual financial impact includes: Reducing ongoing maintenance costs"/>
    <s v="Facility_Rehab or Major Maint"/>
    <s v="YES__https://milwaukeecountywi.sharepoint.com/:w:/r/sites/CapitalPlanning-FacilitiesManagementDivisionFMD/_layouts/15/Doc.aspx?sourcedoc=%7B649AD243-F12E-4E74-B0D9-2D24BB21E083%7D&amp;file=Charter%20WG003701%20Facilities%20West%20(Lapham)%20Roof%20Replacement.docx&amp;wdLOR=cEE9474C5-489F-433D-B710-92174DFF1FBF&amp;action=default&amp;mobileredirect=true"/>
    <s v="YES__Late spring to early autumn when the weather temperatures are warmest."/>
    <s v="00__Technology Security Risk(s) Addressed: "/>
    <s v="00__Safety-Risk Issue(s) Addressed:  "/>
    <s v="00__Safety-Risk Issue(s) Addressed: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3__Primary Asset Zip Code: 53214__Total Pop Srvd: __Minority Pop Srvd: __Addresses Racial Equity by: 1. Building maintenance improvements, such as a new 20-30 year lifecycle energy efficient roof, can ensure that buildings provide safe and healthy environments for all occupants. _x000a_2. Although not guaranteed, building maintenance and improvement projects can create jobs and economic opportunities for workers and contractors from diverse backgrounds and minorities. This can help promote economic equity and reduce disparities in employment and income._x000a_3. Improving the physical condition of buildings that serve low-income communities can help to reducing ongoing maintenance costs, reducing tax burden and revitalizing these areas, creating a more vibrant and attractive neighborhood."/>
    <s v="NO"/>
    <s v="00__NO"/>
    <s v="03__YES__Please see page 237 of the most recent 5 -YR CIP (2024-2028)"/>
    <s v="03__YES__Category 2 = Addresses Assets anticipated to fail within the next 12 - 24 months__Deferred Maint issues addressed by project: Based on roof condition and age (beyond useful life), as well as recent leakage issues, full replacement is recommended. Full replacement is the most cost effective option as continued temporary repairs only last 12-18 months and then fail due to wear/tear and overall roofing age and condition.  New areas with leaks appear annually and require temorary fixes and the repairs do not provide an effective long-term solution."/>
    <n v="0"/>
    <n v="53214"/>
    <s v=""/>
    <s v=""/>
    <s v=""/>
    <x v="5"/>
    <n v="0"/>
    <n v="0"/>
    <n v="0"/>
    <x v="1"/>
    <n v="0"/>
    <n v="0"/>
    <n v="0"/>
    <s v="10930 W. Lapham"/>
    <n v="0"/>
    <n v="0"/>
    <n v="0"/>
    <s v="02"/>
    <s v="By upgrading the building envelope, these facilities will see a reduced need for heating and cooling, therefore increasing the energy efficiency."/>
    <n v="1"/>
    <s v="02_By upgrading the building envelope, these facilities will see a reduced need for heating and cooling, therefore increasing the energy efficiency."/>
    <m/>
    <m/>
    <x v="17"/>
    <s v="The scope of work includes construction of the design."/>
    <s v="ADAM, BRILL"/>
    <s v="1-FACILITIES MANAGEMENT (AE-EE-FM)"/>
    <s v="NA-0"/>
    <s v="2026-2"/>
    <s v="2026-4"/>
    <s v="2028-2"/>
    <s v="2028-3"/>
    <s v="2029-1"/>
    <s v="30"/>
    <s v=""/>
    <s v="HIGH"/>
    <s v="Yes"/>
    <s v="Conceptual"/>
    <s v="YES"/>
    <s v="5/14/25"/>
    <s v="1-Facilities Management (AE-EE-FM)"/>
    <m/>
    <m/>
    <m/>
    <m/>
    <x v="1"/>
  </r>
  <r>
    <m/>
    <m/>
    <m/>
    <x v="0"/>
    <m/>
    <x v="0"/>
    <m/>
    <m/>
    <m/>
    <m/>
    <m/>
    <m/>
    <m/>
    <m/>
    <m/>
    <m/>
    <m/>
    <m/>
    <m/>
    <m/>
    <m/>
    <m/>
    <m/>
    <m/>
    <m/>
    <m/>
    <m/>
    <m/>
    <m/>
    <m/>
    <m/>
    <m/>
    <x v="0"/>
    <m/>
    <m/>
    <m/>
    <m/>
    <x v="0"/>
    <m/>
    <m/>
    <m/>
    <m/>
    <m/>
    <m/>
    <m/>
    <m/>
    <m/>
    <m/>
    <m/>
    <m/>
    <m/>
    <m/>
    <m/>
    <m/>
    <m/>
    <m/>
    <m/>
    <m/>
    <m/>
    <m/>
    <m/>
    <m/>
    <m/>
    <x v="0"/>
    <m/>
    <m/>
    <m/>
    <x v="0"/>
    <m/>
    <m/>
    <m/>
    <m/>
    <m/>
    <m/>
    <m/>
    <m/>
    <m/>
    <m/>
    <m/>
    <m/>
    <m/>
    <x v="0"/>
    <m/>
    <m/>
    <m/>
    <m/>
    <m/>
    <m/>
    <m/>
    <m/>
    <m/>
    <m/>
    <m/>
    <m/>
    <m/>
    <m/>
    <m/>
    <m/>
    <m/>
    <m/>
    <m/>
    <m/>
    <m/>
    <x v="0"/>
  </r>
  <r>
    <s v="PF_WG004301_NEW FIRE HYDRANT - VEL PHILLIPS.XLSM"/>
    <s v="5725"/>
    <s v="5725_DAS-FMD"/>
    <x v="5"/>
    <n v="1700"/>
    <x v="18"/>
    <s v="1 - Basic Planning &amp; Design"/>
    <s v="1"/>
    <s v="2 - Construction &amp; Implementation"/>
    <s v="2"/>
    <n v="70000"/>
    <n v="70000"/>
    <n v="1"/>
    <n v="0"/>
    <n v="0"/>
    <n v="1"/>
    <n v="70000"/>
    <s v="BOND"/>
    <n v="0"/>
    <n v="220000"/>
    <n v="70000"/>
    <n v="150000"/>
    <n v="0"/>
    <n v="0"/>
    <n v="220000"/>
    <n v="0"/>
    <s v="YES"/>
    <s v="YES_BUDGET MODULE ACCT IMPORT tab for SHERPA import is balanced"/>
    <b v="1"/>
    <n v="0"/>
    <s v="YES"/>
    <s v="YES"/>
    <x v="18"/>
    <n v="45741"/>
    <s v="MARK ROGNSVOOG"/>
    <s v="414.278.4971"/>
    <s v="mark.rognsvoog@milwaukeecountywi.gov"/>
    <x v="18"/>
    <s v="NO"/>
    <s v="NO__Please provide an explanation of why alternative options were not researched:  This would be the alternative to not having additional firefighting resources available in the immediate area of the building."/>
    <s v="00__NO__Annual financial impact includes: "/>
    <s v="Facility_Rehab or Major Maint"/>
    <s v="NO"/>
    <s v="NO__"/>
    <s v="00__Technology Security Risk(s) Addressed: "/>
    <s v="10__Safety-Risk Issue(s) Addressed:  The additional fire hydrant will lend support to critical life safety fire extinguishing needs."/>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2__Primary Asset Zip Code: 53226__Total Pop Srvd: __Minority Pop Srvd: __Addresses Racial Equity by: Milwaukee County serves a wide range of population with different and varying cultures. This project would help to serve the various population with a more consistent functionality and service.  This project would have a direct impact on services provided at the Vel Phillips Youth Family Justice Center. The project would help to create additional firefighting resources during building fires or other similar emergencies."/>
    <s v="NO"/>
    <s v="00__NO"/>
    <s v="00__NO"/>
    <s v="00__NO____Deferred Maint issues addressed by project: "/>
    <n v="0"/>
    <n v="53226"/>
    <s v=""/>
    <s v=""/>
    <s v=""/>
    <x v="3"/>
    <n v="0"/>
    <n v="0"/>
    <n v="0"/>
    <x v="1"/>
    <n v="0"/>
    <n v="0"/>
    <n v="0"/>
    <s v="10201 W. Watertown Plank Road"/>
    <n v="0"/>
    <n v="0"/>
    <n v="0"/>
    <s v="00"/>
    <s v="No Climate Reduction Impact reported by Requesting Department"/>
    <n v="0"/>
    <s v="00_No Climate Reduction Impact reported by Requesting Department"/>
    <m/>
    <m/>
    <x v="18"/>
    <s v="The scope of work includes construction of the design."/>
    <s v="BRILL"/>
    <s v="1-FACILITIES MANAGEMENT (AE-EE-FM)"/>
    <s v="NA-0"/>
    <s v="2025-3"/>
    <s v="2026-2"/>
    <s v="2027-1"/>
    <s v="2027-3"/>
    <s v="2027-4"/>
    <s v="40"/>
    <s v=""/>
    <s v="HIGH"/>
    <s v="Yes"/>
    <s v="Conceptual"/>
    <s v="YES"/>
    <s v="5/31/24"/>
    <s v="1-Facilities Management (AE-EE-FM)"/>
    <m/>
    <m/>
    <m/>
    <m/>
    <x v="1"/>
  </r>
  <r>
    <s v="PF_WS015501_WASHINGTON SENIOR CENTER HVAC CONTROLS.XLSM"/>
    <s v="5725"/>
    <s v="5725_DAS-FMD"/>
    <x v="5"/>
    <n v="1625"/>
    <x v="19"/>
    <s v="1 - Basic Planning &amp; Design; 2 - Construction &amp; Implementation"/>
    <s v="1, 2"/>
    <s v="None."/>
    <s v="None."/>
    <n v="697260"/>
    <n v="697260"/>
    <n v="1"/>
    <n v="0"/>
    <n v="0"/>
    <n v="1"/>
    <n v="697260"/>
    <s v="BOND"/>
    <n v="0"/>
    <n v="0"/>
    <n v="0"/>
    <n v="0"/>
    <n v="0"/>
    <n v="0"/>
    <n v="0"/>
    <n v="0"/>
    <s v="YES"/>
    <s v="YES_BUDGET MODULE ACCT IMPORT tab for SHERPA import is balanced"/>
    <b v="1"/>
    <n v="7605"/>
    <s v="YES"/>
    <s v="YES"/>
    <x v="19"/>
    <n v="45765"/>
    <s v="MARK ROGNSVOOG"/>
    <s v="414.278.4971"/>
    <s v="mark.rognsvoog@milwaukeecountywi.gov"/>
    <x v="19"/>
    <s v="NO"/>
    <s v="NO__Please provide an explanation of why alternative options were not researched:  Alternative option is to continue to run parts of the building &quot;full on&quot; which is not cost effective, safe or comforting to staff, clients and visitors."/>
    <s v="02__YES__Annual financial impact includes: Setting a schedule, we could lower the percentage of heating and cooling output based on hours of operation and occupancy thus reducing energy costs to the department. This would save on driving to the location reducing the carbon footprint, vehicle maintenance and employee time for travel."/>
    <s v="Facility_Rehab or Major Maint"/>
    <s v="YES__https://milwaukeecountywi.sharepoint.com/:w:/r/sites/CapitalPlanning-FacilitiesManagementDivisionFMD/_layouts/15/Doc.aspx?sourcedoc=%7BEC801A1A-967E-4395-A226-BB1E1BEDD71A%7D&amp;file=Project%20Charter%20-%20Washington%20HVAC%20Controls%20Upgrade.docx&amp;wdLOR=cAC5989D5-8F77-44DF-9258-11213C34341E&amp;action=default&amp;mobileredirect=true"/>
    <s v="YES__Work needs to be done between heating/cooling seasons"/>
    <s v="00__Technology Security Risk(s) Addressed: "/>
    <s v="10__Safety-Risk Issue(s) Addressed:   Operating the building in &quot;manual&quot; mode with no schedule or any control, creates the risk of burning up the main air compressor which controls everything HVAC related within the building."/>
    <s v="00__Safety-Risk Issue(s) Addressed: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4__Primary Asset Zip Code: 53208__Total Pop Srvd: __Minority Pop Srvd: __Addresses Racial Equity by: This project would have a direct impact on services provided at the Washington Park Senior Center which serves mainly the older adult population. The project would help to create a safe and reliable heating/cooling system utilized by tenets and their customers that use services provided by: Department of Aging and their related agencies."/>
    <s v="YES"/>
    <s v="00__NO"/>
    <s v="00__NO"/>
    <s v="03__YES__Category 2 = Addresses Assets anticipated to fail within the next 12 - 24 months__Deferred Maint issues addressed by project: The old pneumatic system has piping in the concrete that has formed leaks making it impossible to control, so everything is running in manual operation. The piping leaks are causing our air compressor to run 24/7 with no down time. This leads to constant maintenance possible failure of entire system added repair costs."/>
    <n v="0"/>
    <n v="53208"/>
    <s v=""/>
    <s v=""/>
    <s v=""/>
    <x v="6"/>
    <n v="0"/>
    <n v="0"/>
    <n v="0"/>
    <x v="1"/>
    <n v="0"/>
    <n v="0"/>
    <n v="0"/>
    <s v="4420 W. Vliet Street "/>
    <n v="0"/>
    <n v="0"/>
    <n v="0"/>
    <s v="02"/>
    <s v="This would save on driving to the location reducing the carbon footprint. We would be able to set the control system to a schedule. Currently it is 100% on all the time. Setting a schedule, we could lower the percentage of heating and cooling output based on hours of operation and occupancy, saving energy and money."/>
    <n v="1"/>
    <s v="02_This would save on driving to the location reducing the carbon footprint. We would be able to set the control system to a schedule. Currently it is 100% on all the time. Setting a schedule, we could lower the percentage of heating and cooling output based on hours of operation and occupancy, saving energy and money."/>
    <m/>
    <m/>
    <x v="19"/>
    <s v="None"/>
    <s v="MICHAEL SHEEHAN"/>
    <s v="1-FACILITIES MANAGEMENT (AE-EE-FM)"/>
    <s v="N/A-0"/>
    <s v="2025-1"/>
    <s v="2025-2"/>
    <s v="2026-1"/>
    <s v="2026-2"/>
    <s v="2026-4"/>
    <s v="20"/>
    <s v="NO"/>
    <s v="LOW"/>
    <s v="Yes"/>
    <n v="0.9"/>
    <s v="NO"/>
    <s v="5/30/25"/>
    <s v="1-Facilities Management (AE-EE-FM)"/>
    <m/>
    <m/>
    <m/>
    <m/>
    <x v="1"/>
  </r>
  <r>
    <s v="PF_WC022701_CH ELEVATOR MODERNIZATION.XLSM"/>
    <s v="5725"/>
    <s v="5725_DAS-FMD"/>
    <x v="5"/>
    <n v="1750"/>
    <x v="20"/>
    <s v="1 - Basic Planning &amp; Design; 2 - Construction &amp; Implementation"/>
    <s v="1, 2"/>
    <s v="2 - Construction &amp; Implementation"/>
    <s v="2"/>
    <n v="2809350"/>
    <n v="2809350"/>
    <n v="1"/>
    <n v="0"/>
    <n v="0"/>
    <n v="1"/>
    <n v="2809350"/>
    <s v="BOND"/>
    <n v="0"/>
    <n v="6027490"/>
    <n v="6027490"/>
    <n v="0"/>
    <n v="0"/>
    <n v="0"/>
    <n v="6027490"/>
    <n v="0"/>
    <s v="YES"/>
    <s v="YES_BUDGET MODULE ACCT IMPORT tab for SHERPA import is balanced"/>
    <b v="1"/>
    <n v="0"/>
    <s v="YES"/>
    <s v="YES"/>
    <x v="20"/>
    <n v="45751"/>
    <s v="MARK ROGNSVOOG"/>
    <s v="414-278-4971"/>
    <s v="mark.rognsvoog@milwaukeecountywi.gov"/>
    <x v="20"/>
    <s v="NO"/>
    <s v="YES__Please provide a brief listing of options/alternatives researched and why the option your are requesting for this Cost Est is the best alternative:  There are no alternative options"/>
    <s v="02__YES__Annual financial impact includes: Frequent breakdowns lead to prolonged elevator outages, and increased service costs. _x000a_Elevator replacement will significantly reduce the service costs"/>
    <s v="Facility_Rehab or Major Maint"/>
    <s v="YES__https://milwaukeecountywi.sharepoint.com/:w:/r/sites/CapitalPlanning-FacilitiesManagementDivisionFMD/_layouts/15/Doc.aspx?sourcedoc=%7B53F9675F-2EE7-4150-AE66-9A44B093086B%7D&amp;file=Project%20Charter.WC22701_Elevator%20Modernization.20210419.docx&amp;wdLOR=c9B01C2AF-E82C-4478-9B61-7839BE9BEB6B&amp;action=default&amp;mobileredirect=true"/>
    <s v="NO__"/>
    <s v="00__Technology Security Risk(s) Addressed: "/>
    <s v="10__Safety-Risk Issue(s) Addressed:  Reduce the risk of uneven stop exit tripping hazards and other concerns related to aging elevator infrastructure"/>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33__Total Pop Srvd: __Minority Pop Srvd: __Addresses Racial Equity by: Milwaukee County serves a wide range of population with different and varying cultures. This project would help to serve the various population with a more consistent functionality and service."/>
    <s v="YES"/>
    <s v="00__NO"/>
    <s v="00__NO"/>
    <s v="00__NO____Deferred Maint issues addressed by project: "/>
    <n v="0"/>
    <n v="53233"/>
    <s v=""/>
    <s v=""/>
    <s v=""/>
    <x v="4"/>
    <n v="0"/>
    <n v="0"/>
    <n v="0"/>
    <x v="1"/>
    <n v="0"/>
    <n v="0"/>
    <n v="0"/>
    <s v="901 N 9th St"/>
    <n v="0"/>
    <n v="0"/>
    <n v="0"/>
    <s v="00"/>
    <s v="No Climate Reduction Impact reported by Requesting Department"/>
    <n v="0"/>
    <s v="00_No Climate Reduction Impact reported by Requesting Department"/>
    <m/>
    <m/>
    <x v="20"/>
    <s v="The scope of work includes construction of elevators 5-8. "/>
    <s v="CONCORD, BRILL"/>
    <s v="1-FACILITIES MANAGEMENT (AE-EE-FM)"/>
    <s v="NA-0"/>
    <s v="2024-2"/>
    <s v="2025-1"/>
    <s v="2026-2"/>
    <s v="2027-3"/>
    <s v="2027-4"/>
    <s v="30"/>
    <s v=""/>
    <s v="LOW"/>
    <s v="Yes"/>
    <n v="0.9"/>
    <s v="NO"/>
    <s v="6/6/25"/>
    <s v="1-Facilities Management (AE-EE-FM)"/>
    <m/>
    <m/>
    <m/>
    <m/>
    <x v="1"/>
  </r>
  <r>
    <s v="PF_WC023001_CH COMPLEX FACADE INSPECT &amp; REPAIR-PHASE 4.XLSM"/>
    <s v="5725"/>
    <s v="5725_DAS-FMD"/>
    <x v="5"/>
    <n v="1750"/>
    <x v="21"/>
    <s v="1 - Basic Planning &amp; Design; 2 - Construction &amp; Implementation"/>
    <s v="1, 2"/>
    <s v="None."/>
    <s v="None."/>
    <n v="2378110"/>
    <n v="0"/>
    <n v="0"/>
    <n v="2378110"/>
    <n v="2"/>
    <n v="2"/>
    <n v="2378110"/>
    <s v="CASH"/>
    <n v="0"/>
    <n v="0"/>
    <n v="0"/>
    <n v="0"/>
    <n v="0"/>
    <n v="0"/>
    <n v="0"/>
    <n v="0"/>
    <s v="YES"/>
    <s v="YES_BUDGET MODULE ACCT IMPORT tab for SHERPA import is balanced"/>
    <b v="1"/>
    <n v="0"/>
    <s v="YES"/>
    <s v="YES"/>
    <x v="21"/>
    <n v="45751"/>
    <s v="MARK ROGNSVOOG"/>
    <s v="414-278-4971"/>
    <s v="mark.rognsvoog@milwaukeecountywi.gov"/>
    <x v="21"/>
    <s v="NO"/>
    <s v="NO__Please provide an explanation of why alternative options were not researched:  With the age of the building, it is imperative for the building fascia to be refurbish.  Scope of work is basic.  Stone repair or replacement is the only option."/>
    <s v="00__NO__Annual financial impact includes: "/>
    <s v="Facility_Rehab or Major Maint"/>
    <s v="YES__https://milwaukeecountywi.sharepoint.com/:w:/r/sites/CapitalPlanning-FacilitiesManagementDivisionFMD/_layouts/15/Doc.aspx?sourcedoc=%7B8D0DA860-EF03-4B35-84BE-56843748B2AC%7D&amp;file=Project%20Charter%20FMD%20CH%20Complex%20Facade%20Inspect%20&amp;%20Repair-Phase%204.docx=&amp;wdLOR=c8F4F6F2E-0ECE-4D79-86A9-25A3E354AC24&amp;action=default&amp;mobileredirect=true"/>
    <s v="YES__Due to construction feasibility project should be in non winter.   Masonry work should not be performed while temperatures are below freezing."/>
    <s v="00__Technology Security Risk(s) Addressed: "/>
    <s v="00__Safety-Risk Issue(s) Addressed:  "/>
    <s v="05__Safety-Risk Issue(s) Addressed:  Stone fall, water entering façade and weaking support.  Remedies a hazard that is anticipated to develop into heath and safety in the near future (i.e. the next 2-3 years), but does not demand immediate attention."/>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33__Total Pop Srvd: __Minority Pop Srvd: __Addresses Racial Equity by: Milwaukee County serves a wide range of population with different and varying cultures. This project would help to serve the various population with a more consistent functionality and service."/>
    <s v="NO"/>
    <s v="00__NO"/>
    <s v="00__NO"/>
    <s v="00__NO____Deferred Maint issues addressed by project: "/>
    <n v="0"/>
    <n v="53233"/>
    <s v=""/>
    <s v=""/>
    <s v=""/>
    <x v="4"/>
    <n v="0"/>
    <n v="0"/>
    <n v="0"/>
    <x v="1"/>
    <n v="0"/>
    <n v="0"/>
    <n v="0"/>
    <s v="901 N 9th St"/>
    <n v="0"/>
    <n v="0"/>
    <n v="0"/>
    <s v="00"/>
    <s v="No Climate Reduction Impact reported by Requesting Department"/>
    <n v="0"/>
    <s v="00_No Climate Reduction Impact reported by Requesting Department"/>
    <m/>
    <m/>
    <x v="21"/>
    <s v="None"/>
    <s v="ANDY WALSH"/>
    <s v="1-FACILITIES MANAGEMENT (AE-EE-FM)"/>
    <s v="NA-0"/>
    <s v="2017-4"/>
    <s v="2025-1"/>
    <s v="2026-1"/>
    <s v="2026-3"/>
    <s v="2026-4"/>
    <s v="30"/>
    <s v=""/>
    <s v="MEDIUM"/>
    <s v="Yes"/>
    <n v="0.3"/>
    <s v="NO"/>
    <s v="5/29/25"/>
    <s v="1-Facilities Management (AE-EE-FM)"/>
    <m/>
    <m/>
    <m/>
    <m/>
    <x v="1"/>
  </r>
  <r>
    <s v="PF_WS014306_BACK UP POWER GENERATOR - SR CENTERS.XLSM"/>
    <s v="5725"/>
    <s v="5725_DAS-FMD"/>
    <x v="5"/>
    <n v="1625"/>
    <x v="22"/>
    <s v="1 - Basic Planning &amp; Design; 2 - Construction &amp; Implementation"/>
    <s v="1, 2"/>
    <s v="None."/>
    <s v="None."/>
    <n v="1599770"/>
    <n v="1599770"/>
    <n v="1"/>
    <n v="0"/>
    <n v="0"/>
    <n v="1"/>
    <n v="1599770"/>
    <s v="BOND"/>
    <n v="0"/>
    <n v="0"/>
    <n v="0"/>
    <n v="0"/>
    <n v="0"/>
    <n v="0"/>
    <n v="0"/>
    <n v="0"/>
    <s v="YES"/>
    <s v="YES_BUDGET MODULE ACCT IMPORT tab for SHERPA import is balanced"/>
    <b v="1"/>
    <n v="0"/>
    <s v="YES"/>
    <s v="YES"/>
    <x v="22"/>
    <n v="45741"/>
    <s v="MARK ROGNSVOOG"/>
    <s v="414-278-4971"/>
    <s v="mark.rognsvoog@milwaukeecountywi.gov"/>
    <x v="22"/>
    <s v="NO"/>
    <s v="NO__Please provide an explanation of why alternative options were not researched:  The project will provide emergency power in the event of power loss.  No other alteratives were considered."/>
    <s v="00__NO__Annual financial impact includes: "/>
    <s v="Facility_Rehab or Major Maint"/>
    <s v="YES__https://milwaukeecountywi.sharepoint.com/:w:/r/sites/CapitalPlanning-FacilitiesManagementDivisionFMD/_layouts/15/Doc.aspx?sourcedoc=%7B418F9CAD-B0C5-40FB-BFBB-2FBEB50D8031%7D&amp;file=Project%20Charter%20WS014301-05%20Sr.%20Centers%20Back%20Up%20Power%20Generator.docx&amp;wdLOR=c16CFB7DA-4358-424F-A1C3-D5A066557363&amp;action=default&amp;mobileredirect=true"/>
    <s v="NO__"/>
    <s v="00__Technology Security Risk(s) Addressed: "/>
    <s v="00__Safety-Risk Issue(s) Addressed:  "/>
    <s v="05__Safety-Risk Issue(s) Addressed:  The five Senior Centers serve a vital role in Milwaukee County, serving meals and offer social, educational, fitness and recreational opportunities.  They also serve as protective facilities, serving as aging adults cooling centers.  However, these facilities are not equipped with backup power, in the event of localized electrical issues (for example: brownouts) or inclement weather that increases the risk of negatively impacting nearby power sources.  This lack of backup power increases the risk of severed power significantly impacting the aforementioned important senior services."/>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3__Primary Asset Zip Code: Countywide__Total Pop Srvd: __Minority Pop Srvd: __Addresses Racial Equity by: Milwaukee County serves a wide range of population with different and varying cultures. This project would help to serve the various population with a more consistent functionality and service."/>
    <s v="YES"/>
    <s v="00__NO"/>
    <s v="00__NO"/>
    <s v="00__NO____Deferred Maint issues addressed by project: "/>
    <n v="0"/>
    <s v="Countywide"/>
    <s v=""/>
    <s v=""/>
    <s v=""/>
    <x v="7"/>
    <n v="0"/>
    <n v="0"/>
    <n v="0"/>
    <x v="4"/>
    <n v="0"/>
    <n v="0"/>
    <n v="0"/>
    <s v="Countywide"/>
    <n v="0"/>
    <n v="0"/>
    <n v="0"/>
    <s v="00"/>
    <s v="No Climate Reduction Impact reported by Requesting Department"/>
    <n v="0"/>
    <s v="00_No Climate Reduction Impact reported by Requesting Department"/>
    <m/>
    <m/>
    <x v="22"/>
    <s v="None"/>
    <s v="ANDY TRAN"/>
    <s v="1-FACILITIES MANAGEMENT (AE-EE-FM)"/>
    <s v="2024-4"/>
    <s v="2024-4"/>
    <s v="2025-1"/>
    <s v="2026-2"/>
    <s v="2026-4"/>
    <s v="2026-4"/>
    <s v="20"/>
    <s v=""/>
    <s v="LOW"/>
    <s v="Yes"/>
    <s v="Conceptual"/>
    <s v="NO"/>
    <s v="5/8/25"/>
    <s v="1-Facilities Management (AE-EE-FM)"/>
    <m/>
    <m/>
    <m/>
    <m/>
    <x v="1"/>
  </r>
  <r>
    <s v="PF_WS014406_SR CENTERS - FIRE PROTECTION SYS.XLSM"/>
    <s v="5725"/>
    <s v="5725_DAS-FMD"/>
    <x v="5"/>
    <n v="1625"/>
    <x v="23"/>
    <s v="1 - Basic Planning &amp; Design; 2 - Construction &amp; Implementation"/>
    <s v="1, 2"/>
    <s v="None."/>
    <s v="None."/>
    <n v="2025720"/>
    <n v="2025720"/>
    <n v="1"/>
    <n v="0"/>
    <n v="0"/>
    <n v="1"/>
    <n v="2025720"/>
    <s v="BOND"/>
    <n v="0"/>
    <n v="0"/>
    <n v="0"/>
    <n v="0"/>
    <n v="0"/>
    <n v="0"/>
    <n v="0"/>
    <n v="0"/>
    <s v="YES"/>
    <s v="YES_BUDGET MODULE ACCT IMPORT tab for SHERPA import is balanced"/>
    <b v="1"/>
    <n v="63180"/>
    <s v="YES"/>
    <s v="YES"/>
    <x v="23"/>
    <n v="45754"/>
    <s v="MARK ROGNSVOOG"/>
    <s v="414-278-4971"/>
    <s v="mark.rognsvoog@milwaukeecountywi.gov"/>
    <x v="23"/>
    <s v="NO"/>
    <s v="YES__Please provide a brief listing of options/alternatives researched and why the option your are requesting for this Cost Est is the best alternative:  No other viable options available.  All builds currently do not have fire suppression systems."/>
    <s v="00__NO__Annual financial impact includes: "/>
    <s v="Technology &amp; Electronic Equipment"/>
    <s v="YES__https://milwaukeecountywi.sharepoint.com/:w:/r/sites/CapitalPlanning-FacilitiesManagementDivisionFMD/_layouts/15/Doc.aspx?sourcedoc=%7BE3236465-089D-483C-8765-C5BF29D22EB7%7D&amp;file=WS014401-05%20Sr%20Center%20Fire%20Protection%20Project%20Charter.docx&amp;wdLOR=c39983F22-B99B-4F5E-8858-C0075BEAC724&amp;action=default&amp;mobileredirect=true"/>
    <s v="NO__"/>
    <s v="00__Technology Security Risk(s) Addressed: "/>
    <s v="10__Safety-Risk Issue(s) Addressed:  Fire alarm systems in each of the buildings are outdated.  All builds currently do not have fire suppression systems."/>
    <s v="00__Safety-Risk Issue(s) Addressed: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3__Primary Asset Zip Code: Countywide__Total Pop Srvd: __Minority Pop Srvd: __Addresses Racial Equity by: Milwaukee County serves a wide range of population with different and varying cultures. This project would help to serve the various population with a more consistent functionality and service._x000a__x000a_Diversity of age groups – Senior centers serve the aging community. Keeping the buildings safe for visitors and participants._x000a_"/>
    <s v="YES"/>
    <s v="00__NO"/>
    <s v="00__NO"/>
    <s v="00__NO____Deferred Maint issues addressed by project: "/>
    <n v="0"/>
    <s v="Countywide"/>
    <s v=""/>
    <s v=""/>
    <s v=""/>
    <x v="7"/>
    <n v="0"/>
    <n v="0"/>
    <n v="0"/>
    <x v="4"/>
    <n v="0"/>
    <n v="0"/>
    <n v="0"/>
    <s v="Countywide"/>
    <n v="0"/>
    <n v="0"/>
    <n v="0"/>
    <s v="00"/>
    <s v="No Climate Reduction Impact reported by Requesting Department"/>
    <n v="0"/>
    <s v="00_No Climate Reduction Impact reported by Requesting Department"/>
    <m/>
    <m/>
    <x v="23"/>
    <s v="None."/>
    <s v="ANDYY TRAN"/>
    <s v="1-FACILITIES MANAGEMENT (AE-EE-FM)"/>
    <s v="2024-4"/>
    <s v="2025-1"/>
    <s v="2025-1"/>
    <s v="2026-2"/>
    <s v="2026-4"/>
    <s v="2026-4"/>
    <s v="15"/>
    <s v="NO"/>
    <s v="MEDIUM"/>
    <s v="Yes"/>
    <n v="0.9"/>
    <s v="NO"/>
    <s v="5/8/25"/>
    <s v="1-Facilities Management (AE-EE-FM)"/>
    <m/>
    <m/>
    <m/>
    <m/>
    <x v="1"/>
  </r>
  <r>
    <s v="PF_WS014506_SECURITY SYS UPGRADES.XLSM"/>
    <s v="5725"/>
    <s v="5725_DAS-FMD"/>
    <x v="5"/>
    <n v="1625"/>
    <x v="24"/>
    <s v="1 - Basic Planning &amp; Design; 2 - Construction &amp; Implementation"/>
    <s v="1, 2"/>
    <s v="None."/>
    <s v="None."/>
    <n v="4082801"/>
    <n v="0"/>
    <n v="0"/>
    <n v="4082801"/>
    <n v="2"/>
    <n v="2"/>
    <n v="4082801"/>
    <s v="CASH"/>
    <n v="0"/>
    <n v="0"/>
    <n v="0"/>
    <n v="0"/>
    <n v="0"/>
    <n v="0"/>
    <n v="0"/>
    <n v="0"/>
    <s v="YES"/>
    <s v="YES_BUDGET MODULE ACCT IMPORT tab for SHERPA import is balanced"/>
    <b v="1"/>
    <n v="63180"/>
    <s v="YES"/>
    <s v="YES"/>
    <x v="24"/>
    <n v="45754"/>
    <s v="MARK ROGNSVOOG"/>
    <s v="414-278-4971"/>
    <s v="mark.rognsvoog@milwaukeecountywi.gov"/>
    <x v="24"/>
    <s v="NO"/>
    <s v="YES__Please provide a brief listing of options/alternatives researched and why the option your are requesting for this Cost Est is the best alternative:  Tried using cheaper, residential cameras "/>
    <s v="00__NO__Annual financial impact includes: "/>
    <s v="Technology &amp; Electronic Equipment"/>
    <s v="YES__https://milwaukeecountywi.sharepoint.com/:w:/r/sites/CapitalPlanning-FacilitiesManagementDivisionFMD/_layouts/15/Doc.aspx?sourcedoc=%7BDC16DF04-15FA-4B6C-A2E3-FD725441928A%7D&amp;file=Project%20Charter%20WS014501-05%20Security%20Sys%20Upgrades%20%25u2013%20Sr%20Centers.docx&amp;wdLOR=c75E36F0D-4641-4DBF-B1D3-3BFFCBA03386&amp;action=default&amp;mobileredirect=true"/>
    <s v="NO__"/>
    <s v="00__Technology Security Risk(s) Addressed: "/>
    <s v="00__Safety-Risk Issue(s) Addressed:  "/>
    <s v="05__Safety-Risk Issue(s) Addressed:  The five Milwaukee County owned senior centers form a core component of Milwaukee County’s support and resources for our older adult residents. Over the years, vandalism, break-ins, theft, and other security issues has prompted a need to invest in security intrusion detection and camera technology. Serving Older Adults (the DHHS tenants using the Senior Centers) has preemptively added residential style, local alarming and camera systems, which are not well suited for commercial use. An investment in security intrusion system, and camera technology, which is remotely monitored, will provide the safety and security required for operating Senior Centers serving nearby communities.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3__Primary Asset Zip Code: Countywide__Total Pop Srvd: __Minority Pop Srvd: __Addresses Racial Equity by: Milwaukee County serves a wide range of population with different and varying cultures. This project would help to serve the various population with a more consistent functionality and service._x000a_Equal replacement at all 5 senior centers. Minority age group."/>
    <s v="YES"/>
    <s v="00__NO"/>
    <s v="00__NO"/>
    <s v="00__NO____Deferred Maint issues addressed by project: "/>
    <n v="0"/>
    <s v="Countywide"/>
    <s v=""/>
    <s v=""/>
    <s v=""/>
    <x v="7"/>
    <n v="0"/>
    <n v="0"/>
    <n v="0"/>
    <x v="4"/>
    <n v="0"/>
    <n v="0"/>
    <n v="0"/>
    <s v="Countywide"/>
    <n v="0"/>
    <n v="0"/>
    <n v="0"/>
    <s v="00"/>
    <s v="No Climate Reduction Impact reported by Requesting Department"/>
    <n v="0"/>
    <s v="00_No Climate Reduction Impact reported by Requesting Department"/>
    <m/>
    <m/>
    <x v="24"/>
    <s v="None."/>
    <s v="ANDY TRAN"/>
    <s v="1-FACILITIES MANAGEMENT (AE-EE-FM)"/>
    <s v="2024-4"/>
    <s v="2025-1"/>
    <s v="2025-1"/>
    <s v="2026-2"/>
    <s v="2027-4"/>
    <s v="2027-4"/>
    <s v="15"/>
    <s v=""/>
    <s v="MEDIUM"/>
    <s v="Yes"/>
    <n v="0.9"/>
    <s v="NO"/>
    <s v="5/10/25"/>
    <s v="1-Facilities Management (AE-EE-FM)"/>
    <m/>
    <m/>
    <m/>
    <m/>
    <x v="1"/>
  </r>
  <r>
    <s v="PF_WC029401_COURTHOUSE - STEAM TRAPS (ALLOCATION 2).XLSM"/>
    <s v="5725"/>
    <s v="5725_DAS-FMD"/>
    <x v="5"/>
    <n v="1750"/>
    <x v="25"/>
    <s v="2 - Construction &amp; Implementation"/>
    <s v="2"/>
    <s v="None."/>
    <s v="None."/>
    <n v="125000"/>
    <n v="0"/>
    <n v="0"/>
    <n v="125000"/>
    <n v="2"/>
    <n v="2"/>
    <n v="125000"/>
    <s v="CASH"/>
    <n v="0"/>
    <n v="0"/>
    <n v="0"/>
    <n v="0"/>
    <n v="0"/>
    <n v="0"/>
    <n v="0"/>
    <n v="0"/>
    <s v="YES"/>
    <s v="YES_BUDGET MODULE ACCT IMPORT tab for SHERPA import is balanced"/>
    <b v="1"/>
    <n v="0"/>
    <s v="YES"/>
    <s v="YES"/>
    <x v="25"/>
    <n v="45741"/>
    <s v="MARK ROGNSVOOG"/>
    <s v="414-278-4971"/>
    <s v="mark.rognsvoog@milwaukeecountywi.gov"/>
    <x v="25"/>
    <s v="NO"/>
    <s v="YES__Please provide a brief listing of options/alternatives researched and why the option your are requesting for this Cost Est is the best alternative:  Steam trap replacement is the only alternative to address the need."/>
    <s v="02__YES__Annual financial impact includes: This project will be encumbered over 8 years ($250,000/year) yielding and annual steam use reduction of 1.875%/year or 15% for the entire project."/>
    <s v="Facility_Rehab or Major Maint"/>
    <s v="NO"/>
    <s v="NO__"/>
    <s v="00__Technology Security Risk(s) Addressed: "/>
    <s v="00__Safety-Risk Issue(s) Addressed:  "/>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33__Total Pop Srvd: __Minority Pop Srvd: __Addresses Racial Equity by: Milwaukee County serves a wide range of population with different and varying cultures. This project would help to serve the various population with a more consistent functionality and service."/>
    <s v="NO"/>
    <s v="00__NO"/>
    <s v="03__YES__Out-Year (2-5); 2025-2029 CIP"/>
    <s v="03__YES__Category 2 = Addresses Assets anticipated to fail within the next 12 - 24 months__Deferred Maint issues addressed by project: Currently there are approximately 1,800-2,150 steam traps that are at the end of life and need replacement.  To date, 600 to 800 smaller units have been replaced. However, as we continue surveying the system, we are identifying additional undocumented steam traps, which will increase the total count and scope of the project."/>
    <n v="0"/>
    <n v="53233"/>
    <s v=""/>
    <s v=""/>
    <s v=""/>
    <x v="4"/>
    <n v="0"/>
    <n v="0"/>
    <n v="0"/>
    <x v="1"/>
    <n v="0"/>
    <n v="0"/>
    <n v="0"/>
    <s v="901 N 9th Street"/>
    <n v="0"/>
    <n v="0"/>
    <n v="0"/>
    <s v="00"/>
    <s v="No Climate Reduction Impact reported by Requesting Department"/>
    <n v="0"/>
    <s v="00_No Climate Reduction Impact reported by Requesting Department"/>
    <m/>
    <m/>
    <x v="25"/>
    <s v="The scope of work includes replacing remaining steam traps that have not been replaced in previous phases. "/>
    <s v="BRILL"/>
    <s v="1-FACILITIES MANAGEMENT (AE-EE-FM)"/>
    <s v="NA-0"/>
    <s v="2026-1"/>
    <s v="2026-1"/>
    <s v="2026-2"/>
    <s v="2026-3"/>
    <s v="2026-4"/>
    <s v="20"/>
    <s v=""/>
    <s v="LOW"/>
    <s v="Yes"/>
    <n v="0.6"/>
    <s v="NO"/>
    <s v="5/14/25"/>
    <s v="1-Facilities Management (AE-EE-FM)"/>
    <m/>
    <m/>
    <m/>
    <m/>
    <x v="1"/>
  </r>
  <r>
    <s v="PF_WC029501_COURTHOUSE - VAV REPLACEMENTS (ALLOCATION 1).XLSM"/>
    <s v="5725"/>
    <s v="5725_DAS-FMD"/>
    <x v="5"/>
    <n v="1750"/>
    <x v="26"/>
    <s v="2 - Construction &amp; Implementation"/>
    <s v="2"/>
    <s v="None."/>
    <s v="None."/>
    <n v="100000"/>
    <n v="0"/>
    <n v="0"/>
    <n v="100000"/>
    <n v="2"/>
    <n v="2"/>
    <n v="100000"/>
    <s v="CASH"/>
    <n v="0"/>
    <n v="0"/>
    <n v="0"/>
    <n v="0"/>
    <n v="0"/>
    <n v="0"/>
    <n v="0"/>
    <n v="0"/>
    <s v="YES"/>
    <s v="YES_BUDGET MODULE ACCT IMPORT tab for SHERPA import is balanced"/>
    <b v="1"/>
    <n v="0"/>
    <s v="YES"/>
    <s v="YES"/>
    <x v="26"/>
    <n v="45743"/>
    <s v="MARK ROGNSVOOG"/>
    <s v="414-278-4971"/>
    <s v="mark.rognsvoog@milwaukeecountywi.gov"/>
    <x v="26"/>
    <s v="NO"/>
    <s v="YES__Please provide a brief listing of options/alternatives researched and why the option your are requesting for this Cost Est is the best alternative:  Replacing outdated VAV's is the only viable option."/>
    <s v="02__YES__Annual financial impact includes: Reduce service calls and it would extend the life of the AHU’s and associated system parts."/>
    <s v="Facility_Rehab or Major Maint"/>
    <s v="YES__https://milwaukeecountywi.sharepoint.com/:w:/r/sites/CapitalPlanning-FacilitiesManagementDivisionFMD/_layouts/15/Doc.aspx?sourcedoc=%7B7225076A-525B-4A1D-891E-5E4898C1A2CF%7D&amp;file=Courthouse%20VAVs.docx&amp;wdLOR=cB67DA60D-B18B-46F4-A706-ECC9AC4C1A0C&amp;action=default&amp;mobileredirect=true"/>
    <s v="NO__"/>
    <s v="00__Technology Security Risk(s) Addressed: "/>
    <s v="00__Safety-Risk Issue(s) Addressed:  "/>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33__Total Pop Srvd: __Minority Pop Srvd: __Addresses Racial Equity by: Milwaukee County serves a wide range of population with different and varying cultures. This project would help to serve the various population with a more consistent functionality and service."/>
    <s v="NO"/>
    <s v="00__NO"/>
    <s v="00__NO"/>
    <s v="03__YES__Category 2 = Addresses Assets anticipated to fail within the next 12 - 24 months__Deferred Maint issues addressed by project: VAV's are past their useful life and are currently replaced as the units fail."/>
    <n v="0"/>
    <n v="53233"/>
    <s v=""/>
    <s v=""/>
    <s v=""/>
    <x v="4"/>
    <n v="0"/>
    <n v="0"/>
    <n v="0"/>
    <x v="1"/>
    <n v="0"/>
    <n v="0"/>
    <n v="0"/>
    <s v="901 N 9th Street"/>
    <n v="0"/>
    <n v="0"/>
    <n v="0"/>
    <s v="00"/>
    <s v="No Climate Reduction Impact reported by Requesting Department"/>
    <n v="0"/>
    <s v="00_No Climate Reduction Impact reported by Requesting Department"/>
    <m/>
    <m/>
    <x v="26"/>
    <s v="Future VAV replacement phases are included in the Program Placeholder (For Out-Years 2 - 5) - Courthouse - VAV Replacements - WC0295 project in the 5-Year Capital Improvement Plan. "/>
    <s v="BRILL"/>
    <s v="1-FACILITIES MANAGEMENT (AE-EE-FM)"/>
    <s v="NA-0"/>
    <s v="2026-1"/>
    <s v="2026-1"/>
    <s v="2026-3"/>
    <s v="2026-3"/>
    <s v="2026-3"/>
    <s v="020"/>
    <s v=""/>
    <s v="LOW"/>
    <s v="Yes"/>
    <s v="Conceptual"/>
    <s v="NO"/>
    <s v="5/13/25"/>
    <s v="1-Facilities Management (AE-EE-FM)"/>
    <m/>
    <m/>
    <m/>
    <m/>
    <x v="1"/>
  </r>
  <r>
    <s v="PF_WC029601_CJF - AUTOMATIC TRANSFER SWITCHES.XLSM"/>
    <s v="5725"/>
    <s v="5725_DAS-FMD"/>
    <x v="5"/>
    <n v="1750"/>
    <x v="27"/>
    <s v="1 - Basic Planning &amp; Design"/>
    <s v="1"/>
    <s v="2 - Construction &amp; Implementation"/>
    <s v="2"/>
    <n v="39020"/>
    <n v="0"/>
    <n v="0"/>
    <n v="39020"/>
    <n v="2"/>
    <n v="2"/>
    <n v="39020"/>
    <s v="CASH"/>
    <n v="0"/>
    <n v="355000"/>
    <n v="355000"/>
    <n v="0"/>
    <n v="0"/>
    <n v="0"/>
    <n v="355000"/>
    <n v="0"/>
    <s v="YES"/>
    <s v="YES_BUDGET MODULE ACCT IMPORT tab for SHERPA import is balanced"/>
    <b v="1"/>
    <n v="0"/>
    <s v="YES"/>
    <s v="YES"/>
    <x v="27"/>
    <n v="45743"/>
    <s v="MARK ROGNSVOOG"/>
    <s v="414-278-4971"/>
    <s v="mark.rognsvoog@milwaukeecountywi.gov"/>
    <x v="27"/>
    <s v="NO"/>
    <s v="YES__Please provide a brief listing of options/alternatives researched and why the option your are requesting for this Cost Est is the best alternative:  No viable alternatives. Preventative maintenance item "/>
    <s v="00__NO__Annual financial impact includes: "/>
    <s v="Technology &amp; Electronic Equipment"/>
    <s v="YES__https://milwaukeecountywi.sharepoint.com/:w:/r/sites/CapitalPlanning-FacilitiesManagementDivisionFMD/_layouts/15/Doc.aspx?sourcedoc=%7B62339748-0BBC-4208-A6EC-6F0B0DB505F4%7D&amp;file=CJF%20-%20Automatic%20Switches.docx&amp;wdLOR=c148D214E-F73F-49D0-9D3D-19A76DB4F0E7&amp;action=default&amp;mobileredirect=true"/>
    <s v="YES__Electrical power will have to be shut down for Equipment Replacement. Will need to coordinate with Jail operations. This Must be planned for outages and tenants in the building that might be impacted.  _x000a__x000a_Preferred to do this work on after hours where possible "/>
    <s v="00__Technology Security Risk(s) Addressed: "/>
    <s v="00__Safety-Risk Issue(s) Addressed:  "/>
    <s v="05__Safety-Risk Issue(s) Addressed:  Automatic Transfer Switches are past end of life expectancy. They are vital to ensure power will go to Emergency power in an Emergency. This includes Elevators, UPS systems, Fire monitoring and other vital equipment for life safety. The life expectancy of the Transfer Switch is 30 years, the equipment was installed when CJF was built in 1992 and are now 32 years ol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33__Total Pop Srvd: __Minority Pop Srvd: __Addresses Racial Equity by: Safety of clients and persons in care in the event of a power outage_x000a_Milwaukee County serves a wide range of population with different and varying cultures. This project would help to serve the various population with a more consistent functionality and service."/>
    <s v="NO"/>
    <s v="00__NO"/>
    <s v="00__NO"/>
    <s v="03__YES__Category 2 = Addresses Assets anticipated to fail within the next 12 - 24 months__Deferred Maint issues addressed by project: Automatic Transfer Switches are past end of life expectancy. They are vital to ensure power will go to Emergency power in an Emergency. This includes Elevators, UPS systems and vital equipment for life safety. The life expectancy of the Transfer Switch is 30 years, the equipment was installed when CJF was built in 1992 and are now 32 years old. "/>
    <n v="0"/>
    <n v="53233"/>
    <s v=""/>
    <s v=""/>
    <s v=""/>
    <x v="4"/>
    <n v="0"/>
    <n v="0"/>
    <n v="0"/>
    <x v="1"/>
    <n v="0"/>
    <n v="0"/>
    <n v="0"/>
    <s v="949 N 9th St"/>
    <n v="0"/>
    <n v="0"/>
    <n v="0"/>
    <s v="00"/>
    <s v="No Climate Reduction Impact reported by Requesting Department"/>
    <n v="0"/>
    <s v="00_No Climate Reduction Impact reported by Requesting Department"/>
    <m/>
    <m/>
    <x v="27"/>
    <s v="The scope includes construction of design."/>
    <s v="HGA, BRILL"/>
    <s v="1-FACILITIES MANAGEMENT (AE-EE-FM)"/>
    <s v="NA-0"/>
    <s v="2026-1"/>
    <s v="2026-2"/>
    <s v="2027-1"/>
    <s v="2027-2"/>
    <s v="2027-4"/>
    <s v="20"/>
    <s v=""/>
    <s v="LOW"/>
    <s v="Yes"/>
    <s v="Conceptual"/>
    <s v="YES"/>
    <s v="5/30/25"/>
    <s v="1-Facilities Management (AE-EE-FM)"/>
    <m/>
    <m/>
    <m/>
    <m/>
    <x v="1"/>
  </r>
  <r>
    <s v="PF_WC029701_CJF - TOILET AND SINK REPLACEMENT.XLSM"/>
    <s v="5725"/>
    <s v="5725_DAS-FMD"/>
    <x v="5"/>
    <n v="1750"/>
    <x v="28"/>
    <s v="2 - Construction &amp; Implementation"/>
    <s v="2"/>
    <s v="None."/>
    <s v="None."/>
    <n v="100000"/>
    <n v="0"/>
    <n v="0"/>
    <n v="100000"/>
    <n v="2"/>
    <n v="2"/>
    <n v="100000"/>
    <s v="CASH"/>
    <n v="0"/>
    <n v="0"/>
    <n v="0"/>
    <n v="0"/>
    <n v="0"/>
    <n v="0"/>
    <n v="0"/>
    <n v="0"/>
    <s v="YES"/>
    <s v="YES_BUDGET MODULE ACCT IMPORT tab for SHERPA import is balanced"/>
    <b v="1"/>
    <n v="0"/>
    <s v="YES"/>
    <s v="YES"/>
    <x v="28"/>
    <n v="45743"/>
    <s v="MARK ROGNSVOOG"/>
    <s v="414-278-4971"/>
    <s v="mark.rognsvoog@milwaukeecountywi.gov"/>
    <x v="28"/>
    <s v="NO"/>
    <s v="YES__Please provide a brief listing of options/alternatives researched and why the option your are requesting for this Cost Est is the best alternative:  Older plumbing fixtures are obsolete.  There are no other options but to replace with updated fixtures."/>
    <s v="02__YES__Annual financial impact includes: Stainless steel fixtures typically use less water, which helps lower water and sewer charges, saving money in the long run."/>
    <s v="Facility_Rehab or Major Maint"/>
    <s v="YES__A&amp;E  _x000a_https://milwaukeecountywi.sharepoint.com/:w:/r/sites/CapitalPlanning-FacilitiesManagementDivisionFMD/_layouts/15/Doc.aspx?sourcedoc=%7BCB1DE675-BC14-4E05-A977-E0522DA03C06%7D&amp;file=Charter%20Fixture%20Update.docx&amp;wdLOR=cA35F5AB6-9789-4EF8-8C5D-45DF2F2EB661&amp;action=default&amp;mobileredirect=true"/>
    <s v="YES__Can only access the pods when jail staff allows access based on pod acuity"/>
    <s v="00__Technology Security Risk(s) Addressed: "/>
    <s v="00__Safety-Risk Issue(s) Addressed:  "/>
    <s v="05__Safety-Risk Issue(s) Addressed:  Inmates may purposly break the porcelain fixtures and could hide pieces.  Porcelain fixtures, if broken, pose significant risks, as they can be used as dangerous weapons. _x000a__x000a_Stainless steel is far more durable and resistant to breakage. By switching to stainless steel, we minimize the chances of injury to inmates, sheriff staff, and tradespersons.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33__Total Pop Srvd: __Minority Pop Srvd: __Addresses Racial Equity by: Milwaukee County serves a wide range of population with different and varying cultures.  This project would help to serve the various population with a more consistent functionality and service."/>
    <s v="NO"/>
    <s v="00__NO"/>
    <s v="00__NO"/>
    <s v="03__YES__Category 2 = Addresses Assets anticipated to fail within the next 12 - 24 months__Deferred Maint issues addressed by project: Stainless steel fixtures not only reduce water usage, but they are also more energy-efficient and longer-lasting, resulting in lower maintenance costs over time. This leads to savings for taxpayers and a more cost-effective solution for the facility.  "/>
    <n v="0"/>
    <n v="53233"/>
    <s v=""/>
    <s v=""/>
    <s v=""/>
    <x v="4"/>
    <n v="0"/>
    <n v="0"/>
    <n v="0"/>
    <x v="1"/>
    <n v="0"/>
    <n v="0"/>
    <n v="0"/>
    <s v="949 N 9th St,"/>
    <n v="0"/>
    <n v="0"/>
    <n v="0"/>
    <s v="03"/>
    <s v="Stainless steel fixtures typically use less water, which helps lower water and sewer charges, saving money in the long run.  "/>
    <n v="1"/>
    <s v="03_Stainless steel fixtures typically use less water, which helps lower water and sewer charges, saving money in the long run.  "/>
    <m/>
    <m/>
    <x v="28"/>
    <s v="Future toilet and sink replacement phases are included in the Program Placeholder (For Out-Years 2 - 5) - CJF Toilet and Sink Replacements - WC0297 project in the 5-Year Capital Improvement Plan. "/>
    <s v="BRILL"/>
    <s v="1-FACILITIES MANAGEMENT (AE-EE-FM)"/>
    <s v="NA-0"/>
    <s v="2026-1"/>
    <s v="2026-1"/>
    <s v="2026-2"/>
    <s v="2026-3"/>
    <s v="2026-4"/>
    <s v="20"/>
    <s v=""/>
    <s v="MEDIUM"/>
    <s v="Yes"/>
    <s v="Conceptual"/>
    <s v="NO"/>
    <s v="5/13/25"/>
    <s v="1-Facilities Management (AE-EE-FM)"/>
    <m/>
    <m/>
    <m/>
    <m/>
    <x v="1"/>
  </r>
  <r>
    <s v="PF_WC029901_COURTHOUSE - AHU (1 - 4) REPAIR AND REPLACEMENT COMPONENTS.XLSM"/>
    <s v="5725"/>
    <s v="5725_DAS-FMD"/>
    <x v="5"/>
    <n v="1750"/>
    <x v="29"/>
    <s v="1 - Basic Planning &amp; Design"/>
    <s v="1"/>
    <s v="2 - Construction &amp; Implementation"/>
    <s v="2"/>
    <n v="103000"/>
    <n v="0"/>
    <n v="0"/>
    <n v="103000"/>
    <n v="2"/>
    <n v="2"/>
    <n v="103000"/>
    <s v="CASH"/>
    <n v="0"/>
    <n v="1550000"/>
    <n v="0"/>
    <n v="1550000"/>
    <n v="0"/>
    <n v="0"/>
    <n v="1550000"/>
    <n v="0"/>
    <s v="YES"/>
    <s v="YES_BUDGET MODULE ACCT IMPORT tab for SHERPA import is balanced"/>
    <b v="1"/>
    <n v="0"/>
    <s v="YES"/>
    <s v="YES"/>
    <x v="29"/>
    <n v="45758"/>
    <s v="MARK ROGNSVOOG"/>
    <s v="414-278-4971"/>
    <s v="mark.rognsvoog@milwaukeecountywi.gov"/>
    <x v="29"/>
    <s v="NO"/>
    <s v=""/>
    <s v="02__YES__Annual financial impact includes: Better control temperatures, increase comfortability which will lead the less work orders. Reduce maintenance cost, extend the life of the steam system, and extend the life of the newer cooling coils and fan walls. "/>
    <s v="Facility_Rehab or Major Maint"/>
    <s v="YES__AHU #1 &amp; #2:_x000a_https://milwaukeecountywi.sharepoint.com/:w:/r/sites/CapitalPlanning-FacilitiesManagementDivisionFMD/_layouts/15/Doc.aspx?sourcedoc=%7B282C5C7C-50B3-4EB7-9219-0AF1701A6956%7D&amp;file=CH%20AHU%20%231%2B%232%20charter.docx&amp;action=default&amp;mobileredirect=true_x000a__x000a_AHU #3 &amp; #4:_x000a_https://milwaukeecountywi.sharepoint.com/:w:/r/sites/CapitalPlanning-FacilitiesManagementDivisionFMD/_layouts/15/Doc.aspx?sourcedoc=%7BC9241899-2A6E-448A-BEF4-B6D68FC6E46C%7D&amp;file=CH%20AHU%20%233%2B%234%20cooling%20cooling%20coils.docx&amp;action=default&amp;mobileredirect=true"/>
    <s v="YES__Design and construction in same year._x000a__x000a_AHU #1 &amp; #2 completed in the cooling season _x000a_AHU #3 &amp; #4 completed in the heating season_x000a__x000a_Cooperation with the FMD to schedule the best time to do this work. "/>
    <s v="00__Technology Security Risk(s) Addressed: "/>
    <s v="00__Safety-Risk Issue(s) Addressed:  "/>
    <s v="05__Safety-Risk Issue(s) Addressed:  These are all past their useful life; a delay would increase the chance of failure.  If a failure was to occur in summer, we would have no cooling in the bottom three floors of the courthouse.  If the steam coils fail in winter, we would not be able to heat the upper four floors of the courthouse.  Maybe shutting down the building in winter."/>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33__Total Pop Srvd: __Minority Pop Srvd: __Addresses Racial Equity by: Milwaukee County serves a wide range of population with different and varying cultures. This project would help to serve the various population with a more consistent functionality and service."/>
    <s v="NO"/>
    <s v="00__NO"/>
    <s v="00__NO"/>
    <s v="00__NO____Deferred Maint issues addressed by project: "/>
    <n v="0"/>
    <n v="53233"/>
    <s v=""/>
    <s v=""/>
    <s v=""/>
    <x v="4"/>
    <n v="0"/>
    <n v="0"/>
    <n v="0"/>
    <x v="1"/>
    <n v="0"/>
    <n v="0"/>
    <n v="0"/>
    <s v="901 N 9th St"/>
    <n v="0"/>
    <n v="0"/>
    <n v="0"/>
    <s v="02"/>
    <s v="By upgrading the building envelope, these facilities will see a reduced need for heating and cooling, therefore increasing the energy efficiency. "/>
    <n v="1"/>
    <s v="02_By upgrading the building envelope, these facilities will see a reduced need for heating and cooling, therefore increasing the energy efficiency. "/>
    <m/>
    <m/>
    <x v="29"/>
    <s v="The scope of work includes construction of the design."/>
    <s v="HGA , BRILL"/>
    <s v="1-FACILITIES MANAGEMENT (AE-EE-FM)"/>
    <s v="NA-0"/>
    <s v="2026-1"/>
    <s v="2026-2"/>
    <s v="2028-1"/>
    <s v="2028-3"/>
    <s v="2028-4"/>
    <s v="20"/>
    <s v=""/>
    <s v="HIGH"/>
    <s v="Yes"/>
    <s v="Conceptual"/>
    <s v="YES"/>
    <s v="5/30/25"/>
    <s v="1-Facilities Management (AE-EE-FM)"/>
    <m/>
    <m/>
    <m/>
    <m/>
    <x v="1"/>
  </r>
  <r>
    <s v="PF_WC029801_CJF AIR HANDLER SYSTEM REPLACEMENT.XLSM"/>
    <s v="5725"/>
    <s v="5725_DAS-FMD"/>
    <x v="5"/>
    <n v="1750"/>
    <x v="30"/>
    <s v="1 - Basic Planning &amp; Design"/>
    <s v="1"/>
    <s v="2 - Construction &amp; Implementation"/>
    <s v="2"/>
    <n v="175080"/>
    <n v="175080"/>
    <n v="1"/>
    <n v="0"/>
    <n v="0"/>
    <n v="1"/>
    <n v="175080"/>
    <s v="BOND"/>
    <n v="0"/>
    <n v="2795000"/>
    <n v="650000"/>
    <n v="680000"/>
    <n v="715000"/>
    <n v="750000"/>
    <n v="2795000"/>
    <n v="0"/>
    <s v="YES"/>
    <s v="YES_BUDGET MODULE ACCT IMPORT tab for SHERPA import is balanced"/>
    <b v="1"/>
    <n v="0"/>
    <s v="YES"/>
    <s v="YES"/>
    <x v="30"/>
    <n v="45763"/>
    <s v="MARK ROGNSVOOG"/>
    <s v="414-278-4971"/>
    <s v="mark.rognsvoog@milwaukeecountywi.gov"/>
    <x v="30"/>
    <s v="NO"/>
    <s v="YES__Please provide a brief listing of options/alternatives researched and why the option your are requesting for this Cost Est is the best alternative:  More work hours to repair damaged dampers.   _x000a_Risk nonoperation in a fire situation (LIFE SAFETY).  _x000a_Operating and maintenance cost continue to rise. _x000a_Replacement is the only viable option."/>
    <s v="02__YES__Annual financial impact includes: Reducing Operating and Maintenance costs"/>
    <s v="Facility_Rehab or Major Maint"/>
    <s v="YES__https://milwaukeecountywi.sharepoint.com/:w:/r/sites/CapitalPlanning-FacilitiesManagementDivisionFMD/_layouts/15/Doc.aspx?sourcedoc=%7BC4A0395D-0D49-4D80-AB6E-D402DFBDBF18%7D&amp;file=Charter%20CJF%20Fresh%20Air%20Intakes.docx&amp;action=default&amp;mobileredirect=true"/>
    <s v="NO__"/>
    <s v="00__Technology Security Risk(s) Addressed: "/>
    <s v="10__Safety-Risk Issue(s) Addressed:  This is a smoke/evacuation situation. and we risk nonoperation in a fire situation (LIFE SAFETY) "/>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33__Total Pop Srvd: __Minority Pop Srvd: __Addresses Racial Equity by: Milwaukee County serves a wide range of population with different and varying cultures. This project would help to serve the various population with a more consistent functionality and service."/>
    <s v="NO"/>
    <s v="00__NO"/>
    <s v="00__NO"/>
    <s v="03__YES__Category 2 = Addresses Assets anticipated to fail within the next 12 - 24 months__Deferred Maint issues addressed by project: The fresh air ductwork, dampers, damper motors, and controls for all 12 AHU’s in CJF are beyond life expectancy and don't operate correctly.  Not efficient, lots of energy and money to temper the air.   Current dampers are deformed.  This is a smoke/evacuation situation. and we risk nonoperation in a fire situation (LIFE SAFETY) "/>
    <n v="0"/>
    <n v="53233"/>
    <s v=""/>
    <s v=""/>
    <s v=""/>
    <x v="4"/>
    <n v="0"/>
    <n v="0"/>
    <n v="0"/>
    <x v="1"/>
    <n v="0"/>
    <n v="0"/>
    <n v="0"/>
    <s v="949 N. 9th Street"/>
    <n v="0"/>
    <n v="0"/>
    <n v="0"/>
    <s v="03"/>
    <s v="By upgrading the building envelope, these facilities will see a reduced need for heating and cooling, therefore increasing the energy efficiency."/>
    <n v="1"/>
    <s v="03_By upgrading the building envelope, these facilities will see a reduced need for heating and cooling, therefore increasing the energy efficiency."/>
    <m/>
    <m/>
    <x v="30"/>
    <s v="Phase 2: Construction of most critical air handlers_x000a_Phase 3: Construction of next most critical air handlers_x000a_Phase 4: Construction of next most critical air handlers_x000a_Phase 5: Construction of next most critical air handlers"/>
    <s v="HGA, BRILL"/>
    <s v="1-FACILITIES MANAGEMENT (AE-EE-FM)"/>
    <s v="NA-0"/>
    <s v="2026-1"/>
    <s v="2026-3"/>
    <s v="2027-1"/>
    <s v="2030-3"/>
    <s v="2030-4"/>
    <s v="30"/>
    <s v="NO"/>
    <s v="HIGH"/>
    <s v="Yes"/>
    <s v="Conceptual"/>
    <s v="YES"/>
    <s v="5/30/25"/>
    <s v="1-Facilities Management (AE-EE-FM)"/>
    <m/>
    <m/>
    <m/>
    <m/>
    <x v="1"/>
  </r>
  <r>
    <s v="PF_WC030101_COURTHOUSE - HVU AND MAU REPLACEMENTS (ALLOCATION 1).XLSM"/>
    <s v="5725"/>
    <s v="5725_DAS-FMD"/>
    <x v="5"/>
    <n v="1750"/>
    <x v="31"/>
    <s v="1 - Basic Planning &amp; Design"/>
    <s v="1"/>
    <s v="2 - Construction &amp; Implementation"/>
    <s v="2"/>
    <n v="103020"/>
    <n v="0"/>
    <n v="0"/>
    <n v="103020"/>
    <n v="2"/>
    <n v="2"/>
    <n v="103020"/>
    <s v="CASH"/>
    <n v="0"/>
    <n v="1500000"/>
    <n v="0"/>
    <n v="1500000"/>
    <n v="0"/>
    <n v="0"/>
    <n v="1500000"/>
    <n v="0"/>
    <s v="YES"/>
    <s v="YES_BUDGET MODULE ACCT IMPORT tab for SHERPA import is balanced"/>
    <b v="1"/>
    <n v="0"/>
    <s v="YES"/>
    <s v="YES"/>
    <x v="31"/>
    <n v="45754"/>
    <s v="MARK ROGNSVOOG"/>
    <s v="414-278-4971"/>
    <s v="mark.rognsvoog@milwaukeecountywi.gov"/>
    <x v="31"/>
    <s v="NO"/>
    <s v="YES__Please provide a brief listing of options/alternatives researched and why the option your are requesting for this Cost Est is the best alternative:  No alternative options are available"/>
    <s v="02__YES__Annual financial impact includes: Will save on service calls for an the outdated Air Handling Units"/>
    <s v="Facility_Rehab or Major Maint"/>
    <s v="YES__https://milwaukeecountywi.sharepoint.com/:w:/r/sites/CapitalPlanning-FacilitiesManagementDivisionFMD/_layouts/15/Doc.aspx?sourcedoc=%7B75BB93CE-984E-4EA1-8FB4-91CAB22F0D7F%7D&amp;file=Charter%20WC030101%20COURTHOUSE%20-%20HVU%20AND%20MAU%20REPLACEMENTS.docx&amp;action=default&amp;mobileredirect=true"/>
    <s v="NO__"/>
    <s v="00__Technology Security Risk(s) Addressed: "/>
    <s v="00__Safety-Risk Issue(s) Addressed:  "/>
    <s v="00__Safety-Risk Issue(s) Addressed: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3__Primary Asset Zip Code: 53233__Total Pop Srvd: __Minority Pop Srvd: __Addresses Racial Equity by: Milwaukee County serves a wide range of population with different and varying cultures. This project would help to serve the various population with a more consistent functionality and service."/>
    <s v="NO"/>
    <s v="00__NO"/>
    <s v="00__NO"/>
    <s v="03__YES__Category 2 = Addresses Assets anticipated to fail within the next 12 - 24 months__Deferred Maint issues addressed by project: Outdated units have outlived their useful life expectancy.  HVAC staff has been patchworking solutions to the failing components of the system."/>
    <n v="0"/>
    <n v="53233"/>
    <s v=""/>
    <s v=""/>
    <s v=""/>
    <x v="4"/>
    <n v="0"/>
    <n v="0"/>
    <n v="0"/>
    <x v="1"/>
    <n v="0"/>
    <n v="0"/>
    <n v="0"/>
    <s v="901 N 9th Street"/>
    <n v="0"/>
    <n v="0"/>
    <n v="0"/>
    <s v="00"/>
    <s v="No Climate Reduction Impact reported by Requesting Department"/>
    <n v="0"/>
    <s v="00_No Climate Reduction Impact reported by Requesting Department"/>
    <m/>
    <m/>
    <x v="31"/>
    <s v="The scope of work includes construction of the design. "/>
    <s v="HGA, BRILL"/>
    <s v="1-FACILITIES MANAGEMENT (AE-EE-FM)"/>
    <s v="NA-0"/>
    <s v="2026-1"/>
    <s v="2026-2"/>
    <s v="2028-1"/>
    <s v="2028-3"/>
    <s v="2028-4"/>
    <s v="20"/>
    <s v=""/>
    <s v="MEDIUM"/>
    <s v="Yes"/>
    <s v="Conceptual"/>
    <s v="YES"/>
    <s v="5/26/25"/>
    <s v="1-Facilities Management (AE-EE-FM)"/>
    <m/>
    <m/>
    <m/>
    <m/>
    <x v="1"/>
  </r>
  <r>
    <s v="PF_WC030201_COURTHOUSE - FLOOR COATINGS PENTHOUSE.XLSM"/>
    <s v="5725"/>
    <s v="5725_DAS-FMD"/>
    <x v="5"/>
    <n v="1750"/>
    <x v="32"/>
    <s v="1 - Basic Planning &amp; Design; 2 - Construction &amp; Implementation"/>
    <s v="1, 2"/>
    <s v="None."/>
    <s v="None."/>
    <n v="1213890"/>
    <n v="0"/>
    <n v="0"/>
    <n v="1213890"/>
    <n v="2"/>
    <n v="2"/>
    <n v="1213890"/>
    <s v="CASH"/>
    <n v="0"/>
    <n v="0"/>
    <n v="0"/>
    <n v="0"/>
    <n v="0"/>
    <n v="0"/>
    <n v="0"/>
    <n v="0"/>
    <s v="YES"/>
    <s v="YES_BUDGET MODULE ACCT IMPORT tab for SHERPA import is balanced"/>
    <b v="1"/>
    <n v="0"/>
    <s v="YES"/>
    <s v="YES"/>
    <x v="32"/>
    <n v="45762"/>
    <s v="MARK ROGNSVOOG"/>
    <s v="414-278-4971"/>
    <s v="mark.rognsvoog@milwaukeecountywi.gov"/>
    <x v="32"/>
    <s v="NO"/>
    <s v="YES__Please provide a brief listing of options/alternatives researched and why the option your are requesting for this Cost Est is the best alternative:  No viable alternative options_x000a_Can't  reroute piping. "/>
    <s v="02__YES__Annual financial impact includes: Prevent any future water leakage into 7th floor.  Prevent mold due to water damage.  Less maintenance costs for disater cleanup services."/>
    <s v="Facility_Rehab or Major Maint"/>
    <s v="YES__https://milwaukeecountywi.sharepoint.com/:w:/r/sites/CapitalPlanning-FacilitiesManagementDivisionFMD/_layouts/15/Doc.aspx?sourcedoc=%7B807F4F65-54B1-43FD-94A0-5831A5657EE7%7D&amp;file=Charter%20WC030101%20CH%20Floor%20Coatings%20Penthouse.docx&amp;wdLOR=cE130A788-ABFC-4FA8-A6A8-BD97BD099CED&amp;action=default&amp;mobileredirect=true"/>
    <s v="NO__"/>
    <s v="00__Technology Security Risk(s) Addressed: "/>
    <s v="00__Safety-Risk Issue(s) Addressed:  "/>
    <s v="05__Safety-Risk Issue(s) Addressed:  Prevent damage to new construction, help prevent mold due to water damage."/>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33__Total Pop Srvd: __Minority Pop Srvd: __Addresses Racial Equity by: Milwaukee County serves a wide range of population with different and varying cultures. This project would help to serve the various population with a more consistent"/>
    <s v="NO"/>
    <s v="00__NO"/>
    <s v="03__YES__Out-Year (2-5); 2025-2029 CIP"/>
    <s v="00__NO____Deferred Maint issues addressed by project: "/>
    <n v="0"/>
    <n v="53233"/>
    <s v=""/>
    <s v=""/>
    <s v=""/>
    <x v="4"/>
    <n v="0"/>
    <n v="0"/>
    <n v="0"/>
    <x v="1"/>
    <n v="0"/>
    <n v="0"/>
    <n v="0"/>
    <s v="901 N 9th St"/>
    <n v="0"/>
    <n v="0"/>
    <n v="0"/>
    <s v="00"/>
    <s v="No Climate Reduction Impact reported by Requesting Department"/>
    <n v="0"/>
    <s v="00_No Climate Reduction Impact reported by Requesting Department"/>
    <m/>
    <m/>
    <x v="32"/>
    <s v="None"/>
    <s v="WHEELER"/>
    <s v="1-FACILITIES MANAGEMENT (AE-EE-FM)"/>
    <s v="NA-0"/>
    <s v="2026-1"/>
    <s v="2026-2"/>
    <s v="2026-2"/>
    <s v="2026-3"/>
    <s v="2027-1"/>
    <s v="20"/>
    <s v=""/>
    <s v="MEDIUM"/>
    <s v="Yes"/>
    <s v="Conceptual"/>
    <s v="NO"/>
    <s v="5/27/25"/>
    <s v="1-Facilities Management (AE-EE-FM)"/>
    <m/>
    <m/>
    <m/>
    <m/>
    <x v="1"/>
  </r>
  <r>
    <s v="PF_WG004401_VEL PHILLIPS - WATER FIXTURE CONTROLS.XLSM"/>
    <s v="5725"/>
    <s v="5725_DAS-FMD"/>
    <x v="5"/>
    <n v="1700"/>
    <x v="33"/>
    <s v="1 - Basic Planning &amp; Design; 2 - Construction &amp; Implementation"/>
    <s v="1, 2"/>
    <s v="None."/>
    <s v="None."/>
    <n v="200000"/>
    <n v="0"/>
    <n v="0"/>
    <n v="200000"/>
    <n v="2"/>
    <n v="2"/>
    <n v="200000"/>
    <s v="CASH"/>
    <n v="0"/>
    <n v="0"/>
    <n v="0"/>
    <n v="0"/>
    <n v="0"/>
    <n v="0"/>
    <n v="0"/>
    <n v="0"/>
    <s v="YES"/>
    <s v="YES_BUDGET MODULE ACCT IMPORT tab for SHERPA import is balanced"/>
    <b v="1"/>
    <n v="0"/>
    <s v="YES"/>
    <s v="YES"/>
    <x v="33"/>
    <n v="45733"/>
    <s v="MARK ROGNSVOOG"/>
    <s v="414-278-4971"/>
    <s v="mark.rognsvoog@milwaukeecountywi.gov"/>
    <x v="33"/>
    <s v="NO"/>
    <s v="YES__Please provide a brief listing of options/alternatives researched and why the option your are requesting for this Cost Est is the best alternative:  Older plumbing fixtures are obsolete."/>
    <s v="02__YES__Annual financial impact includes: Reduced service calls from the FMD Plumbing staff."/>
    <s v="Facility_Rehab or Major Maint"/>
    <s v="YES__https://milwaukeecountywi.sharepoint.com/:w:/r/sites/CapitalPlanning-FacilitiesManagementDivisionFMD/_layouts/15/Doc.aspx?sourcedoc=%7BE69454ED-FA1F-4402-9A9E-0F0B97D806D6%7D&amp;file=Charter%20Fixture%20Update.docx&amp;wdLOR=c8A0CAC41-8410-42BC-9BD4-866828C1855C&amp;action=default&amp;mobileredirect=true"/>
    <s v="NO__"/>
    <s v="00__Technology Security Risk(s) Addressed: "/>
    <s v="00__Safety-Risk Issue(s) Addressed:  "/>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2__Primary Asset Zip Code: 53226__Total Pop Srvd: __Minority Pop Srvd: __Addresses Racial Equity by: Milwaukee County serves a wide range of population with different and varying cultures. This project would help to serve the various population with a more consistent functionality and service._x000a__x000a_This project would have a direct impact on services provided at the Vel Phillips Youth Family Justice Center. "/>
    <s v="NO"/>
    <s v="00__NO"/>
    <s v="00__NO"/>
    <s v="00__NO____Deferred Maint issues addressed by project: "/>
    <n v="0"/>
    <n v="53226"/>
    <s v=""/>
    <s v=""/>
    <s v=""/>
    <x v="3"/>
    <n v="0"/>
    <n v="0"/>
    <n v="0"/>
    <x v="1"/>
    <n v="0"/>
    <n v="0"/>
    <n v="0"/>
    <s v="10201 W Watertown Plank Rd"/>
    <n v="0"/>
    <n v="0"/>
    <n v="0"/>
    <s v="02"/>
    <s v="Reduced service calls from the FMD Staff continuously driving from the Courthouse to Vel Phillips and back.  This will reduce county emissions and save on fuel costs."/>
    <n v="1"/>
    <s v="02_Reduced service calls from the FMD Staff continuously driving from the Courthouse to Vel Phillips and back.  This will reduce county emissions and save on fuel costs."/>
    <m/>
    <m/>
    <x v="33"/>
    <s v="None."/>
    <s v="TROY WOHLT"/>
    <s v="1-FACILITIES MANAGEMENT (AE-EE-FM)"/>
    <s v="NA-0"/>
    <s v="NA-0"/>
    <s v="NA-0"/>
    <s v="2026-1"/>
    <s v="2026-3"/>
    <s v="2026-4"/>
    <s v="20"/>
    <s v=""/>
    <s v="LOW"/>
    <s v="Yes"/>
    <n v="0.9"/>
    <s v="NO"/>
    <s v="5/15/25"/>
    <s v="1-Facilities Management (AE-EE-FM)"/>
    <m/>
    <m/>
    <m/>
    <m/>
    <x v="1"/>
  </r>
  <r>
    <m/>
    <m/>
    <m/>
    <x v="0"/>
    <m/>
    <x v="0"/>
    <m/>
    <m/>
    <m/>
    <m/>
    <m/>
    <m/>
    <m/>
    <m/>
    <m/>
    <m/>
    <m/>
    <m/>
    <m/>
    <m/>
    <m/>
    <m/>
    <m/>
    <m/>
    <m/>
    <m/>
    <m/>
    <m/>
    <m/>
    <m/>
    <m/>
    <m/>
    <x v="0"/>
    <m/>
    <m/>
    <m/>
    <m/>
    <x v="0"/>
    <m/>
    <m/>
    <m/>
    <m/>
    <m/>
    <m/>
    <m/>
    <m/>
    <m/>
    <m/>
    <m/>
    <m/>
    <m/>
    <m/>
    <m/>
    <m/>
    <m/>
    <m/>
    <m/>
    <m/>
    <m/>
    <m/>
    <m/>
    <m/>
    <m/>
    <x v="0"/>
    <m/>
    <m/>
    <m/>
    <x v="0"/>
    <m/>
    <m/>
    <m/>
    <m/>
    <m/>
    <m/>
    <m/>
    <m/>
    <m/>
    <m/>
    <m/>
    <m/>
    <m/>
    <x v="0"/>
    <m/>
    <m/>
    <m/>
    <m/>
    <m/>
    <m/>
    <m/>
    <m/>
    <m/>
    <m/>
    <m/>
    <m/>
    <m/>
    <m/>
    <m/>
    <m/>
    <m/>
    <m/>
    <m/>
    <m/>
    <m/>
    <x v="0"/>
  </r>
  <r>
    <s v="PF_WG004501_FACILITIES WEST (LAPHAM) - PARKING LOT.XLSM"/>
    <s v="5725"/>
    <s v="5725_DAS-FMD"/>
    <x v="5"/>
    <n v="1700"/>
    <x v="34"/>
    <s v="1 - Basic Planning &amp; Design"/>
    <s v="1"/>
    <s v="2 - Construction &amp; Implementation"/>
    <s v="2"/>
    <n v="77170"/>
    <n v="77170"/>
    <n v="1"/>
    <n v="0"/>
    <n v="0"/>
    <n v="1"/>
    <n v="77170"/>
    <s v="BOND"/>
    <n v="0"/>
    <n v="515000"/>
    <n v="515000"/>
    <n v="0"/>
    <n v="0"/>
    <n v="0"/>
    <n v="515000"/>
    <n v="0"/>
    <s v="YES"/>
    <s v="YES_BUDGET MODULE ACCT IMPORT tab for SHERPA import is balanced"/>
    <b v="1"/>
    <n v="0"/>
    <s v="YES"/>
    <s v="YES"/>
    <x v="34"/>
    <n v="45744"/>
    <s v="MARK ROGNSVOOG"/>
    <s v="414-278-4971"/>
    <s v="mark.rognsvoog@milwaukeecountywi.gov"/>
    <x v="34"/>
    <s v="NO"/>
    <s v="YES__Please provide a brief listing of options/alternatives researched and why the option your are requesting for this Cost Est is the best alternative:  Attempted hot mix patches, beyond maintenance "/>
    <s v="00__NO__Annual financial impact includes: "/>
    <s v="Hard-Surface (Non-Roadway)"/>
    <s v="YES__https://milwaukeecountywi.sharepoint.com/:w:/r/sites/CapitalPlanning-FacilitiesManagementDivisionFMD/_layouts/15/Doc.aspx?sourcedoc=%7B2CC32541-CC88-407E-BC92-4760FBD9CD1D%7D&amp;file=Charter%20Facilities%20West%20(Lapham)%20Parking%20Lot.docx&amp;wdLOR=c07422DB6-0680-4FE4-9B7E-F721CE766304&amp;action=default&amp;mobileredirect=true"/>
    <s v="YES__Resurfacing should take place above freezing temps"/>
    <s v="00__Technology Security Risk(s) Addressed: "/>
    <s v="10__Safety-Risk Issue(s) Addressed:  Safety tripping hazard. Parts are standing water / frozen in winter."/>
    <s v="00__Safety-Risk Issue(s) Addressed:  "/>
    <s v="NO__Adopted Board File: __Agreement(s) Uploaded: __Partners and nature of Agreement(s): __Next Board cycle if agreement(s) not yet adopted: "/>
    <m/>
    <s v="00"/>
    <s v="NO"/>
    <s v="NO"/>
    <s v="00__Citations Addressed by Project?: NO__Description of Citation(s) addressed: "/>
    <s v="03__Primary Asset Zip Code: 53214__Total Pop Srvd: __Minority Pop Srvd: __Addresses Racial Equity by: Milwaukee County serves a wide range of population with different and varying cultures. This project would help to serve the various population with a more consistent functionality and service."/>
    <s v="NO"/>
    <s v="00__NO"/>
    <s v="00__NO"/>
    <s v="00__NO____Deferred Maint issues addressed by project: "/>
    <n v="0"/>
    <n v="53214"/>
    <s v=""/>
    <s v=""/>
    <s v=""/>
    <x v="5"/>
    <n v="0"/>
    <n v="0"/>
    <n v="0"/>
    <x v="5"/>
    <n v="0"/>
    <n v="0"/>
    <n v="0"/>
    <s v="10930 W Lapham St"/>
    <n v="0"/>
    <n v="0"/>
    <n v="0"/>
    <s v="02"/>
    <s v="State codes require County to maintain parking lot as a cap for contained area due to previous owner’s contamination."/>
    <n v="1"/>
    <s v="02_State codes require County to maintain parking lot as a cap for contained area due to previous owner’s contamination."/>
    <m/>
    <m/>
    <x v="34"/>
    <s v="Construction."/>
    <s v="SHE, BRILL"/>
    <s v="1-FACILITIES MANAGEMENT (AE-EE-FM)"/>
    <s v="NA-0"/>
    <s v="2026-1"/>
    <s v="2026-2"/>
    <s v="2027-1"/>
    <s v="2027-2"/>
    <s v="2027-4"/>
    <s v="20"/>
    <s v=""/>
    <s v="HIGH"/>
    <s v="Yes"/>
    <s v="Conceptual"/>
    <s v="YES"/>
    <s v="5/22/25"/>
    <s v="1-Facilities Management (AE-EE-FM)"/>
    <m/>
    <m/>
    <m/>
    <m/>
    <x v="1"/>
  </r>
  <r>
    <s v="PF_WS015701_SR CENTERS - WILSON HVAC CONTROLS AND EQUIPMENT.XLSM"/>
    <s v="5725"/>
    <s v="5725_DAS-FMD"/>
    <x v="5"/>
    <n v="1625"/>
    <x v="35"/>
    <s v="1 - Basic Planning &amp; Design"/>
    <s v="1"/>
    <s v="2 - Construction &amp; Implementation"/>
    <s v="2"/>
    <n v="113000"/>
    <n v="0"/>
    <n v="0"/>
    <n v="113000"/>
    <n v="2"/>
    <n v="2"/>
    <n v="113000"/>
    <s v="CASH"/>
    <n v="0"/>
    <n v="2200000"/>
    <n v="0"/>
    <n v="2200000"/>
    <n v="0"/>
    <n v="0"/>
    <n v="2200000"/>
    <n v="0"/>
    <s v="YES"/>
    <s v="YES_BUDGET MODULE ACCT IMPORT tab for SHERPA import is balanced"/>
    <b v="1"/>
    <n v="0"/>
    <s v="YES"/>
    <s v="YES"/>
    <x v="35"/>
    <n v="45751"/>
    <s v="MARK ROGNSVOOG"/>
    <s v="414278-4971"/>
    <s v="mark.rognsvoog@milwaukeecountywi.gov"/>
    <x v="35"/>
    <s v="NO"/>
    <s v="YES__Please provide a brief listing of options/alternatives researched and why the option your are requesting for this Cost Est is the best alternative:  Due to the age of the 2 outdated systems, switching to a more modern, integrated system with remote monitoring would not only reduce maintenance costs and time spent on the road, but it would also streamline operations by eliminating the need for separate systems and the hassles of rebuilding parts.  Updated systems would also be more energy efficient and ultimately save money as we work towards the County’s goal to reduce energy use, improve energy efficiency, and switch to cleaner energy sources to achieve zero net carbon emissions by 2050. "/>
    <s v="02__YES__Annual financial impact includes: Switching to a more modern, integrated system with remote monitoring would not only reduce maintenance costs and time spent on the road, but it would also streamline operations by eliminating the need for separate systems and the hassles of rebuilding parts."/>
    <s v="Facility_Rehab or Major Maint"/>
    <s v="YES__https://milwaukeecountywi.sharepoint.com/:w:/r/sites/CapitalPlanning-FacilitiesManagementDivisionFMD/_layouts/15/Doc.aspx?sourcedoc=%7BFB7AE728-D690-4A6B-B492-B09BE47CDEA2%7D&amp;file=Project%20Charter%20WS015701%20Sr%20Centers%20-%20Wilson%20HVAC%20Controls%20and%20Equipment.docx&amp;wdLOR=c46DAF325-30BB-472F-B812-D71CDE16BF7F&amp;action=default&amp;mobileredirect=true"/>
    <s v="YES__To be done between heating and cooling seasons."/>
    <s v="00__Technology Security Risk(s) Addressed: "/>
    <s v="00__Safety-Risk Issue(s) Addressed:  "/>
    <s v="05__Safety-Risk Issue(s) Addressed:  Our Senior Centers give vulnerable seniors a daytime refuge in extreme heat and cold.  _x000a_As equipment continues to age and fail, the building faces a growing risk of full system outages, compromising occupant comfort and safety.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3__Primary Asset Zip Code: 53221__Total Pop Srvd: __Minority Pop Srvd: __Addresses Racial Equity by: Milwaukee County serves a wide range of population with different and varying cultures. This project would help to serve the various population with a more consistent functionality and service._x000a_Wilson Park serves the most vulnerable population in the county; it also services as an emergency shelter _x000a__x000a_"/>
    <s v="NO"/>
    <s v="00__NO"/>
    <s v="00__NO"/>
    <s v="03__YES__Category 2 = Addresses Assets anticipated to fail within the next 12 - 24 months__Deferred Maint issues addressed by project: Wilson Senior Center is currently operating with two outdated Building Automation Systems (BAS) installed in 1990. Both systems are well beyond their intended service life and are presenting significant operational challenges._x000a__x000a_"/>
    <n v="0"/>
    <n v="53221"/>
    <s v=""/>
    <s v=""/>
    <s v=""/>
    <x v="8"/>
    <n v="0"/>
    <n v="0"/>
    <n v="0"/>
    <x v="1"/>
    <n v="0"/>
    <n v="0"/>
    <n v="0"/>
    <s v="2601 W Howard Ave"/>
    <n v="0"/>
    <n v="0"/>
    <n v="0"/>
    <s v="03"/>
    <s v="Making the building more energy efficient builds resilience by giving vulnerable seniors a daytime refuge in extreme heat and cold, that is less costly for the county to operate."/>
    <n v="1"/>
    <s v="03_Making the building more energy efficient builds resilience by giving vulnerable seniors a daytime refuge in extreme heat and cold, that is less costly for the county to operate."/>
    <m/>
    <m/>
    <x v="35"/>
    <s v="Construction of the design."/>
    <s v="HGA, BRILL"/>
    <s v="1-FACILITIES MANAGEMENT (AE-EE-FM)"/>
    <s v="NA-0"/>
    <s v="2026-2"/>
    <s v="2026-4"/>
    <s v="2028-1"/>
    <s v="2028-3"/>
    <s v="2028-4"/>
    <s v="20"/>
    <s v=""/>
    <s v="HIGH"/>
    <s v="Yes"/>
    <s v="Conceptual"/>
    <s v="YES"/>
    <s v="5/30/25"/>
    <s v="1-Facilities Management (AE-EE-FM)"/>
    <m/>
    <m/>
    <m/>
    <m/>
    <x v="1"/>
  </r>
  <r>
    <s v="PF_WS015801_SR CENTERS - WILSON SIDING.XLSM"/>
    <s v="5725"/>
    <s v="5725_DAS-FMD"/>
    <x v="5"/>
    <n v="1625"/>
    <x v="36"/>
    <s v="1 - Basic Planning &amp; Design"/>
    <s v="1"/>
    <s v="2 - Construction &amp; Implementation"/>
    <s v="2"/>
    <n v="233850"/>
    <n v="0"/>
    <n v="0"/>
    <n v="233850"/>
    <n v="2"/>
    <n v="2"/>
    <n v="233850"/>
    <s v="CASH"/>
    <n v="0"/>
    <n v="650000"/>
    <n v="0"/>
    <n v="650000"/>
    <n v="0"/>
    <n v="0"/>
    <n v="650000"/>
    <n v="0"/>
    <s v="YES"/>
    <s v="YES_BUDGET MODULE ACCT IMPORT tab for SHERPA import is balanced"/>
    <b v="1"/>
    <n v="0"/>
    <s v="YES"/>
    <s v="YES"/>
    <x v="36"/>
    <n v="45743"/>
    <s v="MARK ROGNSVOOG"/>
    <s v="414-278-4971"/>
    <s v="mark.rognsvoog@milwaukeecountywi.gov"/>
    <x v="36"/>
    <s v="NO"/>
    <s v="YES__Please provide a brief listing of options/alternatives researched and why the option your are requesting for this Cost Est is the best alternative:  No viable alternatives. Alternate siding materials could be identified "/>
    <s v="02__YES__Annual financial impact includes: New siding and insulation would assist with building envelope and energy efficiency and reduce maintenance costs on siding."/>
    <s v="Facility_Rehab or Major Maint"/>
    <s v="YES__https://milwaukeecountywi.sharepoint.com/:w:/r/sites/CapitalPlanning-FacilitiesManagementDivisionFMD/_layouts/15/Doc.aspx?sourcedoc=%7BF5AD37FC-B190-410E-95E5-DE5D589E50AB%7D&amp;file=Charter%20Wilson%20Siding.docx&amp;wdLOR=cF3B6D1D2-E0B1-4E22-924E-DA8A4C599B77&amp;action=default&amp;mobileredirect=true"/>
    <s v="YES__Coordination between A&amp;E, contractor, and the facility tenants to schedule the best time to do this work.  Removing all the siding and insulation, so not to be done during the winter season."/>
    <s v="00__Technology Security Risk(s) Addressed: "/>
    <s v="00__Safety-Risk Issue(s) Addressed:  "/>
    <s v="05__Safety-Risk Issue(s) Addressed:  Damage to the interior from areas exposed to water.  Animal infiltration into the interior of the space putting the occupants at risk."/>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3__Primary Asset Zip Code: 53221__Total Pop Srvd: __Minority Pop Srvd: __Addresses Racial Equity by: Fiscal Health. Reduced maintenance costs on siding and increased energy efficiency that would follow the standards of Milwaukee Counties Sustainability Standards and Climate Action Plan. "/>
    <s v="NO"/>
    <s v="00__NO"/>
    <s v="00__NO"/>
    <s v="00__NO____Deferred Maint issues addressed by project: "/>
    <n v="0"/>
    <n v="53221"/>
    <s v=""/>
    <s v=""/>
    <s v=""/>
    <x v="8"/>
    <n v="0"/>
    <n v="0"/>
    <n v="0"/>
    <x v="1"/>
    <n v="0"/>
    <n v="0"/>
    <n v="0"/>
    <s v="2601 W Howard Ave"/>
    <n v="0"/>
    <n v="0"/>
    <n v="0"/>
    <s v="03"/>
    <s v="By upgrading the building envelope, these facilities will see a reduced need for heating and cooling, therefore increasing the energy efficiency."/>
    <n v="1"/>
    <s v="03_By upgrading the building envelope, these facilities will see a reduced need for heating and cooling, therefore increasing the energy efficiency."/>
    <m/>
    <m/>
    <x v="36"/>
    <s v="Construction"/>
    <s v="AMIR ADAM"/>
    <s v="1-FACILITIES MANAGEMENT (AE-EE-FM)"/>
    <s v="NA-0"/>
    <s v="2026-2"/>
    <s v="2026-4"/>
    <s v="2028-1"/>
    <s v="2028-2"/>
    <s v="2029-4"/>
    <s v="20"/>
    <s v=""/>
    <s v="LOW"/>
    <s v="Yes"/>
    <s v="Conceptual"/>
    <s v="YES"/>
    <s v="5/30/25"/>
    <s v="1-Facilities Management (AE-EE-FM)"/>
    <m/>
    <m/>
    <m/>
    <m/>
    <x v="1"/>
  </r>
  <r>
    <m/>
    <m/>
    <m/>
    <x v="0"/>
    <m/>
    <x v="0"/>
    <m/>
    <m/>
    <m/>
    <m/>
    <m/>
    <m/>
    <m/>
    <m/>
    <m/>
    <m/>
    <m/>
    <m/>
    <m/>
    <m/>
    <m/>
    <m/>
    <m/>
    <m/>
    <m/>
    <m/>
    <m/>
    <m/>
    <m/>
    <m/>
    <m/>
    <m/>
    <x v="0"/>
    <m/>
    <m/>
    <m/>
    <m/>
    <x v="0"/>
    <m/>
    <m/>
    <m/>
    <m/>
    <m/>
    <m/>
    <m/>
    <m/>
    <m/>
    <m/>
    <m/>
    <m/>
    <m/>
    <m/>
    <m/>
    <m/>
    <m/>
    <m/>
    <m/>
    <m/>
    <m/>
    <m/>
    <m/>
    <m/>
    <m/>
    <x v="0"/>
    <m/>
    <m/>
    <m/>
    <x v="0"/>
    <m/>
    <m/>
    <m/>
    <m/>
    <m/>
    <m/>
    <m/>
    <m/>
    <m/>
    <m/>
    <m/>
    <m/>
    <m/>
    <x v="0"/>
    <m/>
    <m/>
    <m/>
    <m/>
    <m/>
    <m/>
    <m/>
    <m/>
    <m/>
    <m/>
    <m/>
    <m/>
    <m/>
    <m/>
    <m/>
    <m/>
    <m/>
    <m/>
    <m/>
    <m/>
    <m/>
    <x v="0"/>
  </r>
  <r>
    <s v="PF_WS016001_SR CENTERS - WASHINGTON WINDOW REPLACEMENT.XLSM"/>
    <s v="5725"/>
    <s v="5725_DAS-FMD"/>
    <x v="5"/>
    <n v="1625"/>
    <x v="37"/>
    <s v="2 - Construction &amp; Implementation"/>
    <s v="2"/>
    <s v="2 - Construction &amp; Implementation"/>
    <s v="2"/>
    <n v="161000"/>
    <n v="0"/>
    <n v="0"/>
    <n v="161000"/>
    <n v="2"/>
    <n v="2"/>
    <n v="161000"/>
    <s v="CASH"/>
    <n v="0"/>
    <n v="1600000"/>
    <n v="0"/>
    <n v="1600000"/>
    <n v="0"/>
    <n v="0"/>
    <n v="1600000"/>
    <n v="0"/>
    <s v="YES"/>
    <s v="YES_BUDGET MODULE ACCT IMPORT tab for SHERPA import is balanced"/>
    <b v="1"/>
    <n v="0"/>
    <s v="YES"/>
    <s v="YES"/>
    <x v="37"/>
    <n v="45750"/>
    <s v="MARK ROGNSVOOG"/>
    <s v="414-278-4971"/>
    <s v="mark.rognsvoog@milwaukeecountywi.gov"/>
    <x v="37"/>
    <s v="NO"/>
    <s v="YES__Please provide a brief listing of options/alternatives researched and why the option your are requesting for this Cost Est is the best alternative:  FMD has attempted to repair broken windows in the past and found the aluminum cladded wooden windows trim with aluminum trapped moisture and cause rotting.  _x000a__x000a_ FMD has also attempted to caulk the gaps, but they are increasing beyond caulk limits."/>
    <s v="02__YES__Annual financial impact includes: New windows will decreases the strain on HVAC system, will make the building more comfortable for our occupants and also aid in lower energy bills."/>
    <s v="Facility_Rehab or Major Maint"/>
    <s v="YES__https://milwaukeecountywi.sharepoint.com/:w:/r/sites/CapitalPlanning-FacilitiesManagementDivisionFMD/Shared%20Documents/Facilities%20Management%20Division%20(FMD)/Aging/WS016001%20SR%20CENTERS%20-%20WASHINGTON%20WINDOW%20REPLACEMENT/WS016001%20SR%20CENTERS%20-%20WASHINGTON%20WINDOW%20REPLACEMENT.docx?d=w4c6b0f589252429b8b3ec430d0ce14b4&amp;csf=1&amp;web=1&amp;e=xCIvZD"/>
    <s v="YES__Construction during the months other than winter"/>
    <s v="00__Technology Security Risk(s) Addressed: "/>
    <s v="00__Safety-Risk Issue(s) Addressed:  "/>
    <s v="05__Safety-Risk Issue(s) Addressed:  This building serves aging adults.  Washington Senior Center's windows and doors have known rotting framing. This is causing them to sink vertically down and leave large gaps at the tops of the system. This allows bugs, dust, pollen into the building with high-risk occupants._x000a_"/>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4__Primary Asset Zip Code: 53208__Total Pop Srvd: __Minority Pop Srvd: __Addresses Racial Equity by: Milwaukee County serves a wide range of population with different and varying cultures. This project would help to serve the various population with a more consistent functionality and service._x000a_"/>
    <s v="NO"/>
    <s v="00__NO"/>
    <s v="00__NO"/>
    <s v="05__YES__Category 1 = Immediately Addresses Failing Assets__Deferred Maint issues addressed by project: FMD has attempted to repair broken windows in the past and found the aluminum cladded wooden windows trim with aluminum trapped moisture and cause rotting.  "/>
    <n v="0"/>
    <n v="53208"/>
    <s v=""/>
    <s v=""/>
    <s v=""/>
    <x v="6"/>
    <n v="0"/>
    <n v="0"/>
    <n v="0"/>
    <x v="1"/>
    <n v="0"/>
    <n v="0"/>
    <n v="0"/>
    <s v="4420 W Vliet St"/>
    <n v="0"/>
    <n v="0"/>
    <n v="0"/>
    <s v="03"/>
    <s v="By upgrading the building envelope, these facilities will see a reduced need for heating and cooling, therefore increasing the energy efficiency."/>
    <n v="1"/>
    <s v="03_By upgrading the building envelope, these facilities will see a reduced need for heating and cooling, therefore increasing the energy efficiency."/>
    <m/>
    <m/>
    <x v="37"/>
    <s v="Construction of proposed design."/>
    <s v="AMIR"/>
    <s v="1-FACILITIES MANAGEMENT (AE-EE-FM)"/>
    <s v="NA-0"/>
    <s v="2026-2"/>
    <s v="2026-4"/>
    <s v="2028-1"/>
    <s v="2028-2"/>
    <s v="2029-4"/>
    <s v="20"/>
    <s v=""/>
    <s v="MEDIUM"/>
    <s v="Yes"/>
    <s v="Conceptual"/>
    <s v="YES"/>
    <s v="5/30/25"/>
    <s v="1-Facilities Management (AE-EE-FM)"/>
    <m/>
    <m/>
    <m/>
    <m/>
    <x v="1"/>
  </r>
  <r>
    <s v="PF_WC006201_CJF BLDG ROOF REPLACEMENT.XLSM"/>
    <s v="5725"/>
    <s v="5725_DAS-FMD"/>
    <x v="5"/>
    <n v="1750"/>
    <x v="38"/>
    <s v="1 - Basic Planning &amp; Design; 2 - Construction &amp; Implementation"/>
    <s v="1, 2"/>
    <s v="None."/>
    <s v="None."/>
    <n v="1590620"/>
    <n v="1590620"/>
    <n v="1"/>
    <n v="0"/>
    <n v="0"/>
    <n v="1"/>
    <n v="1590620"/>
    <s v="BOND"/>
    <n v="0"/>
    <n v="0"/>
    <n v="0"/>
    <n v="0"/>
    <n v="0"/>
    <n v="0"/>
    <n v="0"/>
    <n v="0"/>
    <s v="YES"/>
    <s v="YES_BUDGET MODULE ACCT IMPORT tab for SHERPA import is balanced"/>
    <b v="1"/>
    <n v="0"/>
    <s v="YES"/>
    <s v="YES"/>
    <x v="38"/>
    <n v="45751"/>
    <s v="MARK ROGNSVOOG"/>
    <s v="414-278-4971"/>
    <s v="mark.rognsvoog@milwaukeecountywi.gov"/>
    <x v="38"/>
    <s v="NO"/>
    <s v="YES__Please provide a brief listing of options/alternatives researched and why the option your are requesting for this Cost Est is the best alternative:  Due to the age and condition of the roof, full replacement is the most cost effective option as continued temporary repairs only last 12-18 months and then fail due to wear/tear and overall roofing age and condition.  New areas with leaks appear annually and require temorary fixes and the repairs do not provide an effective long-term solution._x000a__x000a_There are no alternatives for roof replacement, other than repair or do nothing.  Neither of these options are feasible at this time._x000a_"/>
    <s v="02__YES__Annual financial impact includes: New roof would lessen or eliminate constant repair work needed._x000a__x000a_Repair costs, and any costs associated with roof leak clean up, should be mitigated for a period following completion."/>
    <s v="Facility_Rehab or Major Maint"/>
    <s v="NO"/>
    <s v="YES__Roofing construction generally does not occur during cold months (that is, does not occcur from November through February)."/>
    <s v="00__Technology Security Risk(s) Addressed: "/>
    <s v="00__Safety-Risk Issue(s) Addressed:  "/>
    <s v="00__Safety-Risk Issue(s) Addressed:  "/>
    <s v="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33__Total Pop Srvd: __Minority Pop Srvd: __Addresses Racial Equity by: 1. Building maintenance improvements, such as CJF roof replacement, can ensure that buildings provide safe and healthy environments for all occupants. This is particularly important for minorities who may be disproportionately impacted by poor indoor air quality and other environmental hazards._x000a_2. Although not guaranteed, building maintenance and improvement projects can create jobs and economic opportunities for workers and contractors from diverse backgrounds and minorities. This can help promote economic equity and reduce disparities in employment and income._x000a__x000a_Overall, building maintenance improvements can help promote racial equity and health by improving access to safe and healthy buildings and potentially creating economic opportunities._x000a_"/>
    <s v="YES"/>
    <s v="03__YES_Generally, building roofs should be replaced every 30-35 years, subject to several factors."/>
    <s v="00__NO"/>
    <s v="05__YES__Category 1 = Immediately Addresses Failing Assets__Deferred Maint issues addressed by project: Roof is beyond useful life."/>
    <n v="0"/>
    <n v="53233"/>
    <s v=""/>
    <s v=""/>
    <s v=""/>
    <x v="4"/>
    <n v="0"/>
    <n v="0"/>
    <n v="0"/>
    <x v="1"/>
    <n v="0"/>
    <n v="0"/>
    <n v="0"/>
    <s v="949 N 9th St"/>
    <n v="0"/>
    <n v="0"/>
    <n v="0"/>
    <s v="00"/>
    <s v="No Climate Reduction Impact reported by Requesting Department"/>
    <n v="0"/>
    <s v="00_No Climate Reduction Impact reported by Requesting Department"/>
    <m/>
    <m/>
    <x v="38"/>
    <s v="None"/>
    <s v="ARNOLD FREEMAN"/>
    <s v="1-FACILITIES MANAGEMENT (AE-EE-FM)"/>
    <s v="NA-0"/>
    <s v="2025-1"/>
    <s v="2025-2"/>
    <s v="2026-2"/>
    <s v="2026-4"/>
    <s v="2027-1"/>
    <s v="30"/>
    <s v=""/>
    <s v="LOW"/>
    <s v="Yes"/>
    <n v="1"/>
    <s v="NO"/>
    <s v="5/27/25"/>
    <s v="1-Facilities Management (AE-EE-FM)"/>
    <m/>
    <m/>
    <m/>
    <m/>
    <x v="1"/>
  </r>
  <r>
    <s v="PF_WC030301_CJF - GENERAL FLOORING.XLSM"/>
    <s v="5725"/>
    <s v="5725_DAS-FMD"/>
    <x v="5"/>
    <n v="1750"/>
    <x v="39"/>
    <s v="2 - Construction &amp; Implementation"/>
    <s v="2"/>
    <s v="None."/>
    <s v="None."/>
    <n v="200000"/>
    <n v="0"/>
    <n v="0"/>
    <n v="200000"/>
    <n v="2"/>
    <n v="2"/>
    <n v="200000"/>
    <s v="CASH"/>
    <n v="0"/>
    <n v="0"/>
    <n v="0"/>
    <n v="0"/>
    <n v="0"/>
    <n v="0"/>
    <n v="0"/>
    <n v="0"/>
    <s v="YES"/>
    <s v="YES_BUDGET MODULE ACCT IMPORT tab for SHERPA import is balanced"/>
    <b v="1"/>
    <n v="0"/>
    <s v="YES"/>
    <s v="YES"/>
    <x v="39"/>
    <n v="45765"/>
    <s v="MARK ROGNSVOOG"/>
    <s v="414-278-4971"/>
    <s v="mark.rognsvoog@milwaukeecountywi.gov"/>
    <x v="39"/>
    <s v="NO"/>
    <s v="YES__Please provide a brief listing of options/alternatives researched and why the option your are requesting for this Cost Est is the best alternative:  Flooring is excessively worn and well beyond its useful life.  Removal would make flood recovery easier and faster."/>
    <s v="00__NO__Annual financial impact includes: Flood recovery would be easier and faster and thus less expensive"/>
    <s v="Facility_Rehab or Major Maint"/>
    <s v="YES__https://milwaukeecountywi.sharepoint.com/:w:/r/sites/CapitalPlanning-FacilitiesManagementDivisionFMD/_layouts/15/Doc.aspx?sourcedoc=%7B725902A4-4C5B-4682-A9ED-1EC55B222465%7D&amp;file=Charter%20WC030301_CJF%20-%20GENERAL%20FLOORING.docx&amp;wdLOR=c7F61B12B-6A51-4F99-9DD9-C18F8B10728D&amp;action=default&amp;mobileredirect=true"/>
    <s v="NO__"/>
    <s v="00__Technology Security Risk(s) Addressed: "/>
    <s v="00__Safety-Risk Issue(s) Addressed:  "/>
    <s v="05__Safety-Risk Issue(s) Addressed:  Repeated exposure to floodwater raises potential health and safety concerns due to the possible presence of mold and bacteria.  Additionally, the vinyl tile in the hallways has been repeatedly loosened by water infiltration, creating an ongoing safety hazard."/>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33__Total Pop Srvd: __Minority Pop Srvd: __Addresses Racial Equity by: Milwaukee County serves a wide range of population with different and varying cultures. This project would help to serve the various population with a more consistent functionality and service."/>
    <s v="NO"/>
    <s v="00__NO"/>
    <s v="00__NO"/>
    <s v="00__NO____Deferred Maint issues addressed by project: "/>
    <n v="0"/>
    <n v="53233"/>
    <s v=""/>
    <s v=""/>
    <s v=""/>
    <x v="4"/>
    <n v="0"/>
    <n v="0"/>
    <n v="0"/>
    <x v="1"/>
    <n v="0"/>
    <n v="0"/>
    <n v="0"/>
    <s v="949 N 9th St"/>
    <n v="0"/>
    <n v="0"/>
    <n v="0"/>
    <s v="00"/>
    <s v="No Climate Reduction Impact reported by Requesting Department"/>
    <n v="0"/>
    <s v="00_No Climate Reduction Impact reported by Requesting Department"/>
    <m/>
    <m/>
    <x v="39"/>
    <s v="Future CJF flooring replacement phases are included in the Program Placeholder (For Out-Years 2 - 5) - Courthouse - General Flooring - WC0303 in the 5-Year Capital Improvement Plan."/>
    <s v="BRILL"/>
    <s v="1-FACILITIES MANAGEMENT (AE-EE-FM)"/>
    <s v="NA-0"/>
    <s v="2026-1"/>
    <s v="2026-2"/>
    <s v="2026-2"/>
    <s v="2026-3"/>
    <s v="2026-4"/>
    <s v="20"/>
    <s v=""/>
    <s v="MEDIUM"/>
    <s v="Yes"/>
    <n v="0.3"/>
    <s v="NO"/>
    <s v="5/14/25"/>
    <s v="1-Facilities Management (AE-EE-FM)"/>
    <m/>
    <m/>
    <m/>
    <m/>
    <x v="1"/>
  </r>
  <r>
    <s v="PF_WS016201_SR CENTERS - CLINTON ROSE SENIOR CENTER HVAC.XLSM"/>
    <s v="5725"/>
    <s v="5725_DAS-FMD"/>
    <x v="5"/>
    <n v="1625"/>
    <x v="40"/>
    <s v="2 - Construction &amp; Implementation"/>
    <s v="2"/>
    <s v="None."/>
    <s v="None."/>
    <n v="346400"/>
    <n v="346400"/>
    <n v="1"/>
    <n v="0"/>
    <n v="0"/>
    <n v="1"/>
    <n v="346400"/>
    <s v="BOND"/>
    <n v="0"/>
    <n v="0"/>
    <n v="0"/>
    <n v="0"/>
    <n v="0"/>
    <n v="0"/>
    <n v="0"/>
    <n v="0"/>
    <s v="YES"/>
    <s v="YES_BUDGET MODULE ACCT IMPORT tab for SHERPA import is balanced"/>
    <b v="1"/>
    <n v="0"/>
    <s v="YES"/>
    <s v="YES"/>
    <x v="40"/>
    <n v="45765"/>
    <s v="MARK ROGNSVOOG"/>
    <s v="414-278-4971"/>
    <s v="mark.rognsvoog@milwaukeecountywi.gov"/>
    <x v="40"/>
    <s v="NO"/>
    <s v="YES__Please provide a brief listing of options/alternatives researched and why the option your are requesting for this Cost Est is the best alternative:  Due to the age and condition of the system, full replacement is the only cost effective option."/>
    <s v="02__YES__Annual financial impact includes: Switching to a more modern, integrated system with remote monitoring would not only reduce maintenance costs and time spent on the road, but it would also streamline operations by eliminating the need for separate systems and the hassles of rebuilding parts."/>
    <s v="Facility_Rehab or Major Maint"/>
    <s v="YES__https://milwaukeecountywi.sharepoint.com/:w:/r/sites/CapitalPlanning-FacilitiesManagementDivisionFMD/_layouts/15/Doc.aspx?sourcedoc=%7B2DBACCA4-E91B-496F-89C8-F1A9D8402FB1%7D&amp;file=Project%20Charter%20WS016201%20Sr%20Centers%20-%20Clinton%20Rose%20Senior%20Center%20HVAC.docx&amp;wdLOR=cC30B064F-5E10-44F9-B4CC-40CD8C852630&amp;action=default&amp;mobileredirect=true"/>
    <s v="YES__To be done between heating and cooling seasons."/>
    <s v="00__Technology Security Risk(s) Addressed: "/>
    <s v="00__Safety-Risk Issue(s) Addressed:  "/>
    <s v="05__Safety-Risk Issue(s) Addressed:  Our Senior Centers give vulnerable seniors a daytime refuge in extreme heat and cold.  _x000a_As equipment continues to age and fail, the building faces a growing risk of full system outages, compromising occupant comfort and safety.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4__Primary Asset Zip Code: 53212__Total Pop Srvd: __Minority Pop Srvd: __Addresses Racial Equity by: Milwaukee County serves a wide range of population with different and varying cultures. This project would help to serve the various population with a more consistent functionality and service._x000a_Senior Centers serves the most vulnerable population in the county; they also services as an emergency shelter."/>
    <s v="NO"/>
    <s v="00__NO"/>
    <s v="00__NO"/>
    <s v="05__YES__Category 1 = Immediately Addresses Failing Assets__Deferred Maint issues addressed by project: Univents are old, past their useful life, parts are going obsolete and are failing on a regular basis. The dampers are old and deformed which is causing them to not seal. Cab heaters are rusted and starting to fall apart."/>
    <n v="0"/>
    <n v="53212"/>
    <s v=""/>
    <s v=""/>
    <s v=""/>
    <x v="4"/>
    <n v="0"/>
    <n v="0"/>
    <n v="0"/>
    <x v="1"/>
    <n v="0"/>
    <n v="0"/>
    <n v="0"/>
    <s v="3045 N Dr Martin Luther King Dr"/>
    <n v="0"/>
    <n v="0"/>
    <n v="0"/>
    <s v="03"/>
    <s v="Making the building more energy efficient builds resilience by giving vulnerable seniors a daytime refuge in extreme heat and cold, that is less costly for the county to operate."/>
    <n v="1"/>
    <s v="03_Making the building more energy efficient builds resilience by giving vulnerable seniors a daytime refuge in extreme heat and cold, that is less costly for the county to operate."/>
    <m/>
    <m/>
    <x v="40"/>
    <s v="None."/>
    <s v="MICHAEL SHEEHAN"/>
    <s v="1-FACILITIES MANAGEMENT (AE-EE-FM)"/>
    <s v="NA-0"/>
    <s v="2025-1"/>
    <s v="2025-3"/>
    <s v="2026-1"/>
    <s v="2026-3"/>
    <s v="2026-4"/>
    <s v="20"/>
    <s v=""/>
    <s v="LOW"/>
    <s v="Yes"/>
    <n v="0.9"/>
    <s v="NO"/>
    <s v="5/30/25"/>
    <s v="1-Facilities Management (AE-EE-FM)"/>
    <m/>
    <m/>
    <m/>
    <m/>
    <x v="1"/>
  </r>
  <r>
    <s v="PF_WG004601_VEL PHILLIPS - JUDGE PARKING LOT.XLSM"/>
    <s v="5725"/>
    <s v="5725_DAS-FMD"/>
    <x v="5"/>
    <n v="1700"/>
    <x v="41"/>
    <s v="1 - Basic Planning &amp; Design; 2 - Construction &amp; Implementation"/>
    <s v="1, 2"/>
    <s v="None."/>
    <s v="None."/>
    <n v="276300"/>
    <n v="276300"/>
    <n v="1"/>
    <n v="0"/>
    <n v="0"/>
    <n v="1"/>
    <n v="276300"/>
    <s v="BOND"/>
    <n v="0"/>
    <n v="0"/>
    <n v="0"/>
    <n v="0"/>
    <n v="0"/>
    <n v="0"/>
    <n v="0"/>
    <n v="0"/>
    <s v="YES"/>
    <s v="YES_BUDGET MODULE ACCT IMPORT tab for SHERPA import is balanced"/>
    <b v="1"/>
    <n v="0"/>
    <s v="YES"/>
    <s v="YES"/>
    <x v="41"/>
    <s v="*"/>
    <s v="MARK ROGNSVOOG"/>
    <s v="414-278-4971"/>
    <s v="mark.rognsvoog@milwaukeecountywi.gov"/>
    <x v="41"/>
    <s v="NO"/>
    <s v="NO__Please provide an explanation of why alternative options were not researched:  The condition of the parking lot warrants a full replacement and is the most cost effective option as continued temporary repairs only last a season and then fail due to wear/tear and weather. "/>
    <s v="02__YES__Annual financial impact includes: Reduce annual repairs of a degrading parking lot"/>
    <s v="Hard-Surface (Non-Roadway)"/>
    <s v="YES__https://milwaukeecountywi.sharepoint.com/:w:/r/sites/CapitalPlanning-FacilitiesManagementDivisionFMD/_layouts/15/Doc.aspx?sourcedoc=%7B80EE51E1-6FD0-4D58-8DB7-CE6CCBB70793%7D&amp;file=Vel%20Phillips%20-%20Judges%20Parking%20Lot.docx&amp;action=default&amp;mobileredirect=true"/>
    <s v="YES__Construction to be done in non winter months."/>
    <s v="00__Technology Security Risk(s) Addressed: "/>
    <s v="00__Safety-Risk Issue(s) Addressed:  "/>
    <s v="05__Safety-Risk Issue(s) Addressed:  The northeast judges parking lot at Vel Phillips is full of cracks and holes that are trip hazards. The holes fill with water in the winter and create slippery conditions.  "/>
    <s v="NO__Adopted Board File: __Agreement(s) Uploaded: __Partners and nature of Agreement(s): __Next Board cycle if agreement(s) not yet adopted: "/>
    <m/>
    <s v="00"/>
    <s v="NO"/>
    <s v="NO"/>
    <s v="00__Citations Addressed by Project?: NO__Description of Citation(s) addressed: "/>
    <s v="02__Primary Asset Zip Code: 53226__Total Pop Srvd: __Minority Pop Srvd: __Addresses Racial Equity by: Milwaukee County serves a wide range of population with different and varying cultures. This project would help to serve the various population with a more consistent functionality and service."/>
    <s v="NO"/>
    <s v="00__NO"/>
    <s v="00__NO"/>
    <s v="00__NO____Deferred Maint issues addressed by project: "/>
    <n v="0"/>
    <n v="53226"/>
    <s v=""/>
    <s v=""/>
    <s v=""/>
    <x v="3"/>
    <n v="0"/>
    <n v="0"/>
    <n v="0"/>
    <x v="3"/>
    <n v="0"/>
    <n v="0"/>
    <n v="0"/>
    <s v="10201 W Watertown Plank Rd"/>
    <n v="0"/>
    <n v="0"/>
    <n v="0"/>
    <s v="00"/>
    <s v="No Climate Reduction Impact reported by Requesting Department"/>
    <n v="0"/>
    <s v="00_No Climate Reduction Impact reported by Requesting Department"/>
    <m/>
    <m/>
    <x v="41"/>
    <s v="None."/>
    <s v="SHE, BRILL"/>
    <s v="1-FACILITIES MANAGEMENT (AE-EE-FM)"/>
    <s v="NA-0"/>
    <s v="2026-1"/>
    <s v="2026-2"/>
    <s v="2026-3"/>
    <s v="2026-4"/>
    <s v="2026-4"/>
    <s v="20"/>
    <s v=""/>
    <s v="LOW"/>
    <s v="Yes"/>
    <s v="Conceptual"/>
    <s v="NO"/>
    <s v="5/22/25"/>
    <s v="1-Facilities Management (AE-EE-FM)"/>
    <m/>
    <m/>
    <m/>
    <m/>
    <x v="1"/>
  </r>
  <r>
    <s v="PF_WS016101_SR CENTERS - WASHINGTON MECHANICALS AND EQUIPMENT.XLSM"/>
    <s v="5725"/>
    <s v="5725_DAS-FMD"/>
    <x v="5"/>
    <n v="1625"/>
    <x v="42"/>
    <s v="1 - Basic Planning &amp; Design"/>
    <s v="1"/>
    <s v="2 - Construction &amp; Implementation"/>
    <s v="2"/>
    <n v="146240"/>
    <n v="146240"/>
    <n v="1"/>
    <n v="0"/>
    <n v="0"/>
    <n v="1"/>
    <n v="146240"/>
    <s v="BOND"/>
    <n v="0"/>
    <n v="1100000"/>
    <n v="0"/>
    <n v="1100000"/>
    <n v="0"/>
    <n v="0"/>
    <n v="1100000"/>
    <n v="0"/>
    <s v="YES"/>
    <s v="YES_BUDGET MODULE ACCT IMPORT tab for SHERPA import is balanced"/>
    <b v="1"/>
    <n v="7605"/>
    <s v="YES"/>
    <s v="YES"/>
    <x v="42"/>
    <n v="45765"/>
    <s v="MARK ROGNSVOOG"/>
    <s v="414-278-4971"/>
    <s v="mark.rognsvoog@milwaukeecountywi.gov"/>
    <x v="42"/>
    <s v="NO"/>
    <s v="NO__Please provide an explanation of why alternative options were not researched:  Due to the age and condition of the system, full replacement is the only cost effective option."/>
    <s v="02__YES__Annual financial impact includes: Switching to a more modern, integrated system with remote monitoring would not only reduce maintenance costs and time spent on the road, but it would also streamline operations by eliminating the need for separate systems and the hassles of rebuilding parts."/>
    <s v="Facility_Rehab or Major Maint"/>
    <s v="YES__https://milwaukeecountywi.sharepoint.com/:w:/r/sites/CapitalPlanning-FacilitiesManagementDivisionFMD/_layouts/15/Doc.aspx?sourcedoc=%7BFA26B8BF-0B5C-46A9-A6D6-DA9EC4481586%7D&amp;file=Project%20Charter%20Sr%20Centers%20-%20Washington%20Mechanicals%20and%20Equipment.docx&amp;wdLOR=cD2DA75FB-14E5-4C7B-845E-2957CF10072D&amp;action=default&amp;mobileredirect=true"/>
    <s v="YES__To be done between heating and cooling seasons."/>
    <s v="00__Technology Security Risk(s) Addressed: "/>
    <s v="00__Safety-Risk Issue(s) Addressed:  "/>
    <s v="05__Safety-Risk Issue(s) Addressed:  Our Senior Centers give vulnerable seniors a daytime refuge in extreme heat and cold.  _x000a_As equipment continues to age and fail, the building faces a growing risk of full system outages, compromising occupant comfort and safety.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4__Primary Asset Zip Code: 53208__Total Pop Srvd: __Minority Pop Srvd: __Addresses Racial Equity by: Milwaukee County serves a wide range of population with different and varying cultures. This project would help to serve the various population with a more consistent functionality and service._x000a_Senior Centers serves the most vulnerable population in the county; they also services as an emergency shelter."/>
    <s v="NO"/>
    <s v="00__NO"/>
    <s v="00__NO"/>
    <s v="03__YES__Category 2 = Addresses Assets anticipated to fail within the next 12 - 24 months__Deferred Maint issues addressed by project: Washington Senior Center’s HVAC equipment is old, out of date, ineffective. Parts for these systems become more and more rare and expensive. FMD has maintenance it for beyond typical life span but needs replacing.  "/>
    <n v="0"/>
    <n v="53208"/>
    <s v=""/>
    <s v=""/>
    <s v=""/>
    <x v="6"/>
    <n v="0"/>
    <n v="0"/>
    <n v="0"/>
    <x v="1"/>
    <n v="0"/>
    <n v="0"/>
    <n v="0"/>
    <s v="4420 W. Vliet Street "/>
    <n v="0"/>
    <n v="0"/>
    <n v="0"/>
    <s v="03"/>
    <s v="Making the building more energy efficient builds resilience by giving vulnerable seniors a daytime refuge in extreme heat and cold, that is less costly for the county to operate."/>
    <n v="1"/>
    <s v="03_Making the building more energy efficient builds resilience by giving vulnerable seniors a daytime refuge in extreme heat and cold, that is less costly for the county to operate."/>
    <m/>
    <m/>
    <x v="42"/>
    <s v="Construction of design."/>
    <s v="HGA, BRILL"/>
    <s v="1-FACILITIES MANAGEMENT (AE-EE-FM)"/>
    <s v="NA-0"/>
    <s v="2026-1"/>
    <s v="2027-1"/>
    <s v="2028-1"/>
    <s v="2028-2"/>
    <s v="2028-3"/>
    <s v="30"/>
    <s v="NO"/>
    <s v="HIGH"/>
    <s v="Yes"/>
    <s v="Conceptual"/>
    <s v="YES"/>
    <s v="5/30/25"/>
    <s v="1-Facilities Management (AE-EE-FM)"/>
    <m/>
    <m/>
    <m/>
    <m/>
    <x v="1"/>
  </r>
  <r>
    <s v="PF_WV004401_MITCHELL PARK LIFT STATION UPGRADE.XLSM"/>
    <s v="5741"/>
    <s v="5741_DAS-ENV"/>
    <x v="6"/>
    <n v="1375"/>
    <x v="43"/>
    <s v="1 - Basic Planning &amp; Design"/>
    <s v="1"/>
    <s v="2 - Construction &amp; Implementation"/>
    <s v="2"/>
    <n v="175000"/>
    <n v="175000"/>
    <n v="1"/>
    <n v="0"/>
    <n v="0"/>
    <n v="1"/>
    <n v="175000"/>
    <s v="BOND"/>
    <n v="0"/>
    <n v="1400000"/>
    <n v="0"/>
    <n v="1400000"/>
    <n v="0"/>
    <n v="0"/>
    <n v="1400000"/>
    <n v="0"/>
    <s v="YES"/>
    <s v="YES_BUDGET MODULE ACCT IMPORT tab for SHERPA import is balanced"/>
    <b v="1"/>
    <n v="0"/>
    <s v="YES"/>
    <s v="YES"/>
    <x v="43"/>
    <n v="45761"/>
    <s v="TIM DETZER"/>
    <s v="414-278-2988"/>
    <s v="timothy.detzer@milwaukeecountywi.gov"/>
    <x v="43"/>
    <s v="NO"/>
    <s v="YES__Please provide a brief listing of options/alternatives researched and why the option your are requesting for this Cost Est is the best alternative:  Gravity sewer is not an option due to topography.  Not replacing it is an option, but if the lift station failed it would require emergency repairs and/or facility closure."/>
    <s v="00__NO__Annual financial impact includes: This is a replacement facility.  Operating costs will be close to the same."/>
    <s v="Facility_Replacement"/>
    <s v="YES__Project Charter Uploaded as &quot;Charter WV004401 Mitchell Park Lift Station.pdf&quot;"/>
    <s v="YES__The replacement of the lift station must occur when the ground is not frozen.  The project would close sanitary facilities and water usage at the Mitchell Park Pavilion."/>
    <s v="00__Technology Security Risk(s) Addressed: "/>
    <s v="00__Safety-Risk Issue(s) Addressed:  "/>
    <s v="00__Safety-Risk Issue(s) Addressed:  "/>
    <s v="NO__Adopted Board File: __Agreement(s) Uploaded: __Partners and nature of Agreement(s): __Next Board cycle if agreement(s) not yet adopted: "/>
    <m/>
    <s v="01__Provides a community service as a seasonal facility (major park shelters, outdoor aquatic facilities, concession stands)*Provides a minor maintenance function (facility and vehicle maintenance shops)* Provides a minor site mission function (animal exhibit-holding facilities)"/>
    <s v="NO"/>
    <s v="NO"/>
    <s v="00__Citations Addressed by Project?: NO__Description of Citation(s) addressed: "/>
    <s v="04__Primary Asset Zip Code: 53215__Total Pop Srvd: __Minority Pop Srvd: __Addresses Racial Equity by: Replacing the lift station will ensure that the facility stays open and available for everyone.  Health Compass Milwaukee lists the 53215 zip code population as being 71% Latino/75% minority."/>
    <s v="NO"/>
    <s v="00__NO"/>
    <s v="03__YES__See page 175 of the most recent 5-YR CIP (2025-2029)."/>
    <s v="00__NO____Deferred Maint issues addressed by project: "/>
    <n v="0"/>
    <n v="53215"/>
    <s v=""/>
    <s v=""/>
    <s v=""/>
    <x v="9"/>
    <n v="0"/>
    <n v="0"/>
    <n v="0"/>
    <x v="1"/>
    <n v="0"/>
    <n v="0"/>
    <n v="0"/>
    <s v="2200 W Pierce Street"/>
    <s v="524 S. Layton Blvd"/>
    <n v="0"/>
    <n v="0"/>
    <s v="00"/>
    <s v="No Climate Reduction Impact reported by Requesting Department"/>
    <n v="0"/>
    <s v="00_No Climate Reduction Impact reported by Requesting Department"/>
    <m/>
    <m/>
    <x v="43"/>
    <s v="The scope of work includes construction of design."/>
    <s v="CONSULTANT, DETZER, BRILL"/>
    <s v="1-FACILITIES MANAGEMENT (AE-EE-FM)"/>
    <s v="NA-0"/>
    <s v="2026-2"/>
    <s v="2026-4"/>
    <s v="2028-2"/>
    <s v="2028-3"/>
    <s v="2028-4"/>
    <s v="30"/>
    <s v=""/>
    <s v="HIGH"/>
    <s v="Yes"/>
    <s v="Conceptual"/>
    <s v="YES"/>
    <s v="4/23/25"/>
    <s v="1-Facilities Management (AE-EE-FM)"/>
    <m/>
    <m/>
    <m/>
    <m/>
    <x v="1"/>
  </r>
  <r>
    <s v="PF_WI020903_TECHNOLOGY LIFECYCLE REPLACEMENTS – IMSD – PHASE 3.XLSM"/>
    <s v="1162"/>
    <s v="1162_IMSD"/>
    <x v="7"/>
    <n v="1770"/>
    <x v="44"/>
    <s v="2 - Construction &amp; Implementation; 4 - Equipment"/>
    <s v="2, 4"/>
    <s v="None."/>
    <s v="None."/>
    <n v="1700000"/>
    <n v="0"/>
    <n v="0"/>
    <n v="1700000"/>
    <n v="2"/>
    <n v="2"/>
    <n v="1700000"/>
    <s v="CASH"/>
    <n v="0"/>
    <n v="0"/>
    <n v="0"/>
    <n v="0"/>
    <n v="0"/>
    <n v="0"/>
    <n v="0"/>
    <n v="0"/>
    <s v="YES"/>
    <s v="YES_BUDGET MODULE ACCT IMPORT tab for SHERPA import is balanced"/>
    <b v="1"/>
    <n v="0"/>
    <s v="YES"/>
    <s v="YES"/>
    <x v="44"/>
    <s v="*"/>
    <s v="MATT JOHNSON"/>
    <s v="Enter Phone #"/>
    <s v="matt.johnson@milwaukeecountywi.gov"/>
    <x v="44"/>
    <s v="NO"/>
    <s v="YES__Please provide a brief listing of options/alternatives researched and why the option your are requesting for this Cost Est is the best alternative:  Not replacing these projects would result in security vulnerabilities as technology becomes unsupported or increased break / fix costs as technology ages and breaks."/>
    <s v="00__NO__Annual financial impact includes: Technology replacement for existing assets."/>
    <s v="Technology &amp; Electronic Equipment"/>
    <s v="NO"/>
    <s v="NO__"/>
    <s v="05__Technology Security Risk(s) Addressed: End user and network devices have limited useful lives, which include how long software updates can be applied to them (e.g., some laptops cannot be upgraded to Windows 11, end of life network devices that cannot be updated to the latest software, etc.).  Failure to upgrade these devices increases the attack surface for the County's technology environment."/>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3__Primary Asset Zip Code: Countywide__Total Pop Srvd: 4313__Minority Pop Srvd: 1785__Addresses Racial Equity by: Infrastructure and technology servers the entire Milwaukee employee base and any community members that benefit from it (e.g., network devices in parks).  HR statistics for 2024 racial equity numbers indicated County employee population was 41% diverse."/>
    <s v="NO"/>
    <s v="03__YES_Project includes assets previously in CIP-5 year plan as End User Device Lifecycle (WI020201), Network Device Lifecycle - Placeholder (TBD), Wireless Infrastructure County Blds - Plan Placeholder (TBD)"/>
    <s v="03__YES__Project includes assets previously in CIP-5 year plan as End User Device Lifecycle (WI020201), Network Device Lifecycle - Placehldr (TBD), Wireless Infrastructure County Blds - Plan Placeholder (TBD).  CIP plan located at: https://milwaukeecountywi.sharepoint.com/:x:/r/sites/CapitalProjectsArchive/Shared%20Documents/3_REQs_Cost%20Estimates-Dept%20Reference/2023%20-%20For%20Reference%20ONLY/DAS/IMSD/CIP%205-YR_IMSD.xlsx?d=w067f8b86b01841b0bd26e7b41e3ae045&amp;csf=1&amp;web=1&amp;e=ufQxvZ"/>
    <s v="05__YES__Category 1 = Immediately Addresses Failing Assets__Deferred Maint issues addressed by project: Some assets that are on the replacement schedule are included on the security vulnerability reports.  Other assets will fail if not replaced within next 12 - 24 months."/>
    <n v="0"/>
    <s v="Countywide"/>
    <s v=""/>
    <s v=""/>
    <s v=""/>
    <x v="7"/>
    <n v="0"/>
    <n v="0"/>
    <n v="0"/>
    <x v="4"/>
    <n v="0"/>
    <n v="0"/>
    <n v="0"/>
    <n v="0"/>
    <n v="0"/>
    <n v="0"/>
    <n v="0"/>
    <s v="00"/>
    <s v="No Climate Reduction Impact reported by Requesting Department"/>
    <n v="0"/>
    <s v="00_No Climate Reduction Impact reported by Requesting Department"/>
    <m/>
    <m/>
    <x v="44"/>
    <s v="Lifecycle replacement and deployment of end user devices (laptops, desktops, etc.) and network equipment (switches, routes, wireless access points, etc.) based on IMSDs asset tracking and end of life status, as included in the 5-Year Capital Improvement plan (for years 2 - 5) as capital project: Program Placeholder (For Out-Years 2 - 5) - Technology Lifecycle Replacements - WI0209."/>
    <s v="MATT JOHNSON"/>
    <s v="2-INFORMATION MANAGEMENT SERVICES"/>
    <s v="NA-0"/>
    <s v="2026-1"/>
    <s v="2026-1"/>
    <s v="2026-1"/>
    <s v="2026-4"/>
    <s v="2027-1"/>
    <s v="3"/>
    <s v="NO"/>
    <s v="LOW"/>
    <s v="NO"/>
    <n v="1"/>
    <s v="NO"/>
    <s v="5/29/25"/>
    <s v="2-Information Management Services"/>
    <m/>
    <m/>
    <m/>
    <m/>
    <x v="1"/>
  </r>
  <r>
    <s v="PF_WC028501_COURTHOUSE POWER UPGRADE.XLSM"/>
    <s v="5725"/>
    <s v="5725_DAS-FMD"/>
    <x v="5"/>
    <n v="1750"/>
    <x v="45"/>
    <s v="1 - Basic Planning &amp; Design; 2 - Construction &amp; Implementation"/>
    <s v="1, 2"/>
    <s v="None."/>
    <s v="None."/>
    <n v="4902080"/>
    <n v="4902080"/>
    <n v="1"/>
    <n v="0"/>
    <n v="0"/>
    <n v="1"/>
    <n v="4902080"/>
    <s v="BOND"/>
    <n v="0"/>
    <n v="0"/>
    <n v="0"/>
    <n v="0"/>
    <n v="0"/>
    <n v="0"/>
    <n v="0"/>
    <n v="0"/>
    <s v="YES"/>
    <s v="YES_BUDGET MODULE ACCT IMPORT tab for SHERPA import is balanced"/>
    <b v="1"/>
    <n v="0"/>
    <s v="YES"/>
    <s v="YES"/>
    <x v="45"/>
    <n v="45772"/>
    <s v="MARK ROGNSVOOG"/>
    <s v="414-278-4971"/>
    <s v="mark.rognsvoog@milwaukeecountywi.gov"/>
    <x v="45"/>
    <s v="NO"/>
    <s v="NO__Please provide an explanation of why alternative options were not researched:  Given the age, condition, and outdated nature of the current system, a complete replacement and upgrade of the electrical panels, feeders, and wiring is necessary to meet modern safety standards and codes. This comprehensive update will ensure the electrical system is safe, reliable, and capable of supporting the power demands of today’s technology. Additionally, this approach represents the most cost-effective solution in the long run, minimizing the need for costly repairs and maintenance in the future."/>
    <s v="02__YES__Annual financial impact includes: Significantly reduce the likelihood of costly repairs and ongoing maintenance"/>
    <s v="Other Capital"/>
    <s v="YES__https://milwaukeecountywi.sharepoint.com/:f:/r/sites/CapitalPlanning-FacilitiesManagementDivisionFMD/Shared%20Documents/Facilities%20Management%20Division%20(FMD)/Funded/WC028501_Courthouse%20Power%20Upgrade?csf=1&amp;web=1&amp;e=iBFCeE"/>
    <s v="YES__Electricity will need to be shut off for panel replacement and feeder upgrade. This will have to happen on weekend hours._x000a_This must be planned for outages with tenants in the building that might be impacted._x000a_IMSD will have to be involved with the outages."/>
    <s v="00__Technology Security Risk(s) Addressed: "/>
    <s v="10__Safety-Risk Issue(s) Addressed:  These electrical feeders and panels have not been updated since 1965. They are way past the useful life expectancy. The life span of most electrical panels are from 25-40 years. Electrical feeder wiring expectancy is 50 years. This system is approaching 60 years of age._x000a__x000a_Many of the panels currently in use are no longer functioning properly, with breakers failing to trip as needed. This creates a significant electrical hazard, as it increases the risk of overloads, fires, and other safety concerns.  Continuing to operate with this outdated system poses a danger to personnel and could potentially lead to catastrophic failures if not addressed promptly."/>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33__Total Pop Srvd: __Minority Pop Srvd: __Addresses Racial Equity by: Milwaukee County is home to a diverse population with varying cultural backgrounds and needs. This project is designed to enhance the functionality and reliability of services provided to all residents, ensuring more consistent service across the board. Specifically, it will have a direct impact on the services provided at the Courthouse, supporting the vital operations of multiple departments: Courts, Treasurer, Elections Commission, Register of Deeds, Child Support Services, etc."/>
    <s v="YES"/>
    <s v="00__NO"/>
    <s v="00__NO"/>
    <s v="05__YES__Category 1 = Immediately Addresses Failing Assets__Deferred Maint issues addressed by project: The existing electrical system has far exceeded its useful life. Typically, electrical panels have a lifespan of 25 to 40 years, while electrical feeder wiring can last up to 50 years. Many of the panels currently in use are no longer functioning properly, with breakers failing to trip as needed. This creates a significant electrical hazard, as it increases the risk of overloads, fires, and other safety concerns. Continuing to operate with this outdated system poses a danger to personnel and could potentially lead to catastrophic failures if not addressed promptly."/>
    <n v="0"/>
    <n v="53233"/>
    <s v=""/>
    <s v=""/>
    <s v=""/>
    <x v="4"/>
    <n v="0"/>
    <n v="0"/>
    <n v="0"/>
    <x v="1"/>
    <n v="0"/>
    <n v="0"/>
    <n v="0"/>
    <s v="901 N 9th Street"/>
    <n v="0"/>
    <n v="0"/>
    <n v="0"/>
    <s v="00"/>
    <s v="No Climate Reduction Impact reported by Requesting Department"/>
    <n v="0"/>
    <s v="00_No Climate Reduction Impact reported by Requesting Department"/>
    <m/>
    <m/>
    <x v="45"/>
    <s v="None."/>
    <s v="ANDY TRAN"/>
    <s v="1-FACILITIES MANAGEMENT (AE-EE-FM)"/>
    <s v="2025-1"/>
    <s v="2025-2"/>
    <s v="2025-2"/>
    <s v="2026-2"/>
    <s v="2026-4"/>
    <s v="2027-2"/>
    <s v="50"/>
    <s v=""/>
    <s v="LOW"/>
    <s v="Yes"/>
    <n v="1"/>
    <s v="NO"/>
    <s v="5/27/25"/>
    <s v="1-Facilities Management (AE-EE-FM)"/>
    <m/>
    <m/>
    <m/>
    <m/>
    <x v="1"/>
  </r>
  <r>
    <s v="PF_WC031201_COURTHOUSE - G2A SERVER ROOM SAFETY IMPROVEMENTS.XLSM"/>
    <s v="5725"/>
    <s v="5725_DAS-FMD"/>
    <x v="5"/>
    <n v="1750"/>
    <x v="46"/>
    <s v="1 - Basic Planning &amp; Design; 2 - Construction &amp; Implementation"/>
    <s v="1, 2"/>
    <s v="None."/>
    <s v="None."/>
    <n v="2104310"/>
    <n v="0"/>
    <n v="0"/>
    <n v="2104310"/>
    <n v="2"/>
    <n v="2"/>
    <n v="2104310"/>
    <s v="CASH"/>
    <n v="0"/>
    <n v="0"/>
    <n v="0"/>
    <n v="0"/>
    <n v="0"/>
    <n v="0"/>
    <n v="0"/>
    <n v="0"/>
    <s v="YES"/>
    <s v="YES_BUDGET MODULE ACCT IMPORT tab for SHERPA import is balanced"/>
    <b v="1"/>
    <n v="0"/>
    <s v="YES"/>
    <s v="YES"/>
    <x v="46"/>
    <n v="45792"/>
    <s v="MARK ROGNSVOOG"/>
    <s v="414-278-4971"/>
    <s v="mark.rognsvoog@milwaukeecountywi.gov"/>
    <x v="46"/>
    <s v="NO"/>
    <s v="NO__Please provide an explanation of why alternative options were not researched:  The recent unplanned power shutdown caused damage to the Honeywell Building Automation System (BAS), impairing its ability to reliably manage critical life safety functions within the Criminal Justice Facility (CJF). Of particular concern is the system’s compromised capability to ensure appropriate response actions in the event of a fire. This degradation in reliability constitutes a significant safety risk and requires immediate corrective action to restore full operational integrity and compliance with fire and life safety standards._x000a_     •_x0009_Facilities Management Division (FMD) is actively investigating immediate restoration or workaround options to re-establish BAS functionality, but this does not provide an effective long-term solution._x000a_     •_x0009_Diagnostic efforts are ongoing to determine the full scope of damage and operational limitations."/>
    <s v="00__NO__Annual financial impact includes: "/>
    <s v="Facility_New Construction, Alteration, or Expansion"/>
    <s v="YES__https://milwaukeecountywi.sharepoint.com/:w:/r/sites/CapitalPlanning-FacilitiesManagementDivisionFMD/Shared%20Documents/Facilities%20Management%20Division%20(FMD)/CH%20G2A%20Server%20Room/Charter%20CH%20G2A%20Server%20Room.docx?d=w36d2a9bbc4ac4915972afb4db287da36&amp;csf=1&amp;web=1&amp;e=tThQ7I"/>
    <s v="NO__"/>
    <s v="00__Technology Security Risk(s) Addressed: "/>
    <s v="10__Safety-Risk Issue(s) Addressed:  At approximately 1:30 AM on April 18, 2025, smoke was detected in Courthouse Room G2A, which houses critical server infrastructure. The building’s fire detection system responded appropriately, triggering an automatic power shutdown to prevent further risk. This response functioned as designed and helped prevent escalation of the incident._x000a__x000a_The recent unplanned power shutdown caused damage to the Honeywell Building Automation System (BAS), impairing its ability to reliably manage critical life safety functions within the Criminal Justice Facility (CJF). Of particular concern is the system’s compromised capability to ensure appropriate response actions in the event of a fire. This degradation in reliability constitutes a significant safety risk and requires immediate corrective action to restore full operational integrity and compliance with fire and life safety standards."/>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33__Total Pop Srvd: __Minority Pop Srvd: __Addresses Racial Equity by: Milwaukee County serves a wide range of population with different and varying cultures. This project would help to serve the various population with a more consistent functionality and service."/>
    <s v="NO"/>
    <s v="00__NO"/>
    <s v="00__NO"/>
    <s v="00__NO____Deferred Maint issues addressed by project: "/>
    <n v="0"/>
    <n v="53233"/>
    <s v=""/>
    <s v=""/>
    <s v=""/>
    <x v="4"/>
    <n v="0"/>
    <n v="0"/>
    <n v="0"/>
    <x v="1"/>
    <n v="0"/>
    <n v="0"/>
    <n v="0"/>
    <s v="901 N 9th Street"/>
    <n v="0"/>
    <n v="0"/>
    <n v="0"/>
    <s v="00"/>
    <s v="No Climate Reduction Impact reported by Requesting Department"/>
    <n v="0"/>
    <s v="00_No Climate Reduction Impact reported by Requesting Department"/>
    <m/>
    <m/>
    <x v="46"/>
    <s v="None"/>
    <s v="SHEEHAN, TRAN, IMSD, ETC"/>
    <s v="1-FACILITIES MANAGEMENT (AE-EE-FM)"/>
    <s v="NA-0"/>
    <s v="2026-1"/>
    <s v="2026-1"/>
    <s v="2026-2"/>
    <s v="2026-4"/>
    <s v="2026-4"/>
    <s v="20"/>
    <s v=""/>
    <s v="HIGH"/>
    <s v="Yes"/>
    <s v="Conceptual"/>
    <s v="NO"/>
    <s v="6/27/25"/>
    <s v="1-Facilities Management (AE-EE-FM)"/>
    <m/>
    <m/>
    <m/>
    <m/>
    <x v="1"/>
  </r>
  <r>
    <s v="PF_WI021201_ONBASE APPLICATION - (SAAS) MIGRATION.XLSM"/>
    <s v="1162"/>
    <s v="1162_IMSD"/>
    <x v="7"/>
    <n v="1770"/>
    <x v="47"/>
    <s v="2 - Construction &amp; Implementation"/>
    <s v="2"/>
    <s v="None."/>
    <s v="None."/>
    <n v="250000"/>
    <n v="0"/>
    <n v="0"/>
    <n v="250000"/>
    <n v="2"/>
    <n v="2"/>
    <n v="250000"/>
    <s v="CASH"/>
    <n v="0"/>
    <n v="0"/>
    <n v="0"/>
    <n v="0"/>
    <n v="0"/>
    <n v="0"/>
    <n v="0"/>
    <n v="0"/>
    <s v="YES"/>
    <s v="YES_BUDGET MODULE ACCT IMPORT tab for SHERPA import is balanced"/>
    <b v="1"/>
    <n v="0"/>
    <s v="YES"/>
    <s v="YES"/>
    <x v="47"/>
    <n v="45806"/>
    <s v="RYAN SCHMIDT"/>
    <s v="Enter Phone #"/>
    <s v="ryan.schmidt@milwaukeecountywi.gov"/>
    <x v="47"/>
    <s v="NO"/>
    <s v="YES__Please provide a brief listing of options/alternatives researched and why the option your are requesting for this Cost Est is the best alternative:  IMSD has considered continuing the on-premise operation of OnBase but identified the best course of action is to move to the cloud / SaaS provider as indicated above."/>
    <s v="02__YES__Annual financial impact includes: Unknown at this time."/>
    <s v="Technology &amp; Electronic Equipment"/>
    <s v="NO"/>
    <s v="NO__"/>
    <s v="05__Technology Security Risk(s) Addressed: This project will reduce the resources need to maintain the software by making all server and application maintenance preformed by the software provider.  Upgrades have become laborious and prone to complications due to the complexity of the installation and the custom development.  This will reduce the time needed to upgrade the platform and will reduce the time period between upgrades.  This will also increase the ability to implement and roll out new OnBase solutions as they are available and keep the software platform current to ensure IT security."/>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3__Primary Asset Zip Code: Countywide__Total Pop Srvd: 4313__Minority Pop Srvd: 1785__Addresses Racial Equity by: Infrastructure and technology servers the entire Milwaukee employee base and any community members that benefit from it (e.g., network devices in parks).  HR statistics for 2024 racial equity numbers indicated County employee population was 41% diverse."/>
    <s v="NO"/>
    <s v="00__NO"/>
    <s v="00__NO"/>
    <s v="00__NO____Deferred Maint issues addressed by project: "/>
    <n v="0"/>
    <s v="Countywide"/>
    <s v=""/>
    <s v=""/>
    <s v=""/>
    <x v="7"/>
    <n v="0"/>
    <n v="0"/>
    <n v="0"/>
    <x v="4"/>
    <n v="0"/>
    <n v="0"/>
    <n v="0"/>
    <n v="0"/>
    <n v="0"/>
    <n v="0"/>
    <n v="0"/>
    <s v="00"/>
    <s v="No Climate Reduction Impact reported by Requesting Department"/>
    <n v="0"/>
    <s v="00_No Climate Reduction Impact reported by Requesting Department"/>
    <m/>
    <m/>
    <x v="47"/>
    <s v="None"/>
    <s v="RYAN SCHMIDT"/>
    <s v="2-INFORMATION MANAGEMENT SERVICES"/>
    <s v="2026-1"/>
    <s v="2026-1"/>
    <s v="2026-2"/>
    <s v="2026-2"/>
    <s v="2026-4"/>
    <s v="2027-1"/>
    <s v="3"/>
    <s v="NO"/>
    <s v="MEDIUM"/>
    <s v="Yes"/>
    <n v="0.6"/>
    <s v="NO"/>
    <s v="5/29/25"/>
    <s v="2-Information Management Services"/>
    <m/>
    <m/>
    <m/>
    <m/>
    <x v="1"/>
  </r>
  <r>
    <s v="PF_WI021301_CITYWORKS APPLICATION – (SAAS) MIGRATION.XLSM"/>
    <s v="1162"/>
    <s v="1162_IMSD"/>
    <x v="7"/>
    <n v="1770"/>
    <x v="48"/>
    <s v="2 - Construction &amp; Implementation"/>
    <s v="2"/>
    <s v="None."/>
    <s v="None."/>
    <n v="400000"/>
    <n v="0"/>
    <n v="0"/>
    <n v="400000"/>
    <n v="2"/>
    <n v="2"/>
    <n v="400000"/>
    <s v="CASH"/>
    <n v="0"/>
    <n v="0"/>
    <n v="0"/>
    <n v="0"/>
    <n v="0"/>
    <n v="0"/>
    <n v="0"/>
    <n v="0"/>
    <s v="YES"/>
    <s v="YES_BUDGET MODULE ACCT IMPORT tab for SHERPA import is balanced"/>
    <b v="1"/>
    <n v="85000"/>
    <s v="YES"/>
    <s v="YES"/>
    <x v="48"/>
    <n v="45807"/>
    <s v="KEVIN BRUHN"/>
    <s v="414-278-3927"/>
    <s v="kevin.bruhn@milwaukeecountywi.gov"/>
    <x v="48"/>
    <s v="NO"/>
    <s v="YES__Please provide a brief listing of options/alternatives researched and why the option your are requesting for this Cost Est is the best alternative:  IMSD has considered continuing the on-premise operation of Cityworks but identified the best course of action is to move to the cloud / SaaS provider as indicated above."/>
    <s v="02__YES__Annual financial impact includes: This project will increase software license costs (charged to Central Spend - Agency 115) by approximately $85,000."/>
    <s v="Technology &amp; Electronic Equipment"/>
    <s v="NO"/>
    <s v="NO__"/>
    <s v="05__Technology Security Risk(s) Addressed: This project will reduce the resources need to maintain the software by making all server and application maintenance preformed by the software provider.  Upgrades have become laborious and prone to complications due to the complexity of the installation and the custom development.  This will reduce the time needed to upgrade the platform and will reduce the time period between upgrades.  This will also increase the ability to implement and roll out new Cityworks solutions as they are available and keep the software platform current to ensure IT security."/>
    <s v="00__Safety-Risk Issue(s) Addressed:  "/>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Countywide__Total Pop Srvd: 4313__Minority Pop Srvd: 1785__Addresses Racial Equity by: Infrastructure and technology servers the entire Milwaukee employee base and any community members that benefit from it (e.g., network devices in parks).  HR statistics for 2024 racial equity numbers indicated County employee population was 41% diverse."/>
    <s v="NO"/>
    <s v="00__NO"/>
    <s v="00__NO"/>
    <s v="00__NO____Deferred Maint issues addressed by project: "/>
    <n v="0"/>
    <s v="Countywide"/>
    <s v=""/>
    <s v=""/>
    <s v=""/>
    <x v="7"/>
    <n v="0"/>
    <n v="0"/>
    <n v="0"/>
    <x v="4"/>
    <n v="0"/>
    <n v="0"/>
    <n v="0"/>
    <n v="0"/>
    <n v="0"/>
    <n v="0"/>
    <n v="0"/>
    <s v="00"/>
    <s v="No Climate Reduction Impact reported by Requesting Department"/>
    <n v="0"/>
    <s v="00_No Climate Reduction Impact reported by Requesting Department"/>
    <m/>
    <m/>
    <x v="48"/>
    <s v="None."/>
    <s v="KEVIN BRUHN"/>
    <s v="2-INFORMATION MANAGEMENT SERVICES"/>
    <s v="2026-1"/>
    <s v="2026-1"/>
    <s v="2026-2"/>
    <s v="2026-2"/>
    <s v="2026-4"/>
    <s v="2027-1"/>
    <s v="3"/>
    <s v="NO"/>
    <s v="MEDIUM"/>
    <s v="Yes"/>
    <n v="0.6"/>
    <s v="NO"/>
    <s v="5/30/25"/>
    <s v="2-Information Management Services"/>
    <m/>
    <m/>
    <m/>
    <m/>
    <x v="1"/>
  </r>
  <r>
    <s v="PF_WI021501_CONFERENCE ROOM(S) TECHNOLOGY IMPROVEMENTS.XLSM"/>
    <s v="1162"/>
    <s v="1162_IMSD"/>
    <x v="7"/>
    <n v="1770"/>
    <x v="49"/>
    <s v="2 - Construction &amp; Implementation; 4 - Equipment"/>
    <s v="2, 4"/>
    <s v="None."/>
    <s v="None."/>
    <n v="260000"/>
    <n v="0"/>
    <n v="0"/>
    <n v="260000"/>
    <n v="2"/>
    <n v="2"/>
    <n v="260000"/>
    <s v="CASH"/>
    <n v="0"/>
    <n v="0"/>
    <n v="0"/>
    <n v="0"/>
    <n v="0"/>
    <n v="0"/>
    <n v="0"/>
    <n v="0"/>
    <s v="YES"/>
    <s v="YES_BUDGET MODULE ACCT IMPORT tab for SHERPA import is balanced"/>
    <b v="1"/>
    <n v="0"/>
    <s v="YES"/>
    <s v="YES"/>
    <x v="49"/>
    <n v="45807"/>
    <s v="JON MATTE"/>
    <s v=""/>
    <s v="Jonathan.Matte@milwaukeecountywi.gov"/>
    <x v="49"/>
    <s v="YES"/>
    <s v="YES__Please provide a brief listing of options/alternatives researched and why the option your are requesting for this Cost Est is the best alternative:  Continue with existing conference room setups."/>
    <s v="02__YES__Annual financial impact includes: Break / fix related items may occur in the future."/>
    <s v="Technology &amp; Electronic Equipment"/>
    <s v="NO"/>
    <s v="NO__"/>
    <s v="00__Technology Security Risk(s) Addressed: "/>
    <s v="00__Safety-Risk Issue(s) Addressed:  "/>
    <s v="00__Safety-Risk Issue(s) Addressed: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3__Primary Asset Zip Code: Countywide__Total Pop Srvd: 4313__Minority Pop Srvd: 1785__Addresses Racial Equity by: Infrastructure and technology servers the entire Milwaukee employee base and any community members that benefit from it (e.g., network devices in parks).  HR statistics for 2024 racial equity numbers indicated County employee population was 41% diverse."/>
    <s v="NO"/>
    <s v="00__NO"/>
    <s v="00__NO"/>
    <s v="00__NO____Deferred Maint issues addressed by project: "/>
    <n v="0"/>
    <s v="Countywide"/>
    <s v=""/>
    <s v=""/>
    <s v=""/>
    <x v="7"/>
    <n v="0"/>
    <n v="0"/>
    <n v="0"/>
    <x v="4"/>
    <n v="0"/>
    <n v="0"/>
    <n v="0"/>
    <n v="0"/>
    <n v="0"/>
    <n v="0"/>
    <n v="0"/>
    <s v="02"/>
    <s v="Reduces travel between County locations by staff for meetings."/>
    <n v="1"/>
    <s v="02_Reduces travel between County locations by staff for meetings."/>
    <m/>
    <m/>
    <x v="49"/>
    <s v="None."/>
    <s v="MATT JOHNSON"/>
    <s v="2-INFORMATION MANAGEMENT SERVICES"/>
    <s v="NA-0"/>
    <s v="2026-1"/>
    <s v="2026-1"/>
    <s v="2026-2"/>
    <s v="2026-4"/>
    <s v="2027-1"/>
    <s v="3"/>
    <s v=""/>
    <s v="MEDIUM"/>
    <s v="Yes"/>
    <n v="0.6"/>
    <s v="NO"/>
    <s v="5/30/25"/>
    <s v="2-Information Management Services"/>
    <m/>
    <m/>
    <m/>
    <m/>
    <x v="1"/>
  </r>
  <r>
    <s v="PF_WI021801_UNINTERRUPTIBLE POWER SUPPLY (UPS) REPLACEMENTS.XLSM"/>
    <s v="1162"/>
    <s v="1162_IMSD"/>
    <x v="7"/>
    <n v="1770"/>
    <x v="50"/>
    <s v="4 - Equipment"/>
    <s v="4"/>
    <s v="None."/>
    <s v="None."/>
    <n v="900000"/>
    <n v="0"/>
    <n v="0"/>
    <n v="900000"/>
    <n v="2"/>
    <n v="2"/>
    <n v="900000"/>
    <s v="CASH"/>
    <n v="0"/>
    <n v="0"/>
    <n v="0"/>
    <n v="0"/>
    <n v="0"/>
    <n v="0"/>
    <n v="0"/>
    <n v="0"/>
    <s v="YES"/>
    <s v="YES_BUDGET MODULE ACCT IMPORT tab for SHERPA import is balanced"/>
    <b v="1"/>
    <n v="0"/>
    <s v="YES"/>
    <s v="YES"/>
    <x v="50"/>
    <n v="45807"/>
    <s v="DAN MATHEWS"/>
    <s v="Enter Phone #"/>
    <s v="dan.mathews@milwaukeecountywi.gov"/>
    <x v="50"/>
    <s v="NO"/>
    <s v="NO__Please provide an explanation of why alternative options were not researched:  Due to the age and condition of many of the batteries in the UPSes, these must be upgraded or risk network and system downtime when power events occur."/>
    <s v="00__NO__Annual financial impact includes: "/>
    <s v="Technology &amp; Electronic Equipment"/>
    <s v="NO"/>
    <s v="NO__"/>
    <s v="05__Technology Security Risk(s) Addressed: UPSes mitigate infrastructure-related security risks by providing backup power until a generator can take over."/>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3__Primary Asset Zip Code: Countywide__Total Pop Srvd: 4313__Minority Pop Srvd: 1785__Addresses Racial Equity by: Infrastructure and technology servers the entire Milwaukee employee base and any community members that benefit from it (e.g., network devices in parks).  HR statistics for 2024 racial equity numbers indicated County employee population was 41% diverse."/>
    <s v="NO"/>
    <s v="03__YES_This would be the first year for a potential UPS lifecycle program."/>
    <s v="00__NO"/>
    <s v="05__YES__Category 1 = Immediately Addresses Failing Assets__Deferred Maint issues addressed by project: Due to the age and condition of many of the batteries in the UPSes, these must be upgraded or risk network and system downtime when power events occur."/>
    <n v="0"/>
    <s v="Countywide"/>
    <s v=""/>
    <s v=""/>
    <s v=""/>
    <x v="7"/>
    <n v="0"/>
    <n v="0"/>
    <n v="0"/>
    <x v="4"/>
    <n v="0"/>
    <n v="0"/>
    <n v="0"/>
    <s v="Countywide"/>
    <n v="0"/>
    <n v="0"/>
    <n v="0"/>
    <s v="03"/>
    <s v="Existing UPSes and batteries consume more power than required due to their age.  Modern UPSes consume less power and provide resiliency should electric grid issues occur."/>
    <n v="1"/>
    <s v="03_Existing UPSes and batteries consume more power than required due to their age.  Modern UPSes consume less power and provide resiliency should electric grid issues occur."/>
    <m/>
    <m/>
    <x v="50"/>
    <s v="None."/>
    <s v="MATT JOHNSON"/>
    <s v="2-INFORMATION MANAGEMENT SERVICES"/>
    <s v="2026-1"/>
    <s v="2026-1"/>
    <s v="2026-2"/>
    <s v="2026-2"/>
    <s v="2026-4"/>
    <s v="2027-1"/>
    <s v="00"/>
    <s v=""/>
    <s v="LOW"/>
    <n v="0"/>
    <n v="0.6"/>
    <s v="NO"/>
    <s v="5/30/25"/>
    <s v="2-Information Management Services"/>
    <m/>
    <m/>
    <m/>
    <m/>
    <x v="1"/>
  </r>
  <r>
    <s v="PF_WC031301_KITCHEN AREA IMPROVEMENTS.XLSM"/>
    <s v="5725"/>
    <s v="5725_DAS-FMD"/>
    <x v="5"/>
    <n v="1750"/>
    <x v="51"/>
    <s v="1 - Basic Planning &amp; Design; 2 - Construction &amp; Implementation"/>
    <s v="1, 2"/>
    <s v="None."/>
    <s v="None."/>
    <n v="726090"/>
    <n v="0"/>
    <n v="0"/>
    <n v="726090"/>
    <n v="2"/>
    <n v="2"/>
    <n v="726090"/>
    <s v="CASH"/>
    <n v="0"/>
    <n v="0"/>
    <n v="0"/>
    <n v="0"/>
    <n v="0"/>
    <n v="0"/>
    <n v="0"/>
    <n v="0"/>
    <s v="YES"/>
    <s v="YES_BUDGET MODULE ACCT IMPORT tab for SHERPA import is balanced"/>
    <b v="1"/>
    <n v="0"/>
    <s v="YES"/>
    <s v="YES"/>
    <x v="51"/>
    <n v="45806"/>
    <s v="SEAN HAYES"/>
    <s v="414-278-4891"/>
    <s v="sean.hayes@milwaukeecountywi.gov"/>
    <x v="51"/>
    <s v="NO"/>
    <s v="NO__Please provide an explanation of why alternative options were not researched:  To be explored"/>
    <s v="00__NO__Annual financial impact includes: This would be a one time operating cost saving. "/>
    <s v="Facility_Rehab or Major Maint"/>
    <s v="YES__vOn going. "/>
    <s v="NO__"/>
    <s v="00__Technology Security Risk(s) Addressed: "/>
    <s v="10__Safety-Risk Issue(s) Addressed:  The warming tray's are needed to keep food at a safe temperature. New equipment for sanitary efforts for safety. Oven issues with burns."/>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YES__Board File: __SD Uploaded: YES__Detail:  State DOC 350.11. (7) Food temperatures are properly maintained. (16) Food and drink shall be protected from contamination. _x000a__x000a_Agreement with food vendor (preparer) that kitchen equipment is up to code. Unable to find agreement."/>
    <s v="YES__Board File: __SD Uploaded: YES__Detail:  State DOC 350.11. (7) Food temperatures are properly maintained. (16) Food and drink shall be protected from contamination. _x000a__x000a_Agreement with food vendor (preparer) that kitchen equipment is up to code. Unable to find agreement."/>
    <s v="00__Citations Addressed by Project?: NO__Description of Citation(s) addressed: "/>
    <s v="03__Primary Asset Zip Code: 53233__Total Pop Srvd: __Minority Pop Srvd: __Addresses Racial Equity by: Various detention centers. For example -  Given that the majority of individuals served by the CRC are from minority communities, increased support and resources are essential to addressing longstanding disparities. Strengthening the CRC’s capacity enables more effective, equity-driven services that contribute to the broader goal of ensuring race no longer predicts health outcomes—ultimately improving conditions and opportunities for all residents.  "/>
    <s v="NO"/>
    <s v="03__YES_Possibly. Sheriff wants to request equipment allocation with "/>
    <s v="03__YES__Continuoation of ARPA project."/>
    <s v="00__NO____Deferred Maint issues addressed by project: "/>
    <n v="0"/>
    <n v="53233"/>
    <s v=""/>
    <s v=""/>
    <s v=""/>
    <x v="4"/>
    <n v="0"/>
    <n v="0"/>
    <n v="0"/>
    <x v="1"/>
    <s v="Wauwatosa"/>
    <s v="Franklin"/>
    <n v="0"/>
    <s v="949 N 9th St "/>
    <n v="0"/>
    <n v="0"/>
    <n v="0"/>
    <s v="00"/>
    <s v="No Climate Reduction Impact reported by Requesting Department"/>
    <n v="0"/>
    <s v="00_No Climate Reduction Impact reported by Requesting Department"/>
    <m/>
    <m/>
    <x v="51"/>
    <s v="None"/>
    <s v="BRILL"/>
    <s v="1-FACILITIES MANAGEMENT (AE-EE-FM)"/>
    <s v="NA-0"/>
    <s v="2026-1"/>
    <s v="2026-2"/>
    <s v="2026-2"/>
    <s v="2026-3"/>
    <s v="2026-4"/>
    <s v="00"/>
    <s v=""/>
    <s v="MEDIUM"/>
    <s v="Yes"/>
    <s v="Conceptual"/>
    <s v="NO"/>
    <s v="6/5/25"/>
    <s v="1-Facilities Management (AE-EE-FM)"/>
    <m/>
    <m/>
    <m/>
    <m/>
    <x v="1"/>
  </r>
  <r>
    <m/>
    <m/>
    <m/>
    <x v="0"/>
    <m/>
    <x v="0"/>
    <m/>
    <m/>
    <m/>
    <m/>
    <m/>
    <m/>
    <m/>
    <m/>
    <m/>
    <m/>
    <m/>
    <m/>
    <m/>
    <m/>
    <m/>
    <m/>
    <m/>
    <m/>
    <m/>
    <m/>
    <m/>
    <m/>
    <m/>
    <m/>
    <m/>
    <m/>
    <x v="0"/>
    <m/>
    <m/>
    <m/>
    <m/>
    <x v="0"/>
    <m/>
    <m/>
    <m/>
    <m/>
    <m/>
    <m/>
    <m/>
    <m/>
    <m/>
    <m/>
    <m/>
    <m/>
    <m/>
    <m/>
    <m/>
    <m/>
    <m/>
    <m/>
    <m/>
    <m/>
    <m/>
    <m/>
    <m/>
    <m/>
    <m/>
    <x v="0"/>
    <m/>
    <m/>
    <m/>
    <x v="0"/>
    <m/>
    <m/>
    <m/>
    <m/>
    <m/>
    <m/>
    <m/>
    <m/>
    <m/>
    <m/>
    <m/>
    <m/>
    <m/>
    <x v="0"/>
    <m/>
    <m/>
    <m/>
    <m/>
    <m/>
    <m/>
    <m/>
    <m/>
    <m/>
    <m/>
    <m/>
    <m/>
    <m/>
    <m/>
    <m/>
    <m/>
    <m/>
    <m/>
    <m/>
    <m/>
    <m/>
    <x v="0"/>
  </r>
  <r>
    <s v="PF_WI021401_FIBER INTERNET – SENIOR CENTERS.XLSM"/>
    <s v="1162"/>
    <s v="1162_IMSD"/>
    <x v="7"/>
    <n v="1770"/>
    <x v="52"/>
    <s v="2 - Construction &amp; Implementation; 4 - Equipment"/>
    <s v="2, 4"/>
    <s v="None."/>
    <s v="None."/>
    <n v="850000"/>
    <n v="0"/>
    <n v="0"/>
    <n v="850000"/>
    <n v="2"/>
    <n v="2"/>
    <n v="850000"/>
    <s v="CASH"/>
    <n v="0"/>
    <n v="0"/>
    <n v="0"/>
    <n v="0"/>
    <n v="0"/>
    <n v="0"/>
    <n v="0"/>
    <n v="0"/>
    <s v="YES"/>
    <s v="YES_BUDGET MODULE ACCT IMPORT tab for SHERPA import is balanced"/>
    <b v="1"/>
    <n v="9000"/>
    <s v="YES"/>
    <s v="YES"/>
    <x v="52"/>
    <n v="45807"/>
    <s v="ROSS WINKLBAUER"/>
    <s v="Enter Phone #"/>
    <s v="ross.winklbauer@milwaukeecountywi.gov"/>
    <x v="52"/>
    <s v="YES"/>
    <s v="NO__Please provide an explanation of why alternative options were not researched:  This project is to provide fiber internet access to the senior centers, which does not currently exist.  The current internet service provider's offerings, Spectrum, is insufficient for the senior centers' needs."/>
    <s v="02__YES__Annual financial impact includes: The requested project will result in approximately $9,000 per year in Midwest Fiber costs (assuming $150/month per site)."/>
    <s v="Technology &amp; Electronic Equipment"/>
    <s v="YES__See draft project charter._x000a_https://milwaukeecountywi.sharepoint.com/:w:/r/sites/external/capitalrequests/DAS/IMSD/SD_PF_WI021401_Fiber%20Internet%20%E2%80%93%20Senior%20Centers%20-%20Draft%20Project%20Charter%20Senior%20Center.docx?d=w0b04676aa9f1493fa53522697509619a&amp;csf=1&amp;web=1&amp;e=XRbk5S"/>
    <s v="NO__"/>
    <s v="00__Technology Security Risk(s) Addressed: "/>
    <s v="00__Safety-Risk Issue(s) Addressed:  "/>
    <s v="05__Safety-Risk Issue(s) Addressed:  Expanding internet connectivity capabilities for senior centers bridges the digital divide with many at-risk residents and enables them to have more access to health information, telemedicine, and other digital services vital to improving health outcomes."/>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4__Primary Asset Zip Code: 53212__Total Pop Srvd: 3050__Minority Pop Srvd: 1097__Addresses Racial Equity by: See Senior Center usage demographics_x000a__x000a_https://milwaukeecountywi.sharepoint.com/:x:/r/sites/external/capitalrequests/DAS/IMSD/SD_WI021401_Demographic%20Stats%20Raw.xlsx?d=w55693baee8614abfa56b1da7f5e57866&amp;csf=1&amp;web=1&amp;e=vOucMS_x000a__x000a_Providing internet to the Senior Centers will yield the following additional benefits:_x000a_ - Extending Internet Access to Surrounding Parks: By providing internet to the senior centers, we extend internet access to the parks they are in, benefiting the broader community and enhancing outdoor recreational experiences._x000a_ - Emergency Preparedness: In case of a future emergency like a pandemic, the community will have access to the internet for critical information dissemination and completing forms as needed, ensuring residents can stay informed and connected during times of crisis._x000a_ - Promoting Racial Equity: Investing in internet infrastructure in senior centers located in diverse communities contributes to promoting racial equity and ensuring all members of our community have access to essential resources and services._x000a_ - Service to Vulnerable Community Members: Providing internet access to senior centers serves our most vulnerable community members, including elderly individuals who may face barriers to accessing technology and digital resources on their own. _x000a_ - Space Utilization: Upgraded senior centers with internet connectivity can serve as versatile community spaces that can be rented out for events, meetings, and county gatherings, further enhancing their utility and value to the community."/>
    <s v="NO"/>
    <s v="00__NO"/>
    <s v="00__NO"/>
    <s v="00__NO____Deferred Maint issues addressed by project: "/>
    <n v="0"/>
    <m/>
    <m/>
    <m/>
    <m/>
    <x v="4"/>
    <s v="SD08"/>
    <s v="SD07"/>
    <s v="SD15"/>
    <x v="1"/>
    <s v="Cudahy"/>
    <s v="Milwaukee"/>
    <s v="Milwaukee"/>
    <s v="3045 N. Dr. Martin Luther King, Jr. Dr."/>
    <s v="6100 S. Lake Dr."/>
    <s v="4500 W. Custer Ave."/>
    <s v="4420 W. Vliet St."/>
    <s v="00"/>
    <s v="No Climate Reduction Impact reported by Requesting Department"/>
    <n v="0"/>
    <s v="00_No Climate Reduction Impact reported by Requesting Department"/>
    <m/>
    <m/>
    <x v="52"/>
    <s v="None."/>
    <s v="MATT JOHNSON"/>
    <s v="2-INFORMATION MANAGEMENT SERVICES"/>
    <s v="2025-1"/>
    <s v="2025-1"/>
    <s v="2025-1"/>
    <s v="2025-1"/>
    <s v="2025-4"/>
    <s v="2026-1"/>
    <s v="3"/>
    <s v="NO"/>
    <s v="LOW"/>
    <s v="NO"/>
    <n v="0.6"/>
    <s v="NO"/>
    <s v="5/30/25"/>
    <s v="2-Information Management Services"/>
    <m/>
    <m/>
    <m/>
    <m/>
    <x v="1"/>
  </r>
  <r>
    <s v="PF_WD020701_WOW - PLAYGROUND REPLACEMENTS.XLSM"/>
    <s v="8110"/>
    <s v="8110_DHHS"/>
    <x v="8"/>
    <n v="1810"/>
    <x v="53"/>
    <s v="1 - Basic Planning &amp; Design; 2 - Construction &amp; Implementation"/>
    <s v="1, 2"/>
    <s v="None."/>
    <s v="None."/>
    <n v="1987010"/>
    <n v="1987010"/>
    <n v="1"/>
    <n v="0"/>
    <n v="0"/>
    <n v="1"/>
    <n v="1987010"/>
    <s v="BOND"/>
    <n v="0"/>
    <n v="0"/>
    <n v="0"/>
    <n v="0"/>
    <n v="0"/>
    <n v="0"/>
    <n v="0"/>
    <n v="0"/>
    <s v="YES"/>
    <s v="YES_BUDGET MODULE ACCT IMPORT tab for SHERPA import is balanced"/>
    <b v="1"/>
    <n v="0"/>
    <s v="YES"/>
    <s v="YES"/>
    <x v="53"/>
    <n v="45765"/>
    <s v="JACQUELINE FORMANEK"/>
    <s v="414-617-6089"/>
    <s v="Jacqueline.formanek@milwaukeecountywi.gov"/>
    <x v="53"/>
    <s v="NO"/>
    <s v=""/>
    <s v="00____Annual financial impact includes: "/>
    <s v="Facility_Replacement"/>
    <s v="NO"/>
    <s v="NO__"/>
    <s v="00__Technology Security Risk(s) Addressed: "/>
    <s v="10__Safety-Risk Issue(s) Addressed:  The current condition of several playground components poses significant barriers to accessibility and safety for individuals with disabilities. Broken or deteriorating equipment creates hazardous conditions, limiting safe and inclusive play opportunities. Additionally, inaccessible features prevent individuals with mobility challenges from fully engaging in recreational activities, reinforcing disparities in public spaces designed for community interaction._x000a_To ensure that playgrounds serve all members of the community equitably, repairs and upgrades must prioritize accessibility standards, safety compliance, and universal design principles. Addressing these concerns will foster an environment where children and individuals of all abilities can participate without physical limitations or safety risks."/>
    <s v="00__Safety-Risk Issue(s) Addressed:  "/>
    <s v="NO__Adopted Board File: __Agreement(s) Uploaded: __Partners and nature of Agreement(s): __Next Board cycle if agreement(s) not yet adopted: "/>
    <m/>
    <s v="00"/>
    <s v="NO"/>
    <s v="NO"/>
    <s v="00__Citations Addressed by Project?: NO__Description of Citation(s) addressed: "/>
    <s v="02__Primary Asset Zip Code: 53226__Total Pop Srvd: __Minority Pop Srvd: __Addresses Racial Equity by: The Office of Persons with Disabilities is dedicated to fostering an inclusive and equitable environment that serves individuals of all racial and ethnic backgrounds. We recognize that systemic barriers disproportionately impact marginalized communities, including individuals with disabilities from historically underserved racial groups._x000a_Our commitment to racial equity is rooted in ensuring that all programs, services, and resources are accessible, culturally responsive, and designed to address the diverse needs of the community. Through intentional outreach, policy development, and continuous engagement, we strive to create an environment where every individual—regardless of race, ethnicity, or ability—has the opportunity to thrive."/>
    <s v="NO"/>
    <s v="00__NO"/>
    <s v="00__NO"/>
    <s v="05__YES__Category 1 = Immediately Addresses Failing Assets__Deferred Maint issues addressed by project: restoring deteriorating surfaces. Accessibility improvements"/>
    <n v="0"/>
    <n v="53226"/>
    <n v="53172"/>
    <s v=""/>
    <s v=""/>
    <x v="3"/>
    <s v="SD08"/>
    <n v="0"/>
    <n v="0"/>
    <x v="3"/>
    <s v="South Milwaukee"/>
    <n v="0"/>
    <n v="0"/>
    <s v="10602 Underwood Parkway, Wauwatosa"/>
    <s v="207 Lake Dr. South Milwaukee "/>
    <n v="0"/>
    <n v="0"/>
    <s v="00"/>
    <s v="No Climate Reduction Impact reported by Requesting Department"/>
    <n v="0"/>
    <s v="00_No Climate Reduction Impact reported by Requesting Department"/>
    <m/>
    <m/>
    <x v="53"/>
    <s v="None _x000a_"/>
    <s v="SHE, BRILL"/>
    <s v="1-FACILITIES MANAGEMENT (AE-EE-FM)"/>
    <s v="2026-1"/>
    <s v="2026-2"/>
    <s v="2026-3"/>
    <s v="2026-3"/>
    <s v="2026-4"/>
    <s v="2026-4"/>
    <s v="30"/>
    <s v=""/>
    <s v="LOW"/>
    <s v="Yes"/>
    <s v="Conceptual"/>
    <s v="NO"/>
    <s v="5/21/25"/>
    <s v="1-Facilities Management (AE-EE-FM)"/>
    <m/>
    <m/>
    <m/>
    <m/>
    <x v="1"/>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s v="PF_WT016701_CONCRETE YARD AND PARKING LOT REPLACEMENT - HILLSIDE SITE - FLEET MAINT BLDG.XLSM"/>
    <s v="5605"/>
    <s v="5605_TRANSIT"/>
    <x v="9"/>
    <n v="1250"/>
    <x v="54"/>
    <s v="1 - Basic Planning &amp; Design"/>
    <s v="1"/>
    <s v="2 - Construction &amp; Implementation"/>
    <s v="2"/>
    <n v="463000"/>
    <n v="463000"/>
    <n v="1"/>
    <n v="0"/>
    <n v="0"/>
    <n v="1"/>
    <n v="463000"/>
    <s v="BOND"/>
    <n v="0"/>
    <n v="7500000"/>
    <n v="0"/>
    <n v="7500000"/>
    <n v="0"/>
    <n v="0"/>
    <n v="7500000"/>
    <n v="0"/>
    <s v="YES"/>
    <s v="YES_BUDGET MODULE ACCT IMPORT tab for SHERPA import is balanced"/>
    <b v="1"/>
    <n v="0"/>
    <s v="YES"/>
    <s v="YES"/>
    <x v="54"/>
    <n v="45741"/>
    <s v="BRITTANY BERTSCH"/>
    <s v="414-937-3207"/>
    <s v="bbertsch@mcts.org"/>
    <x v="54"/>
    <s v="NO"/>
    <s v="NO__Please provide an explanation of why alternative options were not researched:  An alternative option does not exist. Making repairs no longer is suitable for the amount of damage. Full replacement is needed. "/>
    <s v="02__YES__Annual financial impact includes: With a new lot, there will no longer need to be repairs made. Patching and filling have been needed over the years and within the last 5 years there was a significant repair to fill sinkhole cause by water issues - that repair was approximately $40,000. "/>
    <s v="Facility_Rehab or Major Maint"/>
    <s v="YES__AE Charter, SD_WT016701_Concrete Yard and Parking Lot Replacement - Hillside Site - Fleet Maint Bldg Project Charter"/>
    <s v="YES__Because this is concrete and asphalt work, the work must be done outside winter months and when asphalt plants are available."/>
    <s v="00__Technology Security Risk(s) Addressed: "/>
    <s v="00__Safety-Risk Issue(s) Addressed:  "/>
    <s v="05__Safety-Risk Issue(s) Addressed:  This property is where all heavy maintenance and repairs of MCTS buses are done. Without suitable concrete to drive on, it is not safe to drive the 13 ton vehicles around the property. Cracks and other issues can result in damage to the vehicles and present a tripping and safety hazard to the staff that use the facility and parking lots. Due to the increasing number of break ins in the area as well as findings from a recent threat and vulnerability assessment, it is also recommended that at this time the fencing around the property be replaced as part of this project to improve the overall safety of the facility and to minimize threats to the assets and staff that are housed in that property."/>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5__Primary Asset Zip Code: 53205__Total Pop Srvd: 938841__Minority Pop Srvd: 506469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vehicles are safely maintained and ready for service means passengers have reliable access to all the things Milwaukee County residents need to achieve a healthy, safe and enjoyable life._x000a__x000a_The Fleet Maintenance facility is a critical facility that provides all major repairs to buses. Without safe access and a safe way to maneuver through the property, this could limit efficiency which could impact critical transit service. By installing new fencing, we can ensure that the property is secured and that assets are available for use when needed so that we are ready to serve the community. "/>
    <s v="NO"/>
    <s v="00__NO"/>
    <s v="03__YES__Please page 192 of the 2025 Capital Budget."/>
    <s v="03__YES__Category 2 = Addresses Assets anticipated to fail within the next 12 - 24 months__Deferred Maint issues addressed by project: This is the original concrete that was poured when the property was built. It takes heavy abuse from the large vehicles that drive on it everyday. Just like roads, these lots are not meant to last forever and after continued deterioration, the lot is no longer safe and local ATU 998 has raised concerns about the tripping conditions on the property. "/>
    <n v="0"/>
    <n v="53205"/>
    <s v=""/>
    <s v=""/>
    <s v=""/>
    <x v="10"/>
    <n v="0"/>
    <n v="0"/>
    <n v="0"/>
    <x v="1"/>
    <n v="0"/>
    <n v="0"/>
    <n v="0"/>
    <s v="1525 W Vine Street"/>
    <n v="0"/>
    <n v="0"/>
    <n v="0"/>
    <s v="00"/>
    <s v="No Climate Reduction Impact reported by Requesting Department"/>
    <n v="0"/>
    <s v="00_No Climate Reduction Impact reported by Requesting Department"/>
    <m/>
    <m/>
    <x v="54"/>
    <s v="The scope of work includes the construction phase for replacement of the concrete pavement for the entire transit garage site.  "/>
    <s v="JANSSEN, P.E./ BRILL"/>
    <s v="1-FACILITIES MANAGEMENT (AE-EE-FM)"/>
    <s v="NA-0"/>
    <s v="2026-2"/>
    <s v="2027-1"/>
    <s v="2028-1"/>
    <s v="2028-4"/>
    <s v="2029-1"/>
    <s v="20"/>
    <s v=""/>
    <s v="HIGH"/>
    <s v="Yes"/>
    <s v="Conceptual"/>
    <s v="YES"/>
    <s v="5/30/25"/>
    <s v="1-Facilities Management (AE-EE-FM)"/>
    <m/>
    <m/>
    <m/>
    <m/>
    <x v="1"/>
  </r>
  <r>
    <s v="PF_WT015602_BUS LIFT REPLACEMENT (2) - FDL SITE – GARAGE – PHASE 2.XLSM"/>
    <s v="5605"/>
    <s v="5605_TRANSIT"/>
    <x v="9"/>
    <n v="1250"/>
    <x v="55"/>
    <s v="1 - Basic Planning &amp; Design; 2 - Construction &amp; Implementation"/>
    <s v="1, 2"/>
    <s v="None."/>
    <s v="None."/>
    <n v="1383500"/>
    <n v="276700"/>
    <n v="1"/>
    <n v="0"/>
    <n v="0"/>
    <n v="1"/>
    <n v="276700"/>
    <s v="BOND"/>
    <n v="1106800"/>
    <n v="0"/>
    <n v="0"/>
    <n v="0"/>
    <n v="0"/>
    <n v="0"/>
    <n v="0"/>
    <n v="0"/>
    <s v="YES"/>
    <s v="YES_BUDGET MODULE ACCT IMPORT tab for SHERPA import is balanced"/>
    <b v="1"/>
    <n v="0"/>
    <s v="YES"/>
    <s v="YES"/>
    <x v="55"/>
    <n v="45734"/>
    <s v="BRITTANY BERTSCH"/>
    <s v="414-937-3207"/>
    <s v="bbertsch@mcts.org"/>
    <x v="55"/>
    <s v="NO"/>
    <s v="NO__Please provide an explanation of why alternative options were not researched:  There is currently not a replacement piece of equipment for the bus lifts. This is part of a year to year program to systematically replace all lifts. "/>
    <s v="02__YES__Annual financial impact includes: Currently there are lifts that are broken (and currently out of service) that would require tens of thousands of dollars in repairs. By replacing we can avoid repairing a piece of equipment that has reached end of life. "/>
    <s v="Facility_Rehab or Major Maint"/>
    <s v="YES__AE Charter; Document uploaded as SD_WT015601"/>
    <s v="NO__"/>
    <s v="00__Technology Security Risk(s) Addressed: "/>
    <s v="00__Safety-Risk Issue(s) Addressed:  "/>
    <s v="05__Safety-Risk Issue(s) Addressed:  All lifts that were installed in the 1980's are nearing 40 years in service. While these lifts are regularly inspected for safety, it is important to replace them before failure to limit any potential safety hazard to staff and to ensure lifts do not have to be put out of service, which would limit capacity to perform vital maintenance repairs.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5__Primary Asset Zip Code: 53210__Total Pop Srvd: 485296__Minority Pop Srvd: 275162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vehicles are safely maintained and ready for service means passengers have reliable access to all the things Milwaukee County residents need to achieve a healthy, safe and enjoyable life._x000a__x000a_The lifts are a very important tool in bus maintenance repair and updating these vital pieces of equipment means we can keep providing much needed transit services without negative impacts.  "/>
    <s v="NO"/>
    <s v="03__YES_MCTS has been spreading out lift repairs over the last several years. Facilities are now approximately 40 years old with the existing lifts reaching the end of their useful life. Electric buses are also significantly heavier and current lifts will not safely support the added weight. Lifts need to be replace to ensure safety and productivity levels are maintained at the garages.  Current lift counts are as follows: _x000a_KK - 5 new lifts, 3 in need of replacement_x000a_FDL - 5 new lifts, 5 in need of replacement_x000a_Fleet - 7 new lifts, 18 in need of replacement (plus 3 lifts for regular vehicles)"/>
    <s v="03__YES__See page 192 of the 2025 Adopted Capital Budget."/>
    <s v="03__YES__Category 2 = Addresses Assets anticipated to fail within the next 12 - 24 months__Deferred Maint issues addressed by project: ll original lifts which were installed in the 1980's at MCTS are reaching the end of their useful life. To avoid failure, MCTS has been replacing lifts on an ongoing basis. In 2025 MCTS is seeking to replace an additional 2 lifts at the FDL garage property to ensure safe and efficient operations to keep up with bus maintenance demands. "/>
    <n v="0"/>
    <n v="53210"/>
    <s v=""/>
    <s v=""/>
    <s v=""/>
    <x v="10"/>
    <n v="0"/>
    <n v="0"/>
    <n v="0"/>
    <x v="1"/>
    <n v="0"/>
    <n v="0"/>
    <n v="0"/>
    <s v="2932 N 35th Street"/>
    <n v="0"/>
    <n v="0"/>
    <n v="0"/>
    <s v="00"/>
    <s v="No Climate Reduction Impact reported by Requesting Department"/>
    <n v="0"/>
    <s v="00_No Climate Reduction Impact reported by Requesting Department"/>
    <m/>
    <m/>
    <x v="55"/>
    <s v="None"/>
    <s v="BRASFIELD"/>
    <s v="1-FACILITIES MANAGEMENT (AE-EE-FM)"/>
    <s v="NA-0"/>
    <s v="2026-2"/>
    <s v="2026-3"/>
    <s v="2026-3"/>
    <s v="2027-1"/>
    <s v="2027-2"/>
    <s v="25"/>
    <s v=""/>
    <s v="MEDIUM"/>
    <s v="Yes"/>
    <n v="0.3"/>
    <s v="NO"/>
    <s v="5/30/25"/>
    <s v="1-Facilities Management (AE-EE-FM)"/>
    <m/>
    <m/>
    <m/>
    <m/>
    <x v="1"/>
  </r>
  <r>
    <s v="PF_WT015801_REPLACEMENT OF UNDERGROUND FUEL TANKS KK.XLSM"/>
    <s v="5605"/>
    <s v="5605_TRANSIT"/>
    <x v="9"/>
    <n v="1250"/>
    <x v="56"/>
    <s v="1 - Basic Planning &amp; Design"/>
    <s v="1"/>
    <s v="2 - Construction &amp; Implementation"/>
    <s v="2"/>
    <n v="243000"/>
    <n v="243000"/>
    <n v="1"/>
    <n v="0"/>
    <n v="0"/>
    <n v="1"/>
    <n v="243000"/>
    <s v="BOND"/>
    <n v="0"/>
    <n v="2000000"/>
    <n v="0"/>
    <n v="2000000"/>
    <n v="0"/>
    <n v="0"/>
    <n v="2000000"/>
    <n v="0"/>
    <s v="YES"/>
    <s v="YES_BUDGET MODULE ACCT IMPORT tab for SHERPA import is balanced"/>
    <b v="1"/>
    <n v="0"/>
    <s v="YES"/>
    <s v="YES"/>
    <x v="56"/>
    <n v="45734"/>
    <s v="BRITTANY BERTSCH"/>
    <s v="414-937-3207"/>
    <s v="bbertsch@mcts.org"/>
    <x v="56"/>
    <s v="NO"/>
    <s v="NO__Please provide an explanation of why alternative options were not researched:  Having offsite fuel storage is not feasible given the high amount of usage. Alternative fuel sources have been studied, but it will be a signifigant amount of time before MCTS could fully convernt to electric or otherwise. In the meantime we depend on haveing onsite tanks to fuel the buses. "/>
    <s v="00__NO__Annual financial impact includes: "/>
    <s v="Facility_Rehab or Major Maint"/>
    <s v="YES__SD_WT015801_Replacement of Underground Fuel Tanks KK Project Charter"/>
    <s v="YES__Because this project involves digging and concete, it would be advisable to avoid construction in winter months. "/>
    <s v="00__Technology Security Risk(s) Addressed: "/>
    <s v="00__Safety-Risk Issue(s) Addressed:  "/>
    <s v="05__Safety-Risk Issue(s) Addressed:  If the tanks were to fail or cause a leak it could lead to serious contamination with hazardous fuel, causing issues for staff and nearby residents and businesses.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5__Primary Asset Zip Code: 53204__Total Pop Srvd: 435545__Minority Pop Srvd: 231307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vehicles are safely maintained and ready for service means passengers have reliable access to all the things Milwaukee County residents need to achieve a healthy, safe and enjoyable life._x000a__x000a_The fuel tanks are where the diesel for the majority of the vehicles at this location is stored. Any failure of this component and MCTS would struggle to maintain service levels because fuel would be unavalible. A failure of the tanks would also result in potential contamination which could stretch beyond the property. "/>
    <s v="NO"/>
    <s v="00__NO"/>
    <s v="03__YES__See page 192 of the most current Adopted Capital Budget (2025)"/>
    <s v="03__YES__Category 2 = Addresses Assets anticipated to fail within the next 12 - 24 months__Deferred Maint issues addressed by project: Underground fuel tanks are passed the end of useful life and will potentially have issues passing regular inspections. Current tanks are single walled fiberglass - double walled is now required. It is highly recommended to replace the tanks, which are the original tanks from when the facility was built in the 1980's"/>
    <n v="0"/>
    <n v="53204"/>
    <s v=""/>
    <s v=""/>
    <s v=""/>
    <x v="1"/>
    <n v="0"/>
    <n v="0"/>
    <n v="0"/>
    <x v="1"/>
    <n v="0"/>
    <n v="0"/>
    <n v="0"/>
    <s v="1710 S. Kinnickinnic Avenue"/>
    <n v="0"/>
    <n v="0"/>
    <n v="0"/>
    <s v="00"/>
    <s v="No Climate Reduction Impact reported by Requesting Department"/>
    <n v="0"/>
    <s v="00_No Climate Reduction Impact reported by Requesting Department"/>
    <m/>
    <m/>
    <x v="56"/>
    <s v="The scope of work includes construction to implement the design"/>
    <s v="JACK SUDAR, BRILL"/>
    <s v="1-FACILITIES MANAGEMENT (AE-EE-FM)"/>
    <s v="NA-0"/>
    <s v="2026-2"/>
    <s v="2026-4"/>
    <s v="2028-1"/>
    <s v="2028-4"/>
    <s v="2029-1"/>
    <s v="25"/>
    <s v=""/>
    <s v="HIGH"/>
    <s v="Yes"/>
    <s v="Conceptual"/>
    <s v="YES"/>
    <s v="5/30/25"/>
    <s v="1-Facilities Management (AE-EE-FM)"/>
    <m/>
    <m/>
    <m/>
    <m/>
    <x v="1"/>
  </r>
  <r>
    <s v="PF_WT016802_BUS LIFTS (2) KK SITE - MAINT BUILDING - PHASE 2.XLSM"/>
    <s v="5605"/>
    <s v="5605_TRANSIT"/>
    <x v="9"/>
    <n v="1250"/>
    <x v="57"/>
    <s v="1 - Basic Planning &amp; Design; 2 - Construction &amp; Implementation"/>
    <s v="1, 2"/>
    <s v="None."/>
    <s v="None."/>
    <n v="1199820"/>
    <n v="239964"/>
    <n v="1"/>
    <n v="0"/>
    <n v="0"/>
    <n v="1"/>
    <n v="239964"/>
    <s v="BOND"/>
    <n v="959856"/>
    <n v="0"/>
    <n v="0"/>
    <n v="0"/>
    <n v="0"/>
    <n v="0"/>
    <n v="0"/>
    <n v="0"/>
    <s v="YES"/>
    <s v="YES_BUDGET MODULE ACCT IMPORT tab for SHERPA import is balanced"/>
    <b v="1"/>
    <n v="0"/>
    <s v="YES"/>
    <s v="YES"/>
    <x v="57"/>
    <n v="45740"/>
    <s v="BRITTANY BERTSCH"/>
    <s v="414-937-3207"/>
    <s v="bbertsch@mcts.org"/>
    <x v="57"/>
    <s v="NO"/>
    <s v="NO__Please provide an explanation of why alternative options were not researched:  There is currently not a replacement piece of equipment for the bus lifts. This is part of a year to year program to systematically replace all lifts. "/>
    <s v="00__NO__Annual financial impact includes: While this project will not change our operating costs, it will ensure full capacity to make repairs and an improvement that will mitigate risk of a failed piece of equipment that could result in injury or damage claims. "/>
    <s v="Facility_Rehab or Major Maint"/>
    <s v="YES__AE Charter, SD_WT016802_BUS LIFTS (2) - KK SITE - MAINT BUILDING Project Charter"/>
    <s v="NO__"/>
    <s v="00__Technology Security Risk(s) Addressed: "/>
    <s v="00__Safety-Risk Issue(s) Addressed:  "/>
    <s v="05__Safety-Risk Issue(s) Addressed:  All lifts that were installed in the 1980's are nearing 40 years in service. While these lifts are regularly inspected for safety, it is important to replace them before failure to limit any potential safety hazard to staff and to ensure lifts do not have to be put out of service, which would limit capacity to perform vital maintenance repairs.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5__Primary Asset Zip Code: 53204__Total Pop Srvd: 453545__Minority Pop Srvd: 231307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vehicles are safely maintained and ready for service means passengers have reliable access to all the things Milwaukee County residents need to achieve a healthy, safe and enjoyable life._x000a__x000a_The lifts are a very important tool in bus maintenance repair and updating these vital pieces of equipment means we can keep providing much needed transit services without negative impacts.  "/>
    <s v="NO"/>
    <s v="03__YES_MCTS has been spreading out lift repairs over the last several years. Facilities are now approximately 40 years old with the existing lifts reaching the end of their useful life. Electric buses are also significantly heavier and current lifts will not safely support the added weight. Lifts need to be replace to ensure safety and productivity levels are maintained at the garages.  Current lift counts are as follows: _x000a_KK - 5 new lifts, 3 in need of replacement_x000a_FDL - 3 new lifts, 5 in need of replacement, 2 new lfts budgeted for 2025_x000a_Fleet - 7 new lifts, 18 in need of replacement (plus 3 lifts for regular vehicles)"/>
    <s v="03__YES__See page 192 of the 2025 Adopted Capital Budget."/>
    <s v="03__YES__Category 2 = Addresses Assets anticipated to fail within the next 12 - 24 months__Deferred Maint issues addressed by project: All original lifts which were installed in the 1980's at MCTS are reaching the end of their useful life. To avoid failure, MCTS has been replacing lifts on an ongoing basis. In 2025 MCTS is seeking to replace an additional 2 lifts at the KK garage property to ensure safe and efficient operations to keep up with bus maintenance demands. "/>
    <n v="0"/>
    <n v="53204"/>
    <s v=""/>
    <s v=""/>
    <s v=""/>
    <x v="1"/>
    <n v="0"/>
    <n v="0"/>
    <n v="0"/>
    <x v="1"/>
    <n v="0"/>
    <n v="0"/>
    <n v="0"/>
    <s v="1710 S. Kinnickinnic Avenue"/>
    <n v="0"/>
    <n v="0"/>
    <n v="0"/>
    <s v="00"/>
    <s v="No Climate Reduction Impact reported by Requesting Department"/>
    <n v="0"/>
    <s v="00_No Climate Reduction Impact reported by Requesting Department"/>
    <m/>
    <m/>
    <x v="57"/>
    <s v="None."/>
    <s v="BRASFIELD"/>
    <s v="1-FACILITIES MANAGEMENT (AE-EE-FM)"/>
    <s v="NA-0"/>
    <s v="2026-2"/>
    <s v="2026-3"/>
    <s v="2026-3"/>
    <s v="2027-1"/>
    <s v="2027-2"/>
    <s v="25"/>
    <s v=""/>
    <s v="LOW"/>
    <s v="Yes"/>
    <n v="0.3"/>
    <s v="NO"/>
    <s v="5/23/25"/>
    <s v="1-Facilities Management (AE-EE-FM)"/>
    <m/>
    <m/>
    <m/>
    <m/>
    <x v="1"/>
  </r>
  <r>
    <s v="PF_WT016901_ROOF REPLACEMENT - FDL SITE - MAINT BUILDING.XLSM"/>
    <s v="5605"/>
    <s v="5605_TRANSIT"/>
    <x v="9"/>
    <n v="1250"/>
    <x v="58"/>
    <s v="1 - Basic Planning &amp; Design"/>
    <s v="1"/>
    <s v="2 - Construction &amp; Implementation"/>
    <s v="2"/>
    <n v="378000"/>
    <n v="378000"/>
    <n v="1"/>
    <n v="0"/>
    <n v="0"/>
    <n v="1"/>
    <n v="378000"/>
    <s v="BOND"/>
    <n v="0"/>
    <n v="3000000"/>
    <n v="0"/>
    <n v="3000000"/>
    <n v="0"/>
    <n v="0"/>
    <n v="3000000"/>
    <n v="0"/>
    <s v="YES"/>
    <s v="YES_BUDGET MODULE ACCT IMPORT tab for SHERPA import is balanced"/>
    <b v="1"/>
    <n v="0"/>
    <s v="YES"/>
    <s v="YES"/>
    <x v="58"/>
    <n v="45734"/>
    <s v="BRITTANY BERTSCH"/>
    <s v="414-937-3207"/>
    <s v="bbertsch@mcts.org"/>
    <x v="58"/>
    <s v="NO"/>
    <s v="NO__Please provide an explanation of why alternative options were not researched:  There is no other option for a roof at this time and continued repairs are no longer feasible. "/>
    <s v="02__YES__Annual financial impact includes: Repairs will no longer be needed at the facility. "/>
    <s v="Facility_Rehab or Major Maint"/>
    <s v="YES__SD_WT016901_ROOF REPLACEMENT - FDL SITE - MAINT BUILDING Project Charter"/>
    <s v="YES__Yes, it would likely need to be completed during the warmer months due to the nature of the project. "/>
    <s v="00__Technology Security Risk(s) Addressed: "/>
    <s v="00__Safety-Risk Issue(s) Addressed:  "/>
    <s v="05__Safety-Risk Issue(s) Addressed:  With continued water damage, the roof is deteriorating which could cause collapse or allow water to enter the building and negatively impact electrical and other equipment.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5__Primary Asset Zip Code: 53205__Total Pop Srvd: 485296__Minority Pop Srvd: 275162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vehicles are safely maintained and ready for service means passengers have reliable access to all the things Milwaukee County residents need to achieve a healthy, safe and enjoyable life._x000a__x000a_Ensuring our facilities are safe and fully operational by limiting leaks or other damage caused by the damaged roods means that we can be ready for service to meet the demands of the community. "/>
    <s v="NO"/>
    <s v="00__NO"/>
    <s v="03__YES__Yes, see page 193 of the Current Adopted Capital Budget (2025)"/>
    <s v="03__YES__Category 2 = Addresses Assets anticipated to fail within the next 12 - 24 months__Deferred Maint issues addressed by project: The roof is believed to be the original roof from the 1980's. Roofs only have a life of so long and this one is past that date. Other roofing projects have been higher priority at that facility and now is the time to address this building before failure. "/>
    <n v="0"/>
    <n v="53205"/>
    <s v=""/>
    <s v=""/>
    <s v=""/>
    <x v="10"/>
    <n v="0"/>
    <n v="0"/>
    <n v="0"/>
    <x v="1"/>
    <n v="0"/>
    <n v="0"/>
    <n v="0"/>
    <s v="2932 N 35 Street"/>
    <n v="0"/>
    <n v="0"/>
    <n v="0"/>
    <s v="03"/>
    <s v="Newer roofing materials are better at retaining temperature control, which can help lower HVAC energy costs and consumption. "/>
    <n v="1"/>
    <s v="03_Newer roofing materials are better at retaining temperature control, which can help lower HVAC energy costs and consumption. "/>
    <m/>
    <m/>
    <x v="58"/>
    <s v="e scope of work includes construction of 100% design."/>
    <s v="AMIR ADAM"/>
    <s v="1-FACILITIES MANAGEMENT (AE-EE-FM)"/>
    <s v="NA-0"/>
    <s v="2026-2"/>
    <s v="2027-2"/>
    <s v="2028-2"/>
    <s v="2028-3"/>
    <s v="2029-1"/>
    <s v="30"/>
    <s v=""/>
    <s v="HIGH"/>
    <s v="Yes"/>
    <s v="Conceptual"/>
    <s v="YES"/>
    <s v="5/30/25"/>
    <s v="1-Facilities Management (AE-EE-FM)"/>
    <m/>
    <m/>
    <m/>
    <m/>
    <x v="1"/>
  </r>
  <r>
    <s v="PF_WT017001_ROOF REPLACEMENT - KK SITE - MAINT AND OPERATIONS BUILDINGS.XLSM"/>
    <s v="5605"/>
    <s v="5605_TRANSIT"/>
    <x v="9"/>
    <n v="1250"/>
    <x v="59"/>
    <s v="1 - Basic Planning &amp; Design"/>
    <s v="1"/>
    <s v="2 - Construction &amp; Implementation"/>
    <s v="2"/>
    <n v="471700"/>
    <n v="471700"/>
    <n v="1"/>
    <n v="0"/>
    <n v="0"/>
    <n v="1"/>
    <n v="471700"/>
    <s v="BOND"/>
    <n v="0"/>
    <n v="1000000"/>
    <n v="0"/>
    <n v="1000000"/>
    <n v="0"/>
    <n v="0"/>
    <n v="1000000"/>
    <n v="0"/>
    <s v="YES"/>
    <s v="YES_BUDGET MODULE ACCT IMPORT tab for SHERPA import is balanced"/>
    <b v="1"/>
    <n v="0"/>
    <s v="YES"/>
    <s v="YES"/>
    <x v="59"/>
    <s v="3/218/2025"/>
    <s v="BRITTANY BERTSCH"/>
    <s v="414-937-3207"/>
    <s v="bbertsch@mcts.org"/>
    <x v="59"/>
    <s v="NO"/>
    <s v="NO__Please provide an explanation of why alternative options were not researched:  There is no other option for a roof at this time and continued repairs are no longer feasible. "/>
    <s v="00____Annual financial impact includes: "/>
    <s v="Facility_Rehab or Major Maint"/>
    <s v="YES__SD_WT017001_KK Station and Garage Roof Replacement Project Charter"/>
    <s v="YES__It is recommended that these projects avoid the winter months, especially as these are occupied sites. "/>
    <s v="00__Technology Security Risk(s) Addressed: "/>
    <s v="00__Safety-Risk Issue(s) Addressed:  "/>
    <s v="05__Safety-Risk Issue(s) Addressed:  With continued water damage, the roofs are deteriorating which could cause collapse or allow water to enter the building and negatively impact electrical and other equipment.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5__Primary Asset Zip Code: 53204__Total Pop Srvd: 453545__Minority Pop Srvd: 275162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vehicles are safely maintained and ready for service means passengers have reliable access to all the things Milwaukee County residents need to achieve a healthy, safe and enjoyable life._x000a__x000a_Ensuring our facilities are safe and fully operational by limiting leaks or other damage caused by the damaged roods means that we can be ready for service to meet the demands of the community. "/>
    <s v="NO"/>
    <s v="00__NO"/>
    <s v="03__YES__Yes, see page 193 of the Current Adopted Capital Budget (2025)"/>
    <s v="05__YES__Category 1 = Immediately Addresses Failing Assets__Deferred Maint issues addressed by project: We will no longer need to repair the roofs. In one year alone, we repaired the station roof 8 times. "/>
    <n v="0"/>
    <n v="53204"/>
    <s v=""/>
    <s v=""/>
    <s v=""/>
    <x v="1"/>
    <n v="0"/>
    <n v="0"/>
    <n v="0"/>
    <x v="1"/>
    <n v="0"/>
    <n v="0"/>
    <n v="0"/>
    <s v="1710 S. Kinnickinnic Avenue"/>
    <n v="0"/>
    <n v="0"/>
    <n v="0"/>
    <s v="03"/>
    <s v="Better roofing materials can better regulate heat and temperature, saving on our energy costs and reducing emissions from HVAC systems. "/>
    <n v="1"/>
    <s v="03_Better roofing materials can better regulate heat and temperature, saving on our energy costs and reducing emissions from HVAC systems. "/>
    <m/>
    <m/>
    <x v="59"/>
    <s v="The scope of work includes construction of the completed design."/>
    <s v="AMIR ADAM, BRILL"/>
    <s v="1-FACILITIES MANAGEMENT (AE-EE-FM)"/>
    <s v="NA-0"/>
    <s v="2026-2"/>
    <s v="2026-4"/>
    <s v="2028-2"/>
    <s v="2028-3"/>
    <s v="2029-1"/>
    <s v="30"/>
    <s v=""/>
    <s v="MEDIUM"/>
    <s v="Yes"/>
    <s v="Conceptual"/>
    <s v="YES"/>
    <s v="5/30/25"/>
    <s v="1-Facilities Management (AE-EE-FM)"/>
    <m/>
    <m/>
    <m/>
    <m/>
    <x v="1"/>
  </r>
  <r>
    <s v="PF_WT017201_REPLACEMENT OF UNDERGROUND FUEL TANKS FDL.XLSM"/>
    <s v="5605"/>
    <s v="5605_TRANSIT"/>
    <x v="9"/>
    <n v="1250"/>
    <x v="60"/>
    <s v="1 - Basic Planning &amp; Design"/>
    <s v="1"/>
    <s v="2 - Construction &amp; Implementation"/>
    <s v="2"/>
    <n v="185870"/>
    <n v="185870"/>
    <n v="1"/>
    <n v="0"/>
    <n v="0"/>
    <n v="1"/>
    <n v="185870"/>
    <s v="BOND"/>
    <n v="0"/>
    <n v="1700000"/>
    <n v="0"/>
    <n v="1700000"/>
    <n v="0"/>
    <n v="0"/>
    <n v="1700000"/>
    <n v="0"/>
    <s v="YES"/>
    <s v="YES_BUDGET MODULE ACCT IMPORT tab for SHERPA import is balanced"/>
    <b v="1"/>
    <n v="0"/>
    <s v="YES"/>
    <s v="YES"/>
    <x v="60"/>
    <n v="45734"/>
    <s v="BRITTANY BERTSCH"/>
    <s v="414-937-3207"/>
    <s v="bbertsch@mcts.org"/>
    <x v="56"/>
    <s v="NO"/>
    <s v="NO__Please provide an explanation of why alternative options were not researched:  Having offsite fuel storage is not feasible given the high amount of usage. Alternative fuel sources have been studied, but it will be a signifigant amount of time before MCTS could fully convernt to electric or otherwise. In the meantime we depend on having onsite tanks to fuel the buses."/>
    <s v="00__NO__Annual financial impact includes: "/>
    <s v="Facility_Rehab or Major Maint"/>
    <s v="YES__SD_WT017201_REPLACEMENT OF UNDERGROUND FUEL TANKS FDL Project Charter"/>
    <s v="YES__Because this project involves digging and concete, it would be advisable to avoid construction in winter months. "/>
    <s v="00__Technology Security Risk(s) Addressed: "/>
    <s v="00__Safety-Risk Issue(s) Addressed:  "/>
    <s v="05__Safety-Risk Issue(s) Addressed:  If the tanks were to fail or cause a leak it could lead to serious contamination with hazardous fuel, causing issues for staff and nearby residents and businesses.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5__Primary Asset Zip Code: 53210__Total Pop Srvd: 485296__Minority Pop Srvd: 275162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vehicles are safely maintained and ready for service means passengers have reliable access to all the things Milwaukee County residents need to achieve a healthy, safe and enjoyable life._x000a__x000a_The fuel tanks are where the diesel for the majority of the vehicles at this location is stored. Any failure of this component and MCTS would struggle to maintain service levels because fuel would be unavalible. A failure of the tanks would also result in potential contamination which could stretch beyond the property. "/>
    <s v="NO"/>
    <s v="00__NO"/>
    <s v="03__YES__See page 193 of the most recent Adpoted Capital Budget (2025)"/>
    <s v="03__YES__Category 2 = Addresses Assets anticipated to fail within the next 12 - 24 months__Deferred Maint issues addressed by project: Underground fuel tanks are passed the end of useful life and will potentially have issues passing regular inspections. Current tanks are single walled fiberglass - double walled is now required. It is highly recommended to replace the tanks, which are the original tanks from when the facility was built in the 1980's."/>
    <n v="0"/>
    <n v="53210"/>
    <s v=""/>
    <s v=""/>
    <s v=""/>
    <x v="10"/>
    <n v="0"/>
    <n v="0"/>
    <n v="0"/>
    <x v="1"/>
    <n v="0"/>
    <n v="0"/>
    <n v="0"/>
    <s v="2932 N 35th Street"/>
    <n v="0"/>
    <n v="0"/>
    <n v="0"/>
    <s v="00"/>
    <s v="No Climate Reduction Impact reported by Requesting Department"/>
    <n v="0"/>
    <s v="00_No Climate Reduction Impact reported by Requesting Department"/>
    <m/>
    <m/>
    <x v="60"/>
    <s v="The scope of work includes construction to implement the design."/>
    <s v="JACK SUDAR, BRILL"/>
    <s v="1-FACILITIES MANAGEMENT (AE-EE-FM)"/>
    <s v="NA-0"/>
    <s v="2026-3"/>
    <s v="2027-1"/>
    <s v="2028-1"/>
    <s v="2028-4"/>
    <s v="2029-1"/>
    <s v="25"/>
    <s v=""/>
    <s v="HIGH"/>
    <s v="Yes"/>
    <s v="Conceptual"/>
    <s v="YES"/>
    <s v="5/28/25"/>
    <s v="1-Facilities Management (AE-EE-FM)"/>
    <m/>
    <m/>
    <m/>
    <m/>
    <x v="1"/>
  </r>
  <r>
    <s v="PF_WT017401_BUS STOP IMPROVEMENTS - BUS PADS-BOLLARDS AT STATIONS - PHASE 2.XLSM"/>
    <s v="5605"/>
    <s v="5605_TRANSIT"/>
    <x v="9"/>
    <n v="1250"/>
    <x v="61"/>
    <s v="4 - Equipment"/>
    <s v="4"/>
    <s v="None."/>
    <s v="None."/>
    <n v="337500"/>
    <n v="0"/>
    <n v="0"/>
    <n v="67500"/>
    <n v="2"/>
    <n v="2"/>
    <n v="67500"/>
    <s v="CASH"/>
    <n v="270000"/>
    <n v="0"/>
    <n v="0"/>
    <n v="0"/>
    <n v="0"/>
    <n v="0"/>
    <n v="0"/>
    <n v="0"/>
    <s v="YES"/>
    <s v="YES_BUDGET MODULE ACCT IMPORT tab for SHERPA import is balanced"/>
    <b v="1"/>
    <n v="0"/>
    <s v="YES"/>
    <s v="YES"/>
    <x v="61"/>
    <n v="45751"/>
    <s v="BRITTANY BERTSCH"/>
    <s v="414-937-3207"/>
    <s v="bbertsch@mcts.org"/>
    <x v="60"/>
    <s v="YES"/>
    <s v="NO__Please provide an explanation of why alternative options were not researched:  The alternative to these options would be to either do nothing or to remove the stops and shelters where these enhancements are needed. That is not an option if we want to maintain quality service to our customers. "/>
    <s v="02__YES__Annual financial impact includes: There may be some cost to address damage to bollards. Because MCTS does not currently utilize bollards at shelters, this would be phase 2 of a pilot program to determine effectiveness and cost over time. "/>
    <s v="Other Capital"/>
    <s v="NO"/>
    <s v="YES__Due to the concrete work, it is recommended that the winter months be avoided as pouring conrete in winter months can add difficulty and cost to the project.  "/>
    <s v="00__Technology Security Risk(s) Addressed: "/>
    <s v="00__Safety-Risk Issue(s) Addressed:  "/>
    <s v="05__Safety-Risk Issue(s) Addressed:  By adding bus pads and keeping the bus and boarding area level and stable at the stop, it does provide a better expereince for passengers boarding and alighting, which allows for safer boarding, especially for persons with disabilities. The bollards are also a tool to increase safe at bus shelters by creating a barrier to protect the shelters and their occupants from auto accidents and other roadway hazards. "/>
    <s v="NO__Adopted Board File: __Agreement(s) Uploaded: __Partners and nature of Agreement(s): __Next Board cycle if agreement(s) not yet adopted: "/>
    <m/>
    <s v="00"/>
    <s v="NO"/>
    <s v="NO"/>
    <s v="00__Citations Addressed by Project?: NO__Description of Citation(s) addressed: "/>
    <s v="03__Primary Asset Zip Code: Countywide__Total Pop Srvd: 938269__Minority Pop Srvd: 506469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vehicles and assets are safely maintained and ready for service means passengers have reliable access to all the things Milwaukee County residents need to achieve a healthy, safe and enjoyable life._x000a__x000a_By ensuring bus stops are safe, accessible and well maintained, MCTS can provide a better expereince across the system to all passengers. By installing bollards at the most dangerous locations, we can also enhance the safety of the bus stops in the areas that need it most. _x000a_"/>
    <s v="NO"/>
    <s v="03__YES_To ensure all bus stops that require a bus pad are addressed, MCTS would continue to make these requests over the next 3-5 years."/>
    <s v="03__YES__see page 193 of curernt Adopted Capital Budget (2025)"/>
    <s v="00__NO____Deferred Maint issues addressed by project: "/>
    <n v="0"/>
    <s v="Countywide"/>
    <s v=""/>
    <s v=""/>
    <s v=""/>
    <x v="7"/>
    <n v="0"/>
    <n v="0"/>
    <n v="0"/>
    <x v="4"/>
    <n v="0"/>
    <n v="0"/>
    <n v="0"/>
    <s v="Countywide"/>
    <n v="0"/>
    <n v="0"/>
    <n v="0"/>
    <s v="00"/>
    <s v="No Climate Reduction Impact reported by Requesting Department"/>
    <n v="0"/>
    <s v="00_No Climate Reduction Impact reported by Requesting Department"/>
    <m/>
    <m/>
    <x v="61"/>
    <s v="To ensure all bus stops that require a bus pad are addressed, MCTS would continue to make these requests over the next 3-5 years. Please see the 5-Year Capital Improvement Plan placeholder capital project: TBD-597687- Program Placeholder (For Out-Years 2 - 5) - Bus Stop Improvements - Bus Pad Bollards - Multiple Sites."/>
    <s v="ANTHONY GEIGER (BASED ON INFO FROM MCTS)"/>
    <s v="3-DEPT OF TRANSPORTATION"/>
    <s v="NA-NA"/>
    <s v="NA-NA"/>
    <s v="NA-NA"/>
    <s v="2025-2"/>
    <s v="2026-2"/>
    <s v="2026-3"/>
    <s v="10"/>
    <s v=""/>
    <s v="LOW"/>
    <s v="NO"/>
    <n v="1"/>
    <s v="NO"/>
    <s v="4/2/24"/>
    <s v="3-Dept of Transportation"/>
    <m/>
    <m/>
    <m/>
    <m/>
    <x v="1"/>
  </r>
  <r>
    <s v="PF_WT017501_BUS SHELTERS - MULTIPLE SITES - PHASE 2.XLSM"/>
    <s v="5605"/>
    <s v="5605_TRANSIT"/>
    <x v="9"/>
    <n v="1250"/>
    <x v="62"/>
    <s v="4 - Equipment"/>
    <s v="4"/>
    <s v="None."/>
    <s v="None."/>
    <n v="500000"/>
    <n v="0"/>
    <n v="0"/>
    <n v="100000"/>
    <n v="2"/>
    <n v="2"/>
    <n v="100000"/>
    <s v="CASH"/>
    <n v="400000"/>
    <n v="0"/>
    <n v="0"/>
    <n v="0"/>
    <n v="0"/>
    <n v="0"/>
    <n v="0"/>
    <n v="0"/>
    <s v="YES"/>
    <s v="YES_BUDGET MODULE ACCT IMPORT tab for SHERPA import is balanced"/>
    <b v="1"/>
    <n v="0"/>
    <s v="YES"/>
    <s v="YES"/>
    <x v="62"/>
    <n v="45383"/>
    <s v="BRITTANY BERTSCH"/>
    <s v="414-937-3207"/>
    <s v="bbertsch@mcts.org"/>
    <x v="61"/>
    <s v="NO"/>
    <s v="YES__Please provide a brief listing of options/alternatives researched and why the option your are requesting for this Cost Est is the best alternative:  By updating the model of shelter we are installing, it should help to refresh neighborhoods, improve accessibility and reduce maintenance costs."/>
    <s v="02__YES__Annual financial impact includes: Buy using an updated model of shelter, we hope to reduce overall maitnenance costs. This is still phase 2 of the pilot and we hope to have more solid numbers on how much money is saved overtime. "/>
    <s v="Other Capital"/>
    <s v="NO"/>
    <s v="NO__"/>
    <s v="00__Technology Security Risk(s) Addressed: "/>
    <s v="00__Safety-Risk Issue(s) Addressed:  "/>
    <s v="05__Safety-Risk Issue(s) Addressed:  Broken glass at shelters does present a safety issue to passengers. By targeting which shelters are most likely to be damaged based on trends, we can help limit those hazards to the public at these highly utilize community assests. "/>
    <s v="NO__Adopted Board File: __Agreement(s) Uploaded: __Partners and nature of Agreement(s): __Next Board cycle if agreement(s) not yet adopted: "/>
    <m/>
    <s v="00"/>
    <s v="NO"/>
    <s v="NO"/>
    <s v="00__Citations Addressed by Project?: NO__Description of Citation(s) addressed: "/>
    <s v="03__Primary Asset Zip Code: Countywide__Total Pop Srvd: 938269__Minority Pop Srvd: 506469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vehicles and assets are safely maintained and ready for service means passengers have reliable access to all the things Milwaukee County residents need to achieve a healthy, safe and enjoyable life._x000a__x000a_By ensuring bus shelters are safe, accessible and well maintained, MCTS can provide a better expereince across the system to all passengers. By prioritizing locations that have shown repeat damage, economic adversity and minority poplutions, MCTS can ensure that this program supports the locations that need it most. _x000a_"/>
    <s v="NO"/>
    <s v="03__YES_Based on how the new model performs, MCTS would look to make additional requests in additional years to retrofit more shelter locations across the system. "/>
    <s v="03__YES__See page 193 of current Adopted Capital Budget (2025)"/>
    <s v="00__NO____Deferred Maint issues addressed by project: "/>
    <n v="0"/>
    <s v="Countywide"/>
    <s v=""/>
    <s v=""/>
    <s v=""/>
    <x v="7"/>
    <n v="0"/>
    <n v="0"/>
    <n v="0"/>
    <x v="4"/>
    <n v="0"/>
    <n v="0"/>
    <n v="0"/>
    <s v="Countywide"/>
    <n v="0"/>
    <n v="0"/>
    <n v="0"/>
    <s v="00"/>
    <s v="No Climate Reduction Impact reported by Requesting Department"/>
    <n v="0"/>
    <s v="00_No Climate Reduction Impact reported by Requesting Department"/>
    <m/>
    <m/>
    <x v="62"/>
    <s v="Based on how the new panels perform, MCTS would look to make additional requests in additional years to retrofit more shelters across the system. Please see the 5-Year Capital Improvement Plan placeholder capital project: TBD-849000- Program Placeholder (For Out-Years 2 - 5) - Bus Stop Improvements - Bus Shelter Program."/>
    <s v="ANTHONY GEIGER (BASED ON INFO FROM MCTS)"/>
    <s v="3-DEPT OF TRANSPORTATION"/>
    <s v="NA-NA"/>
    <s v="NA-NA"/>
    <s v="NA-NA"/>
    <s v="2025-1"/>
    <s v="2025-4"/>
    <s v="2026-1"/>
    <s v="10"/>
    <s v=""/>
    <s v="LOW"/>
    <s v="NO"/>
    <n v="1"/>
    <s v="NO"/>
    <s v="4/2/24"/>
    <s v="3-Dept of Transportation"/>
    <m/>
    <m/>
    <m/>
    <m/>
    <x v="1"/>
  </r>
  <r>
    <m/>
    <m/>
    <m/>
    <x v="0"/>
    <m/>
    <x v="0"/>
    <m/>
    <m/>
    <m/>
    <m/>
    <m/>
    <m/>
    <m/>
    <m/>
    <m/>
    <m/>
    <m/>
    <m/>
    <m/>
    <m/>
    <m/>
    <m/>
    <m/>
    <m/>
    <m/>
    <m/>
    <m/>
    <m/>
    <m/>
    <m/>
    <m/>
    <m/>
    <x v="0"/>
    <m/>
    <m/>
    <m/>
    <m/>
    <x v="0"/>
    <m/>
    <m/>
    <m/>
    <m/>
    <m/>
    <m/>
    <m/>
    <m/>
    <m/>
    <m/>
    <m/>
    <m/>
    <m/>
    <m/>
    <m/>
    <m/>
    <m/>
    <m/>
    <m/>
    <m/>
    <m/>
    <m/>
    <m/>
    <m/>
    <m/>
    <x v="0"/>
    <m/>
    <m/>
    <m/>
    <x v="0"/>
    <m/>
    <m/>
    <m/>
    <m/>
    <m/>
    <m/>
    <m/>
    <m/>
    <m/>
    <m/>
    <m/>
    <m/>
    <m/>
    <x v="0"/>
    <m/>
    <m/>
    <m/>
    <m/>
    <m/>
    <m/>
    <m/>
    <m/>
    <m/>
    <m/>
    <m/>
    <m/>
    <m/>
    <m/>
    <m/>
    <m/>
    <m/>
    <m/>
    <m/>
    <m/>
    <m/>
    <x v="0"/>
  </r>
  <r>
    <s v="PF_WT005901_MCTS ADMINISTRATION BUILDING LIGHTING.XLSM"/>
    <s v="5605"/>
    <s v="5605_TRANSIT"/>
    <x v="9"/>
    <n v="1250"/>
    <x v="63"/>
    <s v="2 - Construction &amp; Implementation"/>
    <s v="2"/>
    <s v="None."/>
    <s v="None."/>
    <n v="246600"/>
    <n v="0"/>
    <n v="0"/>
    <n v="246600"/>
    <n v="2"/>
    <n v="2"/>
    <n v="246600"/>
    <s v="CASH"/>
    <n v="0"/>
    <n v="0"/>
    <n v="0"/>
    <n v="0"/>
    <n v="0"/>
    <n v="0"/>
    <n v="0"/>
    <n v="0"/>
    <s v="YES"/>
    <s v="YES_BUDGET MODULE ACCT IMPORT tab for SHERPA import is balanced"/>
    <b v="1"/>
    <n v="0"/>
    <s v="YES"/>
    <s v="YES"/>
    <x v="63"/>
    <n v="45734"/>
    <s v="BRITTANY BERTSCH"/>
    <s v="414-937-3207"/>
    <s v="bbertsch@mcts.org"/>
    <x v="62"/>
    <s v="NO"/>
    <s v="YES__Please provide a brief listing of options/alternatives researched and why the option your are requesting for this Cost Est is the best alternative:  This project design was an exercise in looking at options and creating the right design to fit the need, reduce costs and to improve the workspace for employees. "/>
    <s v="02__YES__Annual financial impact includes: It is projected that this system would have an ROI in 9.6 years, saving MCTS thousands of dollars per year in operating and maintenance costs. See SD_WT005901_Admin Building ROI Report"/>
    <s v="Facility_Rehab or Major Maint"/>
    <s v="YES__AE Charter, uploaded as: SD_WT005901_MCTS Administration Building Lighting Charter"/>
    <s v="NO__"/>
    <s v="00__Technology Security Risk(s) Addressed: "/>
    <s v="00__Safety-Risk Issue(s) Addressed:  "/>
    <s v="00__Safety-Risk Issue(s) Addressed:  "/>
    <s v="YES__Adopted Board File: __Agreement(s) Uploaded: __Partners and nature of Agreement(s): This project could include rebates from the Focus On Energy program to help cover the cost of the new light fixtures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5__Primary Asset Zip Code: 53205__Total Pop Srvd: 938842__Minority Pop Srvd: 506469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buildings and facilities are safely maintained, safe, efficient and ready for occupancy means that administrative staff can efficiently and effectively do their jobs to support everything it takes to keep the buses out on the road. _x000a__x000a_By reducing the current cost of utilities to use the existing lighting, more funds can be directed to actual service, rather than indirect operating expenses, further supporting the community. "/>
    <s v="YES"/>
    <s v="00__NO"/>
    <s v="00__NO"/>
    <s v="00__NO____Deferred Maint issues addressed by project: "/>
    <n v="0"/>
    <n v="53205"/>
    <s v=""/>
    <s v=""/>
    <s v=""/>
    <x v="10"/>
    <n v="0"/>
    <n v="0"/>
    <n v="0"/>
    <x v="1"/>
    <n v="0"/>
    <n v="0"/>
    <n v="0"/>
    <s v="1942 N 17th Street"/>
    <n v="0"/>
    <n v="0"/>
    <n v="0"/>
    <s v="00"/>
    <n v="0"/>
    <n v="0"/>
    <s v="00_0"/>
    <m/>
    <m/>
    <x v="63"/>
    <s v="None"/>
    <s v="BRILL, CONCORD"/>
    <s v="1-FACILITIES MANAGEMENT (AE-EE-FM)"/>
    <s v="NA-0"/>
    <s v="2025-3"/>
    <s v="2025-4"/>
    <s v="2026-2"/>
    <s v="2026-3"/>
    <s v="2026-4"/>
    <s v="20"/>
    <s v=""/>
    <s v="LOW"/>
    <s v="Yes"/>
    <n v="1"/>
    <s v="NO"/>
    <s v="5/16/25"/>
    <s v="1-Facilities Management (AE-EE-FM)"/>
    <m/>
    <m/>
    <m/>
    <m/>
    <x v="1"/>
  </r>
  <r>
    <s v="PF_WT011401_LIGHTING IMPROVEMENTS (FDL GARAGE).XLSM"/>
    <s v="5605"/>
    <s v="5605_TRANSIT"/>
    <x v="9"/>
    <n v="1250"/>
    <x v="64"/>
    <s v="1 - Basic Planning &amp; Design; 2 - Construction &amp; Implementation"/>
    <s v="1, 2"/>
    <s v="None."/>
    <s v="None."/>
    <n v="1335000"/>
    <n v="0"/>
    <n v="0"/>
    <n v="1335000"/>
    <n v="2"/>
    <n v="2"/>
    <n v="1335000"/>
    <s v="CASH"/>
    <n v="0"/>
    <n v="0"/>
    <n v="0"/>
    <n v="0"/>
    <n v="0"/>
    <n v="0"/>
    <n v="0"/>
    <n v="0"/>
    <s v="YES"/>
    <s v="YES_BUDGET MODULE ACCT IMPORT tab for SHERPA import is balanced"/>
    <b v="1"/>
    <n v="0"/>
    <s v="YES"/>
    <s v="YES"/>
    <x v="64"/>
    <n v="45734"/>
    <s v="BRITTANY BERTSCH"/>
    <s v="414-937-3207"/>
    <s v="bbertsch@mcts.org"/>
    <x v="63"/>
    <s v="NO"/>
    <s v="YES__Please provide a brief listing of options/alternatives researched and why the option your are requesting for this Cost Est is the best alternative:  This project design was an exercise in looking at options and creating the right design to fit the need, reduce costs and to improve the workspace for employees. "/>
    <s v="02__YES__Annual financial impact includes: This project could save tens of thousands of dollars per year. It is estimated that the ROI would be just over 6 years and would save MCTS roughly $60k in annual operations and maintenance costs. See SD_WT011401_FDL Buildings ROI Report"/>
    <s v="Facility_Rehab or Major Maint"/>
    <s v="YES__AE Charter, updloaded as SD_WT011401_Lighting Improvements (FDL Garage) Charter"/>
    <s v="NO__"/>
    <s v="00__Technology Security Risk(s) Addressed: "/>
    <s v="00__Safety-Risk Issue(s) Addressed:  "/>
    <s v="00__Safety-Risk Issue(s) Addressed:  "/>
    <s v="YES__Adopted Board File: __Agreement(s) Uploaded: __Partners and nature of Agreement(s): This project could include rebates from the Focus On Energy program to help cover the cost of the new light fixtures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5__Primary Asset Zip Code: 53210__Total Pop Srvd: 485296__Minority Pop Srvd: 275162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buildings and facilities are safely maintained, safe, efficient and ready for occupancy means that administrative and front line staff can efficiently and effectively do their jobs to support everything it takes to keep the buses out on the road. _x000a__x000a_By reducing the current cost of utilities to use the existing lighting, more funds can be directed to actual service, rather than indirect operating expenses, further supporting the community. "/>
    <s v="YES"/>
    <s v="00__NO"/>
    <s v="00__NO"/>
    <s v="00__NO____Deferred Maint issues addressed by project: "/>
    <n v="0"/>
    <n v="53210"/>
    <s v=""/>
    <s v=""/>
    <s v=""/>
    <x v="10"/>
    <n v="0"/>
    <n v="0"/>
    <n v="0"/>
    <x v="1"/>
    <n v="0"/>
    <n v="0"/>
    <n v="0"/>
    <s v="2932 N 35th Street"/>
    <n v="0"/>
    <n v="0"/>
    <n v="0"/>
    <s v="00"/>
    <n v="0"/>
    <n v="0"/>
    <s v="00_0"/>
    <m/>
    <m/>
    <x v="64"/>
    <s v="None"/>
    <s v="BRILL, CONCORD"/>
    <s v="1-FACILITIES MANAGEMENT (AE-EE-FM)"/>
    <s v="NA-0"/>
    <s v="2024-3"/>
    <s v="2025-1"/>
    <s v="2026-1"/>
    <s v="2026-2"/>
    <s v="2026-3"/>
    <s v="20"/>
    <s v=""/>
    <s v="LOW"/>
    <s v="Yes"/>
    <n v="1"/>
    <s v="NO"/>
    <s v="5/16/25"/>
    <s v="1-Facilities Management (AE-EE-FM)"/>
    <m/>
    <m/>
    <m/>
    <m/>
    <x v="1"/>
  </r>
  <r>
    <s v="PF_WT017701_BUS LIFT REPLACEMENT (2) – FLEET MAINT SITE – MAIN GARAGE.XLSM"/>
    <s v="5605"/>
    <s v="5605_TRANSIT"/>
    <x v="9"/>
    <n v="1250"/>
    <x v="65"/>
    <s v="1 - Basic Planning &amp; Design; 2 - Construction &amp; Implementation"/>
    <s v="1, 2"/>
    <s v="None."/>
    <s v="None."/>
    <n v="1396670"/>
    <n v="279334"/>
    <n v="1"/>
    <n v="0"/>
    <n v="0"/>
    <n v="1"/>
    <n v="279334"/>
    <s v="BOND"/>
    <n v="1117336"/>
    <n v="0"/>
    <n v="0"/>
    <n v="0"/>
    <n v="0"/>
    <n v="0"/>
    <n v="0"/>
    <n v="0"/>
    <s v="YES"/>
    <s v="YES_BUDGET MODULE ACCT IMPORT tab for SHERPA import is balanced"/>
    <b v="1"/>
    <n v="0"/>
    <s v="YES"/>
    <s v="YES"/>
    <x v="65"/>
    <n v="45734"/>
    <s v="BRITTANY BERTSCH"/>
    <s v="414-937-3207"/>
    <s v="bbertsch@mcts.org"/>
    <x v="64"/>
    <s v="NO"/>
    <s v="NO__Please provide an explanation of why alternative options were not researched:  There is currently not a replacement piece of equipment for the bus lifts. This is part of a year to year program to systematically replace all lifts. "/>
    <s v="00__NO__Annual financial impact includes: While this project will not change our operating costs, it will ensure full capacity to make repairs and an improvement that will mitigate risk of a failed piece of equipment that could result in injury or damage claims. "/>
    <s v="Facility_Rehab or Major Maint"/>
    <s v="NO"/>
    <s v="NO__"/>
    <s v="00__Technology Security Risk(s) Addressed: "/>
    <s v="00__Safety-Risk Issue(s) Addressed:  "/>
    <s v="05__Safety-Risk Issue(s) Addressed:  All lifts that were installed in the 1980's are nearing 40 years in service. While these lifts are regularly inspected for safety, it is important to replace them before failure to limit any potential safety hazard to staff and to ensure lifts do not have to be put out of service, which would limit capacity to perform vital maintenance repairs.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5__Primary Asset Zip Code: 53205__Total Pop Srvd: 938841__Minority Pop Srvd: 506469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vehicles are safely maintained and ready for service means passengers have reliable access to all the things Milwaukee County residents need to achieve a healthy, safe and enjoyable life._x000a__x000a_The lifts are a very important tool in bus maintenance repair and updating these vital pieces of equipment means we can keep providing much needed transit services without negative impacts.  "/>
    <s v="NO"/>
    <s v="03__YES_MCTS has been spreading out lift repairs over the last several years. Facilities are now approximately 40 years old with the existing lifts reaching the end of their useful life. Electric buses are also significantly heavier and current lifts will not safely support the added weight. Lifts need to be replace to ensure safety and productivity levels are maintained at the garages.  Current lift counts are as follows: _x000a_KK - 5 new lifts, 3 in need of replacement_x000a_FDL - 5 new lifts, 5 in need of replacement_x000a_Fleet - 7 new lifts, 18 in need of replacement (plus 3 lifts for regular vehicles)"/>
    <s v="00__NO"/>
    <s v="03__YES__Category 2 = Addresses Assets anticipated to fail within the next 12 - 24 months__Deferred Maint issues addressed by project: All original lifts which were installed in the 1980's at MCTS are reaching the end of their useful life. To avoid failure, MCTS has been replacing lifts on an ongoing basis. In 2026 MCTS is seeking to replace an additional 2 lifts at the Fleet garage property to ensure safe and efficient operations to keep up with bus maintenance demands. "/>
    <n v="0"/>
    <n v="53205"/>
    <s v=""/>
    <s v=""/>
    <s v=""/>
    <x v="10"/>
    <n v="0"/>
    <n v="0"/>
    <n v="0"/>
    <x v="1"/>
    <n v="0"/>
    <n v="0"/>
    <n v="0"/>
    <s v="1525 W Vine Street"/>
    <n v="0"/>
    <n v="0"/>
    <n v="0"/>
    <s v="00"/>
    <s v="No Climate Reduction Impact reported by Requesting Department"/>
    <n v="0"/>
    <s v="00_No Climate Reduction Impact reported by Requesting Department"/>
    <m/>
    <m/>
    <x v="65"/>
    <s v="None"/>
    <s v="BRASFIELD"/>
    <s v="1-FACILITIES MANAGEMENT (AE-EE-FM)"/>
    <s v="NA-0"/>
    <s v="2026-2"/>
    <s v="2026-3"/>
    <s v="2026-3"/>
    <s v="2027-1"/>
    <s v="2027-2"/>
    <s v="25"/>
    <s v=""/>
    <s v="MEDIUM"/>
    <s v="Yes"/>
    <n v="0.3"/>
    <s v="NO"/>
    <s v="5/30/25"/>
    <s v="1-Facilities Management (AE-EE-FM)"/>
    <m/>
    <m/>
    <m/>
    <m/>
    <x v="1"/>
  </r>
  <r>
    <s v="PF_WT008001_MCTS FLEET MAINTENANCE LIGHTING UPGRADES.XLSM"/>
    <s v="5605"/>
    <s v="5605_TRANSIT"/>
    <x v="9"/>
    <n v="1250"/>
    <x v="66"/>
    <s v="1 - Basic Planning &amp; Design; 2 - Construction &amp; Implementation"/>
    <s v="1, 2"/>
    <s v="None."/>
    <s v="None."/>
    <n v="1432170"/>
    <n v="0"/>
    <n v="0"/>
    <n v="1432170"/>
    <n v="2"/>
    <n v="2"/>
    <n v="1432170"/>
    <s v="CASH"/>
    <n v="0"/>
    <n v="0"/>
    <n v="0"/>
    <n v="0"/>
    <n v="0"/>
    <n v="0"/>
    <n v="0"/>
    <n v="0"/>
    <s v="YES"/>
    <s v="YES_BUDGET MODULE ACCT IMPORT tab for SHERPA import is balanced"/>
    <b v="1"/>
    <n v="0"/>
    <s v="YES"/>
    <s v="YES"/>
    <x v="66"/>
    <n v="45740"/>
    <s v="BRITTANY BERTSCH"/>
    <s v="414-937-3207"/>
    <s v="bbertsch@mcts.org"/>
    <x v="65"/>
    <s v="NO"/>
    <s v="YES__Please provide a brief listing of options/alternatives researched and why the option your are requesting for this Cost Est is the best alternative:  This project design was an exercise in looking at options and creating the right design to fit the need, reduce costs and to improve the workspace for employees. "/>
    <s v="02__YES__Annual financial impact includes: This project would save tens of thousands of dollars per year in annual operating and maintenance costs. The ROI is less than 5 years and the annual evergy and maintenance savings total over $100k. See SD_WT008001_Maintenance Building ROI Report"/>
    <s v="Facility_Rehab or Major Maint"/>
    <s v="NO"/>
    <s v="NO__"/>
    <s v="00__Technology Security Risk(s) Addressed: "/>
    <s v="00__Safety-Risk Issue(s) Addressed:  "/>
    <s v="00__Safety-Risk Issue(s) Addressed:  "/>
    <s v="YES__Adopted Board File: __Agreement(s) Uploaded: __Partners and nature of Agreement(s): This project could include rebates from the Focus On Energy program to help cover the cost of the new light fixtures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5__Primary Asset Zip Code: 53205__Total Pop Srvd: 938841__Minority Pop Srvd: 506469__Addresses Racial Equity by: Transit is a key component in the goal of making Milwaukee County the healthiest county in Wisconsin. By providing safe, reliable transportation to work, shopping, social obligations and healthcare, MCTS is a vital element to achieving that goal. Ensuring MCTS buildings and facilities are safely maintained, safe, efficient and ready for occupancy means that administrative and front line staff can efficiently and effectively do their jobs to support everything it takes to keep the buses out on the road. _x000a__x000a_By reducing the current cost of utilities to use the existing lighting, more funds can be directed to actual service, rather than indirect operating expenses, further supporting the community. "/>
    <s v="YES"/>
    <s v="00__NO"/>
    <s v="00__NO"/>
    <s v="00__NO____Deferred Maint issues addressed by project: "/>
    <n v="0"/>
    <n v="53205"/>
    <s v=""/>
    <s v=""/>
    <s v=""/>
    <x v="10"/>
    <n v="0"/>
    <n v="0"/>
    <n v="0"/>
    <x v="1"/>
    <n v="0"/>
    <n v="0"/>
    <n v="0"/>
    <s v="1525 W Vine Street"/>
    <n v="0"/>
    <n v="0"/>
    <n v="0"/>
    <s v="00"/>
    <n v="0"/>
    <n v="0"/>
    <s v="00_0"/>
    <m/>
    <m/>
    <x v="66"/>
    <s v="None"/>
    <s v="CONCORD, BRILL"/>
    <s v="1-FACILITIES MANAGEMENT (AE-EE-FM)"/>
    <s v="NA-0"/>
    <s v="2025-1"/>
    <s v="2025-2"/>
    <s v="2026-1"/>
    <s v="2026-4"/>
    <s v="2027-1"/>
    <s v="20"/>
    <s v=""/>
    <s v="LOW"/>
    <s v="Yes"/>
    <n v="0.9"/>
    <s v="NO"/>
    <s v="5/30/25"/>
    <s v="1-Facilities Management (AE-EE-FM)"/>
    <m/>
    <m/>
    <m/>
    <m/>
    <x v="1"/>
  </r>
  <r>
    <s v="PF_WF055601_FLEET GARAGE EXTENSION.XLSM"/>
    <s v="5300"/>
    <s v="5300_FLEET MANAGEMENT"/>
    <x v="10"/>
    <n v="1275"/>
    <x v="67"/>
    <s v="1 - Basic Planning &amp; Design"/>
    <s v="1"/>
    <s v="2 - Construction &amp; Implementation"/>
    <s v="2"/>
    <n v="800000"/>
    <n v="800000"/>
    <n v="1"/>
    <n v="0"/>
    <n v="0"/>
    <n v="1"/>
    <n v="800000"/>
    <s v="BOND"/>
    <n v="0"/>
    <n v="5000000"/>
    <n v="0"/>
    <n v="5000000"/>
    <n v="0"/>
    <n v="0"/>
    <n v="5000000"/>
    <n v="0"/>
    <s v="YES"/>
    <s v="YES_BUDGET MODULE ACCT IMPORT tab for SHERPA import is balanced"/>
    <b v="1"/>
    <n v="0"/>
    <s v="YES"/>
    <s v="YES"/>
    <x v="67"/>
    <n v="45754"/>
    <s v="JOHN BLONIEN"/>
    <s v="414-257-6578"/>
    <s v="john.blonien@milwaukeecountywi.gov"/>
    <x v="66"/>
    <s v="YES"/>
    <s v="YES__Please provide a brief listing of options/alternatives researched and why the option your are requesting for this Cost Est is the best alternative:  A temporary shelter was built approximately 10 years ago during the reconstruction of DOT site to protect material and equipment from weather. However, this temporary structure does not provide heat or security. Snow removal equipment must be kept in heated storage over winter months to prevent fuel gelling, salt load solidification in v-box spreaders, and liquid deicer freezing in pumps and lines. "/>
    <s v="02__YES__Annual financial impact includes: Storing more assets inside will reduce damage related to freezing conditions and water in fuel contamination on construction equipment (estimated at $15,000-20,000 per year). Life cycle of capital assets may be extended by reducing corrosion and damage related to weather. "/>
    <s v="Facility_New Construction, Alteration, or Expansion"/>
    <s v="YES__AE Charter; SD_Project Charter Fleet Garage Extension WF055601.docx"/>
    <s v="NO__"/>
    <s v="00__Technology Security Risk(s) Addressed: "/>
    <s v="00__Safety-Risk Issue(s) Addressed:  "/>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2__Primary Asset Zip Code: 53226__Total Pop Srvd: 951226__Minority Pop Srvd: 388497__Addresses Racial Equity by: Fleet does not provide direct services to the public. However, 10 departments/divisions utilize the parking garage for storage of fleet vehicles, equipment, and criminal investigation property. Housing all assets at a secure, central location increases their operating efficiency, and reduces vehicles and equipment total cost of ownership. Increasing operational efficiencies and reducing costs to operate allow departments to allocate additional resources to more focused community services. "/>
    <s v="NO"/>
    <s v="00__NO"/>
    <s v="03__YES__See page 190 of the most recent 5-YR CIP (2025-2029)"/>
    <s v="00__NO____Deferred Maint issues addressed by project: "/>
    <n v="0"/>
    <n v="53226"/>
    <s v=""/>
    <s v=""/>
    <s v=""/>
    <x v="3"/>
    <n v="0"/>
    <n v="0"/>
    <n v="0"/>
    <x v="3"/>
    <n v="0"/>
    <n v="0"/>
    <n v="0"/>
    <s v="10320 Watertown Plank Road"/>
    <n v="0"/>
    <n v="0"/>
    <n v="0"/>
    <s v="00"/>
    <s v="No Climate Reduction Impact reported by Requesting Department"/>
    <n v="0"/>
    <s v="00_No Climate Reduction Impact reported by Requesting Department"/>
    <m/>
    <m/>
    <x v="67"/>
    <s v="The scope of work includes construction of the design."/>
    <s v="BASTIN, BRILL"/>
    <s v="1-FACILITIES MANAGEMENT (AE-EE-FM)"/>
    <s v="NA-0"/>
    <s v="2026-2"/>
    <s v="2026-4"/>
    <s v="2028-1"/>
    <s v="2028-2"/>
    <s v="2028-3"/>
    <s v="50"/>
    <s v=""/>
    <s v="HIGH"/>
    <s v="Yes"/>
    <s v="Conceptual"/>
    <s v="YES"/>
    <s v="5/17/25"/>
    <s v="1-Facilities Management (AE-EE-FM)"/>
    <m/>
    <m/>
    <m/>
    <m/>
    <x v="1"/>
  </r>
  <r>
    <s v="PF_WF055701_FLEET STORAGE TANK SYSTEM REPLACEMENT.XLSM"/>
    <s v="5300"/>
    <s v="5300_FLEET MANAGEMENT"/>
    <x v="10"/>
    <n v="1275"/>
    <x v="68"/>
    <s v="1 - Basic Planning &amp; Design"/>
    <s v="1"/>
    <s v="2 - Construction &amp; Implementation"/>
    <s v="2"/>
    <n v="202000"/>
    <n v="202000"/>
    <n v="1"/>
    <n v="0"/>
    <n v="0"/>
    <n v="1"/>
    <n v="202000"/>
    <s v="BOND"/>
    <n v="0"/>
    <n v="2000000"/>
    <n v="0"/>
    <n v="2000000"/>
    <n v="0"/>
    <n v="0"/>
    <n v="2000000"/>
    <n v="0"/>
    <s v="YES"/>
    <s v="YES_BUDGET MODULE ACCT IMPORT tab for SHERPA import is balanced"/>
    <b v="1"/>
    <n v="0"/>
    <s v="YES"/>
    <s v="YES"/>
    <x v="68"/>
    <n v="45754"/>
    <s v="JOHN BLONIEN"/>
    <s v="414-257-6575"/>
    <s v="john.blonien@milwaukeecountywi.gov"/>
    <x v="67"/>
    <s v="NO"/>
    <s v="YES__Please provide a brief listing of options/alternatives researched and why the option your are requesting for this Cost Est is the best alternative:  We considered the option of using other retail fueling stations, but it would be too costly due to the much lower price of fuel that the County receives when purchasing fuel. Additionally, commercial fueling stations in the area do not have sufficient capacity and room to support fueling of out vehicles and equipment. It's very common for us to pump 10-12,000 gallons of fuel per day during a snow event. Fueling at other Fleet fueling stations at the Airport or North Shop are not practical as they would be overwhelmed by fueling demand, and are more than 20 minutes away from the Fleet W. Watertown Plank Road location. "/>
    <s v="00__NO__Annual financial impact includes: These three tank replacements would not have an immediate impact on operating costs. Currently, Fleet Management does not incur operating expenses for maintenance of aged, underground storage tanks. All related leak testing and preventative maintenance costs would continue with brand new tanks required for annual permitting by the State of Wisconsin. The request would greatly reduce the risk of a potential underground fuel leak. One of these tanks leaking would cost Milwaukee County a substantial sum for environmental cleanup and remediation if the aging system were to fail. Costs associated with a possible leak/failure would be contingent upon the severity of the leak, soil testing, and remediation. "/>
    <s v="Facility_Rehab or Major Maint"/>
    <s v="YES__AE Project Charter - Document uploaded"/>
    <s v="YES__Due to higher use during winter operations, contruction should take place between April 1 through October 31."/>
    <s v="00__Technology Security Risk(s) Addressed: "/>
    <s v="00__Safety-Risk Issue(s) Addressed:  "/>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2__Primary Asset Zip Code: 53226__Total Pop Srvd: 951226__Minority Pop Srvd: 388497__Addresses Racial Equity by: Fleet does provide direct services to the public. Fleet's mission is to provide a safe and reliable fleet, and reliable/well maintained fueling infrastructure to support all County departments providing those services. Most property maintenance services and public safety functions cannot be provided without this. Failure of this fuel site would result in major inefficiencies and service reductions for user departments dependent on its operation/availability. "/>
    <s v="NO"/>
    <s v="00__NO"/>
    <s v="03__YES__See page 190 of the most recent 5-YR CIP (2025-2029)"/>
    <s v="00__NO____Deferred Maint issues addressed by project: "/>
    <n v="0"/>
    <n v="53226"/>
    <s v=""/>
    <s v=""/>
    <s v=""/>
    <x v="3"/>
    <n v="0"/>
    <n v="0"/>
    <n v="0"/>
    <x v="3"/>
    <n v="0"/>
    <n v="0"/>
    <n v="0"/>
    <s v="10320 Watertown Plank Road"/>
    <n v="0"/>
    <n v="0"/>
    <n v="0"/>
    <s v="00"/>
    <s v="No Climate Reduction Impact reported by Requesting Department"/>
    <n v="0"/>
    <s v="00_No Climate Reduction Impact reported by Requesting Department"/>
    <m/>
    <m/>
    <x v="68"/>
    <s v="The scope of work includes construction of the design."/>
    <s v="DETZER, BRILL"/>
    <s v="1-FACILITIES MANAGEMENT (AE-EE-FM)"/>
    <s v="NA-0"/>
    <s v="2026-1"/>
    <s v="2026-3"/>
    <s v="2028-2"/>
    <s v="2028-4"/>
    <s v="2029-1"/>
    <s v="20"/>
    <s v=""/>
    <s v="MEDIUM"/>
    <s v="Yes"/>
    <s v="Conceptual"/>
    <s v="YES"/>
    <s v="5/16/25"/>
    <s v="1-Facilities Management (AE-EE-FM)"/>
    <m/>
    <m/>
    <m/>
    <m/>
    <x v="1"/>
  </r>
  <r>
    <s v="PF_WF055801_FLEET MANAGEMENT ELECTRICAL UPGRADE.XLSM"/>
    <s v="5300"/>
    <s v="5300_FLEET MANAGEMENT"/>
    <x v="10"/>
    <n v="1275"/>
    <x v="69"/>
    <s v="1 - Basic Planning &amp; Design"/>
    <s v="1"/>
    <s v="2 - Construction &amp; Implementation"/>
    <s v="2"/>
    <n v="181020"/>
    <n v="181020"/>
    <n v="1"/>
    <n v="0"/>
    <n v="0"/>
    <n v="1"/>
    <n v="181020"/>
    <s v="BOND"/>
    <n v="0"/>
    <n v="1300000"/>
    <n v="0"/>
    <n v="1300000"/>
    <n v="0"/>
    <n v="0"/>
    <n v="1300000"/>
    <n v="0"/>
    <s v="YES"/>
    <s v="YES_BUDGET MODULE ACCT IMPORT tab for SHERPA import is balanced"/>
    <b v="1"/>
    <n v="0"/>
    <s v="YES"/>
    <s v="YES"/>
    <x v="69"/>
    <n v="45754"/>
    <s v="JOHN BLONIEN"/>
    <s v="414-257-6575"/>
    <s v="john.blonien@milwaukeecountywi.gov"/>
    <x v="68"/>
    <s v="NO"/>
    <s v="NO__Please provide an explanation of why alternative options were not researched:  Electrical service needs to be expanded at this facility to allow for charging on site. There are no other available solutions to provide power to this facility. "/>
    <s v="02__YES__Annual financial impact includes: Upgrading electrical will allow us to electrify a portion of the County's fleet and potentially capitalize on solar power generation. Scope and scale of potential savings to be completed in the future. "/>
    <s v="Facility_Rehab or Major Maint"/>
    <s v="NO"/>
    <s v="NO__"/>
    <s v="00__Technology Security Risk(s) Addressed: "/>
    <s v="00__Safety-Risk Issue(s) Addressed:  "/>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2__Primary Asset Zip Code: 53226__Total Pop Srvd: 951226__Minority Pop Srvd: 388497__Addresses Racial Equity by: Fleet does not provide direct services to the public. However, this project would support many County departments by lowering their operating cost, and would reduce Milwaukee County's carbon footprint. Upgrading electric power at this facility to feed EV's could greatly reduce CO2 emissions generated by Milwaukee County's internal combustion engine fleet. Running internal combustions at a large scale contribute to climate change, and negative health impacts in heavily populated areas. "/>
    <s v="NO"/>
    <s v="00__NO"/>
    <s v="03__YES__See page 191 of the most recent 5-YR CIP (2025-2029)"/>
    <s v="00__NO____Deferred Maint issues addressed by project: "/>
    <n v="0"/>
    <n v="53226"/>
    <s v=""/>
    <s v=""/>
    <s v=""/>
    <x v="3"/>
    <n v="0"/>
    <n v="0"/>
    <n v="0"/>
    <x v="3"/>
    <n v="0"/>
    <n v="0"/>
    <n v="0"/>
    <s v="10320 Watertown Plank Road"/>
    <n v="0"/>
    <n v="0"/>
    <n v="0"/>
    <s v="03"/>
    <s v="This project would allow Milwaukee County to expand utilization of electric vehicles. Electric vehicles have been identified as a means to reduce Fleet carbon emissions. Fleet currently cannot invest in EV's without a means of charging them. This upgrade is required for Fleet to meet carbon emission reduction goals. "/>
    <n v="1"/>
    <s v="03_This project would allow Milwaukee County to expand utilization of electric vehicles. Electric vehicles have been identified as a means to reduce Fleet carbon emissions. Fleet currently cannot invest in EV's without a means of charging them. This upgrade is required for Fleet to meet carbon emission reduction goals. "/>
    <m/>
    <m/>
    <x v="69"/>
    <s v="The scope of work includes construction of the design."/>
    <s v="TRAN, BRILL"/>
    <s v="1-FACILITIES MANAGEMENT (AE-EE-FM)"/>
    <s v="NA-0"/>
    <s v="2026-2"/>
    <s v="2026-3"/>
    <s v="2028-1"/>
    <s v="2028-3"/>
    <s v="2028-4"/>
    <s v="20"/>
    <s v=""/>
    <s v="HIGH"/>
    <s v="Yes"/>
    <s v="Conceptual"/>
    <s v="YES"/>
    <s v="5/22/25"/>
    <s v="1-Facilities Management (AE-EE-FM)"/>
    <m/>
    <m/>
    <m/>
    <m/>
    <x v="1"/>
  </r>
  <r>
    <s v="PF_WF061701_COUNTYWIDE VEHICLE AND EQUIPMENT REPLACEMENT - 2026.XLSM"/>
    <s v="5300"/>
    <s v="5300_FLEET MANAGEMENT"/>
    <x v="10"/>
    <n v="1275"/>
    <x v="70"/>
    <s v="4 - Equipment"/>
    <s v="4"/>
    <s v="None."/>
    <s v="None."/>
    <n v="7203000"/>
    <n v="7203000"/>
    <n v="1"/>
    <n v="0"/>
    <n v="0"/>
    <n v="1"/>
    <n v="7203000"/>
    <s v="BOND"/>
    <n v="0"/>
    <n v="0"/>
    <n v="0"/>
    <n v="0"/>
    <n v="0"/>
    <n v="0"/>
    <n v="0"/>
    <n v="0"/>
    <s v="YES"/>
    <s v="YES_BUDGET MODULE ACCT IMPORT tab for SHERPA import is balanced"/>
    <b v="1"/>
    <n v="0"/>
    <s v="YES"/>
    <s v="YES"/>
    <x v="70"/>
    <n v="45435"/>
    <s v="JOHN BLONIEN"/>
    <s v="414-257-6575"/>
    <s v="john.blonien@milwaukeecountywi.gov"/>
    <x v="69"/>
    <s v="NO"/>
    <s v="NO__Please provide an explanation of why alternative options were not researched:  Alternative options to vehicle and equipment replacement include equipment rebuilds, engine replacement, transmission replacement, vehicle restoration, etc. Vehicles and equipment that are good candidates for rebuild or restoration work are addressed on a case by case basis utilizing Fleet operating funds. All assets listed in this capital request have been evalutaed and it has been determined that full replacement is the most cost effective approach for Milwaukee County. "/>
    <s v="02__YES__Annual financial impact includes: Replacement of vehicles and equipment listed that are beyond their useful life will result in reductions of repair and maintenance costs to user departments, as major repairs will not need to be performed in house to keep them operational. Many items listed are replacement vehicles for assets that have been totaled with no replacement, which requires users to run many of their assets around the clock to cover their maintenance or patrol obligations. This drastically reduces the life cycle of those remaining vehicles. "/>
    <s v="Vehicles &amp; Equipment"/>
    <s v="NO"/>
    <s v="NO__"/>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3__Primary Asset Zip Code: Countywide__Total Pop Srvd: 951226__Minority Pop Srvd: 388497__Addresses Racial Equity by: This project replaces vehicles and equipment utilized by user departments to carry out their missions. Replacing these critical assets will allow departments to continue operations without service disruptions related to equipment failure or availability. All assets serve County wide needs and are not necessarily focused to specific zip codes. "/>
    <s v="NO"/>
    <s v="03__YES_Fifty-nine pieces of replacement Fleet equipment are being requested as part of Fleet Management's County-wide Vehicle and Equipment Replacement program. Items being replaced are exceeding replacement criteria for their applications. Replacement of all items listed has been determined the most cost effective option. Maintaining a regular vehicle and equipment replacement schedule helps mitigate higher maintenance and operating costs and minimizes downtime."/>
    <s v="03__YES__See page 252 of the most recent 5-YR CIP (2024-2028)"/>
    <s v="00__NO____Deferred Maint issues addressed by project: "/>
    <n v="0"/>
    <s v="Countywide"/>
    <s v=""/>
    <s v=""/>
    <s v=""/>
    <x v="7"/>
    <n v="0"/>
    <n v="0"/>
    <n v="0"/>
    <x v="4"/>
    <n v="0"/>
    <n v="0"/>
    <n v="0"/>
    <s v="Countywide"/>
    <n v="0"/>
    <n v="0"/>
    <n v="0"/>
    <s v="02"/>
    <s v="Since older vehicles and equipment are being replaced as part of this project, the technological advances in the new vehicles and equipment will reduce emissions. The Fleet Director is actively working to reduce emissions; he is trying to purchase fuel efficient and hybrid vehicles for the Fleet. In 2023, he procured numerous hybrid sedans and some hybrid SUVs. "/>
    <n v="1"/>
    <s v="02_Since older vehicles and equipment are being replaced as part of this project, the technological advances in the new vehicles and equipment will reduce emissions. The Fleet Director is actively working to reduce emissions; he is trying to purchase fuel efficient and hybrid vehicles for the Fleet. In 2023, he procured numerous hybrid sedans and some hybrid SUVs. "/>
    <m/>
    <m/>
    <x v="70"/>
    <s v="None."/>
    <s v="JOHN BLONIEN"/>
    <s v="3-DEPT OF TRANSPORTATION"/>
    <s v="NA-NA"/>
    <s v="NA-NA"/>
    <s v="2025-1"/>
    <s v="2025-1"/>
    <s v="2026-2"/>
    <s v="2026-3"/>
    <s v="5-10-12"/>
    <s v=""/>
    <s v="LOW"/>
    <s v="NO"/>
    <n v="1"/>
    <s v="NO"/>
    <s v="5/23/24"/>
    <s v="3-Dept of Transportation"/>
    <m/>
    <m/>
    <m/>
    <m/>
    <x v="1"/>
  </r>
  <r>
    <s v="PF_WH028501_SHORT TERM CTH REHABILITATION - PHASE 2.XLSM"/>
    <s v="5190"/>
    <s v="5190_HWY MAINT"/>
    <x v="11"/>
    <n v="1200"/>
    <x v="71"/>
    <s v="1 - Basic Planning &amp; Design; 2 - Construction &amp; Implementation"/>
    <s v="1, 2"/>
    <s v="None."/>
    <s v="None."/>
    <n v="500000"/>
    <n v="0"/>
    <n v="0"/>
    <n v="500000"/>
    <n v="2"/>
    <n v="2"/>
    <n v="500000"/>
    <s v="CASH"/>
    <n v="0"/>
    <n v="0"/>
    <n v="0"/>
    <n v="0"/>
    <n v="0"/>
    <n v="0"/>
    <n v="0"/>
    <n v="0"/>
    <s v="YES"/>
    <s v="YES_BUDGET MODULE ACCT IMPORT tab for SHERPA import is balanced"/>
    <b v="1"/>
    <n v="0"/>
    <s v="YES"/>
    <s v="YES"/>
    <x v="71"/>
    <n v="45764"/>
    <s v="EDUARDO SANTIAGO"/>
    <s v="414-303-1272"/>
    <s v="eduardo.santiago@milwaukeecountywi.gov"/>
    <x v="70"/>
    <s v="NO"/>
    <s v="YES__Please provide a brief listing of options/alternatives researched and why the option your are requesting for this Cost Est is the best alternative:  To continue to perform high maintenance on the deteriorating roadway is no longer a viable alternative. The short-term rehabilitation of the project is the preferred alternative to address the deteriorating roadway until a funding match is obtained to perform a full improvement. The Short Term CTH Rehabilitation Project(s) under this program span the gap between routine maintenance and improvement projects and are not intended to upgrade or improve the CTH long term. Since these projects (s) are short-term, this will allow time to obtain potential grant funding with County matching funds for improvement projects and, most importantly, keep roadways safe. These projects are short-term improvements to extend the life of the roads between 3-7 years until grant funding is available."/>
    <s v="00__NO__Annual financial impact includes: "/>
    <s v="Traffic, Roadways, &amp; Bridges (Non-Airport)"/>
    <s v="NO"/>
    <s v="YES__Construction season is from April to November. No construction in the winter months."/>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5__Primary Asset Zip Code: 53225__Total Pop Srvd: 500000__Minority Pop Srvd: 0__Addresses Racial Equity by: The improvements made on these roads will benefit Milwaukee County Residents by providing smooth access to jobs, public transportation, school, and health care. The section of Silver Spring that falls under zip code 53225 is home to many low-income residents who have a history of being underserved. Historically, improved road conditions can lead to attract businesses and investments in such areas, which can lead to jobs, better services, and economic development. "/>
    <s v="NO"/>
    <s v="03__YES_These sections of CTHs are in low rating conditions. Silver Spring Dr. has a pavewment rating of 3 (Poor) and this section of Beloit Rd has a pavement rating of 2 (Very Poor), however no funds have been allocated for captial improvements/reconstruction. These dollars will extend the life of the roads until complete reconstruction dollars are available.  The Pavement Condition Rating Scale: 10-9 New or excellent, 8-7 Very Good - Good, 6-5 Good - Fair, 4-3 Fair to Poor, and 2-1 Very Poor -Failed."/>
    <s v="00__NO"/>
    <s v="05__YES__Category 1 = Immediately Addresses Failing Assets__Deferred Maint issues addressed by project: The scope of work includes repairs and mill and overlay activities for the following roadway sections:  1.) W. Silver Spring Dr. between N. Lovers Lane (HWY 100) and Appleton Ave., zip code- Estimate $300,000 - repairs and mill &amp; overlay  2.) W. Beloit Road between Wollmer Road and Morgan Ave., zip code- Estimate $200,000  - repairs and mill &amp; overlay. The Wisconsin County Highway Association is estimating that these 2-inch &amp; Overlays are now lasting over 7 years."/>
    <n v="0"/>
    <n v="53225"/>
    <n v="53227"/>
    <s v=""/>
    <s v=""/>
    <x v="2"/>
    <s v="SD18"/>
    <n v="0"/>
    <n v="0"/>
    <x v="1"/>
    <n v="0"/>
    <n v="0"/>
    <n v="0"/>
    <s v="Countywide"/>
    <n v="0"/>
    <n v="0"/>
    <n v="0"/>
    <s v="00"/>
    <s v="No Climate Reduction Impact reported by Requesting Department"/>
    <n v="0"/>
    <s v="00_No Climate Reduction Impact reported by Requesting Department"/>
    <m/>
    <m/>
    <x v="71"/>
    <s v="The Five-Year Capital Improvement Plan includes planned projects requests for years 2 - 5 to address roadway sections requiring repairs and/or mill and overlay work.  See capital project TBD 206628 - PROGRAM PLACEHOLDER (FOR OUT-YEARS 2 - 5) - SHORT TERM CTH REHABILITATION)."/>
    <s v="EDUARDO SANTIAGO"/>
    <s v="3-DEPT OF TRANSPORTATION"/>
    <s v="NA-NA"/>
    <s v="2025-2"/>
    <s v="2025-2"/>
    <s v="2025-3"/>
    <s v="2025-3"/>
    <s v="2025-4"/>
    <s v="7"/>
    <s v=""/>
    <s v="MEDIUM"/>
    <s v="Yes"/>
    <s v="Conceptual"/>
    <s v="NO"/>
    <s v="4/22/25"/>
    <s v="3-Dept of Transportation"/>
    <m/>
    <m/>
    <m/>
    <m/>
    <x v="1"/>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s v="PF_WF061801_FLEET GARAGE MECHANICALS REPLACEMENT.XLSM"/>
    <s v="5300"/>
    <s v="5300_FLEET MANAGEMENT"/>
    <x v="10"/>
    <n v="1275"/>
    <x v="72"/>
    <s v="1 - Basic Planning &amp; Design"/>
    <s v="1"/>
    <s v="2 - Construction &amp; Implementation"/>
    <s v="2"/>
    <n v="428750"/>
    <n v="428750"/>
    <n v="1"/>
    <n v="0"/>
    <n v="0"/>
    <n v="1"/>
    <n v="428750"/>
    <s v="BOND"/>
    <n v="0"/>
    <n v="6859510"/>
    <n v="0"/>
    <n v="6859510"/>
    <n v="0"/>
    <n v="0"/>
    <n v="6859510"/>
    <n v="0"/>
    <s v="YES"/>
    <s v="YES_BUDGET MODULE ACCT IMPORT tab for SHERPA import is balanced"/>
    <b v="1"/>
    <n v="0"/>
    <s v="NO, Reduce YR 1 Scope to fit into Sherpa Admin Upload"/>
    <s v="YES"/>
    <x v="72"/>
    <n v="45757"/>
    <s v="JOHN BLONIEN"/>
    <s v="414-257-6575"/>
    <s v="john.blonien@milwaukeecountywi.gov"/>
    <x v="71"/>
    <s v="NO"/>
    <s v="NO__Please provide an explanation of why alternative options were not researched:  All mechanicals are 20 years + past useful life and are failing. The only way to continue to operate the facility long term would be complete replacement. "/>
    <s v="00__NO__Annual financial impact includes: Cost savings would be difficult to estimate due to the sporratic nature of existing equipment failures. Possible energy cost savings would be dependent on the design of the replacement infrastructure. "/>
    <s v="Facility_Rehab or Major Maint"/>
    <s v="YES__PF_WF061301_HVAC Refit Assessment - Fleet Facility and PF_WF061601_Central Garage Fire Suppression have been completed. An updated building mechanicals project charter is currently under development. "/>
    <s v="YES__Construction would need to occur from April - October so that the facility can be adequately heated in the winter months. Planning and design work could be performed at anytime. "/>
    <s v="00__Technology Security Risk(s) Addressed: "/>
    <s v="00__Safety-Risk Issue(s) Addressed:  "/>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2__Primary Asset Zip Code: 53226__Total Pop Srvd: 951226__Minority Pop Srvd: 388497__Addresses Racial Equity by: This project helps achieve racial equity goals by reducing operating expenses related to repair of infrastructure exceeding its useful life. Complete redesign of the system would help us reduce heating and cooling energy costs and utilize building space more efficiently. "/>
    <s v="NO"/>
    <s v="00__NO"/>
    <s v="00__NO"/>
    <s v="05__YES__Category 1 = Immediately Addresses Failing Assets__Deferred Maint issues addressed by project: The floor heating coil has had one major failure and currently has small leaks in other locations. Three modiens have failed and have been locked out. The main makeup air unit fails intermitently due to aged building automation system controls. "/>
    <n v="0"/>
    <n v="53226"/>
    <s v=""/>
    <s v=""/>
    <s v=""/>
    <x v="3"/>
    <n v="0"/>
    <n v="0"/>
    <n v="0"/>
    <x v="3"/>
    <n v="0"/>
    <n v="0"/>
    <n v="0"/>
    <s v="10320 Watertown Plank Road"/>
    <n v="0"/>
    <n v="0"/>
    <n v="0"/>
    <s v="03"/>
    <s v="This project is estimated to reduce heating costs and CO2 emissions by greater than 10% by updating mechanicals to modern energy efficient technology. "/>
    <n v="1"/>
    <s v="03_This project is estimated to reduce heating costs and CO2 emissions by greater than 10% by updating mechanicals to modern energy efficient technology. "/>
    <m/>
    <m/>
    <x v="72"/>
    <s v="The scope of work includes construction of the design."/>
    <s v="KEVIN LENIUS"/>
    <s v="1-FACILITIES MANAGEMENT (AE-EE-FM)"/>
    <s v="0-0"/>
    <s v="2026-2"/>
    <s v="2026-3"/>
    <s v="2028-2"/>
    <s v="2029-3"/>
    <s v="2029-4"/>
    <s v="25"/>
    <s v=""/>
    <s v="MEDIUM"/>
    <s v="Yes"/>
    <s v="Conceptual"/>
    <s v="YES"/>
    <s v="5/30/25"/>
    <s v="1-Facilities Management (AE-EE-FM)"/>
    <m/>
    <m/>
    <m/>
    <m/>
    <x v="1"/>
  </r>
  <r>
    <s v="PF_WH026101_S 76TH ST. (CTH U)-S CREEK VIEW CT TO W HIGH ST.XLSM"/>
    <s v="5093"/>
    <s v="5093_TRANSPORTATION SERVICES"/>
    <x v="12"/>
    <n v="1200"/>
    <x v="73"/>
    <s v="1 - Basic Planning &amp; Design; 3 - Right-of-Way Acquisition"/>
    <s v="1, 3"/>
    <s v="2 - Construction &amp; Implementation"/>
    <s v="2"/>
    <n v="600000"/>
    <n v="600000"/>
    <n v="1"/>
    <n v="0"/>
    <n v="0"/>
    <n v="1"/>
    <n v="600000"/>
    <s v="BOND"/>
    <n v="0"/>
    <n v="7300000"/>
    <n v="5656312"/>
    <n v="0"/>
    <n v="0"/>
    <n v="0"/>
    <n v="5656312"/>
    <n v="1643688"/>
    <s v="YES"/>
    <s v="YES_BUDGET MODULE ACCT IMPORT tab for SHERPA import is balanced"/>
    <b v="1"/>
    <n v="0"/>
    <s v="YES"/>
    <s v="YES"/>
    <x v="73"/>
    <n v="45765"/>
    <s v="ANDREA WEDDLE-HENNING, P.E."/>
    <s v="414-257-5394"/>
    <s v="andrea.weddle-henning@milwaukeecountywi.gov"/>
    <x v="72"/>
    <s v="NO"/>
    <s v="YES__Please provide a brief listing of options/alternatives researched and why the option your are requesting for this Cost Est is the best alternative:  Do Nothing/No improvement by continuing to perform maintenance on the deteriorating roadway is no longer a viable or cost effective alternative and and miss an opportunity of available State funding for improvements."/>
    <s v="00__NO__Annual financial impact includes: This project provides revenue which aids in maintaining a no levy increase in the operating budget which is becoming more difficult from year to year."/>
    <s v="Traffic, Roadways, &amp; Bridges (Non-Airport)"/>
    <s v="NO"/>
    <s v="YES__Construction season is from April to November.  No construction in winter months."/>
    <s v="00__Technology Security Risk(s) Addressed: "/>
    <s v="00__Safety-Risk Issue(s) Addressed:  "/>
    <s v="00__Safety-Risk Issue(s) Addressed:  "/>
    <s v="YES__Adopted Board File: N/A__Agreement(s) Uploaded: YES__Partners and nature of Agreement(s): State funding for the project is from the WisDOT Local Roads Improvement Program (LRIP), County Highway Improvement (CHI).__Next Board cycle if agreement(s) not yet adopted: "/>
    <m/>
    <s v="00"/>
    <s v="NO"/>
    <s v="YES__Board File: N/A__SD Uploaded: YES__Detail:  There is an executed State/Municipal Agreement (SMA) executed between Milwaukee County and the State of Wisconsin for a maximum of State funding of $1,643,688 for eligible project costs.  The State funding expires on June 30, 2029. It is important to approve the capital funding to successfully complete all phases of the project to meet the WisDOT State funding deadline. If the capital funding is not approved as requested, there is a chance that the State funding deadline would not be met which could potentially jeopardize the State funding obligation in the SMA."/>
    <s v="00__Citations Addressed by Project?: NO__Description of Citation(s) addressed: "/>
    <s v="04__Primary Asset Zip Code: 53212__Total Pop Srvd: 7500__Minority Pop Srvd: 1400__Addresses Racial Equity by: Note: Since the project is a transportation function, the Annual Average Daily Traffic (AADT) in vehicles per day (vpd) in the project area and the municipality racial minority data was used to determine the total population/customers served by asset.  _x000a_                                                                                                                                                                                                                                                               This project helps to achieve the County's racial equity goals by including racial equity as one of the criteria of the selection and decision-making process for all improvement projects together with improving processes and developing measures of performance to routinely plan, design, construct, operate, and maintain safe, multimodal road networks for people of all ages and abilities."/>
    <s v="YES"/>
    <s v="00__NO"/>
    <s v="03__YES__See Page 188 of the adopted CIP (2025-2029) in the 2025 Adopted Capital Budget."/>
    <s v="00__NO____Deferred Maint issues addressed by project: "/>
    <n v="0"/>
    <n v="53212"/>
    <s v=""/>
    <s v=""/>
    <s v=""/>
    <x v="2"/>
    <n v="0"/>
    <n v="0"/>
    <n v="0"/>
    <x v="2"/>
    <n v="0"/>
    <n v="0"/>
    <n v="0"/>
    <s v="S 76th St (CTH U)"/>
    <n v="0"/>
    <n v="0"/>
    <n v="0"/>
    <s v="00"/>
    <s v="No Climate Reduction Impact reported by Requesting Department"/>
    <n v="0"/>
    <s v="00_No Climate Reduction Impact reported by Requesting Department"/>
    <m/>
    <m/>
    <x v="73"/>
    <s v="The Five-Year Capital Improvements Plan (CIP) includes additional appropriations of $7,300,000 that are necessary to complete the work on the project.  Financing is anticipated to be provided from $1,643,688 in State revenue and $5,656,312 in general obligation bonds."/>
    <s v="ANDREA WEDDLE-HENNING, P.E."/>
    <s v="3-DEPT OF TRANSPORTATION"/>
    <s v="2027-1"/>
    <s v="2025-3"/>
    <s v="2027-1"/>
    <s v="2027-2"/>
    <s v="2027-4"/>
    <s v="2029-2"/>
    <s v="30"/>
    <s v=""/>
    <s v="MEDIUM"/>
    <s v="Yes"/>
    <s v="Conceptual"/>
    <s v="YES"/>
    <s v="4/18/25"/>
    <s v="3-Dept of Transportation"/>
    <m/>
    <m/>
    <m/>
    <m/>
    <x v="1"/>
  </r>
  <r>
    <s v="PF_WH026501_W. COLLEGE AVE. (CTH ZZ)-S. 26TH ST. TO W. HOWELL AVE..XLSM"/>
    <s v="5093"/>
    <s v="5093_TRANSPORTATION SERVICES"/>
    <x v="12"/>
    <n v="1200"/>
    <x v="74"/>
    <s v="1 - Basic Planning &amp; Design"/>
    <s v="1"/>
    <s v="1 - Basic Planning &amp; Design; 2 - Construction &amp; Implementation; 3 - Right-of-Way Acquisition"/>
    <s v="1; 2; 3"/>
    <n v="500000"/>
    <n v="100000"/>
    <n v="1"/>
    <n v="0"/>
    <n v="0"/>
    <n v="1"/>
    <n v="100000"/>
    <s v="BOND"/>
    <n v="400000"/>
    <n v="8765000"/>
    <n v="83000"/>
    <n v="70000"/>
    <n v="1600000"/>
    <n v="0"/>
    <n v="1753000"/>
    <n v="7012000"/>
    <s v="YES"/>
    <s v="YES_BUDGET MODULE ACCT IMPORT tab for SHERPA import is balanced"/>
    <b v="1"/>
    <n v="0"/>
    <s v="YES"/>
    <s v="YES"/>
    <x v="74"/>
    <n v="45768"/>
    <s v="ANDREA WEDDLE-HENNING, P.E."/>
    <s v="414-257-5934"/>
    <s v="andrea.weddle-henning@milwaukeecountywi.gov"/>
    <x v="73"/>
    <s v="NO"/>
    <s v="YES__Please provide a brief listing of options/alternatives researched and why the option your are requesting for this Cost Est is the best alternative:  Do Nothing/No improvement by continuing to perform maintenance on the deteriorating roadway is no longer viable alternative and miss an opportunity of available Federal funding for improvements."/>
    <s v="00__NO__Annual financial impact includes: This project provides revenue which aids in maintaining a no increase levy in the operating budget which is becoming more difficult from year to year."/>
    <s v="Traffic, Roadways, &amp; Bridges (Non-Airport)"/>
    <s v="NO"/>
    <s v="YES__Construction season is from April to November.  No construction in winter months."/>
    <s v="00__Technology Security Risk(s) Addressed: "/>
    <s v="00__Safety-Risk Issue(s) Addressed:  "/>
    <s v="00__Safety-Risk Issue(s) Addressed:  "/>
    <s v="YES__Adopted Board File: N/A__Agreement(s) Uploaded: YES__Partners and nature of Agreement(s): Federal funding for the design and right-of-way acquisition phases from the Surface Transportation Program (STP) was approved.__Next Board cycle if agreement(s) not yet adopted: "/>
    <m/>
    <s v="00"/>
    <s v="NO"/>
    <s v="YES__Board File: N/A__SD Uploaded: YES__Detail:  There is an executed State/Municipal Agreement (SMA) between Milwaukee County and the State of Wisconsin for Federal funding executed for the design and right-of-way acquisition phases. The Federal funding for the construction phase will be granted in 2026 where the SMA will be revised to include the approved funding."/>
    <s v="00__Citations Addressed by Project?: NO__Description of Citation(s) addressed: "/>
    <s v="02__Primary Asset Zip Code: 53154__Total Pop Srvd: __Minority Pop Srvd: __Addresses Racial Equity by: Note: Since the project is a transportation function, the Annual Average Daily Traffic (AADT) in the project area and the municipality racial minority data was used to determine the total population/customers served by asset.  _x000a_                                                                                                                                                                                                                                                               This project helps to achieve the County's racial equity goals by including racial equity as one of the criteria of the selection and decision-making process for all improvement projects together with improving processes and developing measures of performance to routinely plan, design, construct, operate, and maintain safe, multimodal road networks for people of all ages and abilities."/>
    <s v="YES"/>
    <s v="00__NO"/>
    <s v="03__YES__See Page 188 of the adopted CIP (2025-2029) in the 2025 Adopted Capital Budget."/>
    <s v="00__NO____Deferred Maint issues addressed by project: "/>
    <n v="0"/>
    <n v="53154"/>
    <n v="53221"/>
    <s v=""/>
    <s v=""/>
    <x v="8"/>
    <s v="SD17"/>
    <n v="0"/>
    <n v="0"/>
    <x v="6"/>
    <s v="Milwaukee"/>
    <n v="0"/>
    <n v="0"/>
    <s v="W College Ave (CTH ZZ)"/>
    <n v="0"/>
    <n v="0"/>
    <n v="0"/>
    <s v="00"/>
    <s v="No Climate Reduction Impact reported by Requesting Department"/>
    <n v="0"/>
    <s v="00_No Climate Reduction Impact reported by Requesting Department"/>
    <m/>
    <m/>
    <x v="74"/>
    <s v="The Five-Year Capital Improvements Plan includes additional appropriations of $8,765,000 that are necessary to complete the work on the project.  Financing is anticipated to be provided from $7,012,000 in Federal revenue and $1,753,000 in general obligation bonds."/>
    <s v="ANDREA WEDDLE-HENNING, PE"/>
    <s v="3-DEPT OF TRANSPORTATION"/>
    <s v="2028-3"/>
    <s v="2026-4"/>
    <s v="2028-4"/>
    <s v="2029-1"/>
    <s v="2029-4"/>
    <s v="2031-2"/>
    <s v="30"/>
    <s v=""/>
    <s v="MEDIUM"/>
    <s v="Yes"/>
    <s v="Conceptual"/>
    <s v="YES"/>
    <s v="4/21/25"/>
    <s v="3-Dept of Transportation"/>
    <m/>
    <m/>
    <m/>
    <m/>
    <x v="1"/>
  </r>
  <r>
    <s v="PF_WH026201_N. TEUTONIA AVE (CTH D)-W. BRADLEY RD TO N. GREENBAY RD.XLSM"/>
    <s v="5093"/>
    <s v="5093_TRANSPORTATION SERVICES"/>
    <x v="12"/>
    <n v="1200"/>
    <x v="75"/>
    <s v="2 - Construction &amp; Implementation"/>
    <s v="2"/>
    <s v="None."/>
    <s v="None."/>
    <n v="6000000"/>
    <n v="2850000"/>
    <n v="1"/>
    <n v="0"/>
    <n v="0"/>
    <n v="1"/>
    <n v="2850000"/>
    <s v="BOND"/>
    <n v="3150000"/>
    <n v="0"/>
    <n v="0"/>
    <n v="0"/>
    <n v="0"/>
    <n v="0"/>
    <n v="0"/>
    <n v="0"/>
    <s v="YES"/>
    <s v="YES_BUDGET MODULE ACCT IMPORT tab for SHERPA import is balanced"/>
    <b v="1"/>
    <n v="0"/>
    <s v="YES"/>
    <s v="YES"/>
    <x v="75"/>
    <n v="45770"/>
    <s v="ANDREA WEDDLE-HENNING, PE"/>
    <s v="414-257-5934"/>
    <s v="andrea.weddle-henning@milwaukeecountywi.gov"/>
    <x v="74"/>
    <s v="NO"/>
    <s v="YES__Please provide a brief listing of options/alternatives researched and why the option your are requesting for this Cost Est is the best alternative:  Do Nothing/No improvement by continuing to perform maintenance on the deteriorating roadway is no longer a viable or cost effective alternative."/>
    <s v="00__NO__Annual financial impact includes: This project provides revenue which aids in maintaining a no increase levy in the operating budget from year to year."/>
    <s v="Traffic, Roadways, &amp; Bridges (Non-Airport)"/>
    <s v="NO"/>
    <s v="YES__Construction season is from April to November.  No construction in winter months."/>
    <s v="00__Technology Security Risk(s) Addressed: "/>
    <s v="00__Safety-Risk Issue(s) Addressed:  "/>
    <s v="00__Safety-Risk Issue(s) Addressed:  "/>
    <s v="YES__Adopted Board File: N/A__Agreement(s) Uploaded: YES__Partners and nature of Agreement(s): State funding from the Local Roads Improvement Program (LRIP) under County Highway Improvement-Supplemental (CHIS).  __Next Board cycle if agreement(s) not yet adopted: "/>
    <m/>
    <s v="00"/>
    <s v="NO"/>
    <s v="YES__Board File: N/A__SD Uploaded: YES__Detail:  There is an executed State/Municipal Agreement (SMA) between Milwaukee County and the State of Wisconsin for State funding.  The State funding expires on June 30, 2027. It is important to approve the capital funding to successfully complete all phases of the project to meet the WisDOT State funding deadline. If the capital funding is not approved as requested, there is a chance that the State funding deadline would not be met which could potentially jeopardize the State funding obligation in the SMA."/>
    <s v="00__Citations Addressed by Project?: NO__Description of Citation(s) addressed: "/>
    <s v="04__Primary Asset Zip Code: 53223__Total Pop Srvd: 12100__Minority Pop Srvd: 6000__Addresses Racial Equity by: Note: Since the project is a transportation function, the Annual Average Daily Traffic (AADT) in the project area and the municipality racial minority data was used to determine the total population/customers served by asset.  _x000a_                                                                                                                                                                                                                                                               This project helps to achieve the County's racial equity goals by including racial equity as one of the criteria of the selection and decision-making process for all improvement projects together with improving processes and developing measures of performance to routinely plan, design, construct, operate, and maintain safe, multimodal road networks for people of all ages and abilities."/>
    <s v="YES"/>
    <s v="00__NO"/>
    <s v="03__YES__See Page 188 of the adopted CIP (2025-2029) in the 2025 Adopted Capital Budget."/>
    <s v="00__NO____Deferred Maint issues addressed by project: "/>
    <n v="0"/>
    <n v="53223"/>
    <s v=""/>
    <s v=""/>
    <s v=""/>
    <x v="11"/>
    <n v="0"/>
    <n v="0"/>
    <n v="0"/>
    <x v="7"/>
    <n v="0"/>
    <n v="0"/>
    <n v="0"/>
    <s v="N Teutonia Avenue (CTH D)"/>
    <s v="N 43rd Street (CTH G)"/>
    <n v="0"/>
    <n v="0"/>
    <s v="00"/>
    <s v="No Climate Reduction Impact reported by Requesting Department"/>
    <n v="0"/>
    <s v="00_No Climate Reduction Impact reported by Requesting Department"/>
    <m/>
    <m/>
    <x v="75"/>
    <n v="0"/>
    <s v="ANDREA WEDDLE-HENNING, PE"/>
    <s v="3-DEPT OF TRANSPORTATION"/>
    <s v="2025-4"/>
    <s v="2024-4"/>
    <s v="2025-4"/>
    <s v="2026-1"/>
    <s v="2026-4"/>
    <s v="2027-2"/>
    <s v="30"/>
    <s v=""/>
    <s v="MEDIUM"/>
    <s v="Yes"/>
    <n v="0.6"/>
    <s v="NO"/>
    <s v="4/23/25"/>
    <s v="3-Dept of Transportation"/>
    <m/>
    <m/>
    <m/>
    <m/>
    <x v="1"/>
  </r>
  <r>
    <s v="PF_WH027401_LINCOLN MEMORIAL DR SIGNAL IMPRV JUNEAU PARK TO WATER TOWER.XLSM"/>
    <s v="5093"/>
    <s v="5093_TRANSPORTATION SERVICES"/>
    <x v="12"/>
    <n v="1200"/>
    <x v="76"/>
    <s v="2 - Construction &amp; Implementation"/>
    <s v="2"/>
    <s v="None."/>
    <s v="None."/>
    <n v="339000"/>
    <n v="67800"/>
    <n v="1"/>
    <n v="0"/>
    <n v="0"/>
    <n v="1"/>
    <n v="67800"/>
    <s v="BOND"/>
    <n v="271200"/>
    <n v="0"/>
    <n v="0"/>
    <n v="0"/>
    <n v="0"/>
    <n v="0"/>
    <n v="0"/>
    <n v="0"/>
    <s v="YES"/>
    <s v="YES_BUDGET MODULE ACCT IMPORT tab for SHERPA import is balanced"/>
    <b v="1"/>
    <n v="0"/>
    <s v="YES"/>
    <s v="YES"/>
    <x v="76"/>
    <n v="45771"/>
    <s v="ANDREA WEDDLE-HENNING, P.E."/>
    <s v="414-257-5934"/>
    <s v="andrea.weddle-henning@milwaukeecountywi.gov"/>
    <x v="75"/>
    <s v="NO"/>
    <s v="YES__Please provide a brief listing of options/alternatives researched and why the option your are requesting for this Cost Est is the best alternative:  Do Nothing/No Improvement to congestion which will not improve the overall air quality."/>
    <s v="00__NO__Annual financial impact includes: This project provides revenue which aids in maintaining a no increase levy in the operating budget from year to year."/>
    <s v="Traffic, Roadways, &amp; Bridges (Non-Airport)"/>
    <s v="NO"/>
    <s v="YES__Construction season is from April to November.  No construction in winter months."/>
    <s v="00__Technology Security Risk(s) Addressed: "/>
    <s v="00__Safety-Risk Issue(s) Addressed:  "/>
    <s v="00__Safety-Risk Issue(s) Addressed:  "/>
    <s v="YES__Adopted Board File: 22-586__Agreement(s) Uploaded: YES__Partners and nature of Agreement(s): Federal funding for the design and construction phases from the Congestion Mitigation &amp; Air Quality Program (CMAQ). __Next Board cycle if agreement(s) not yet adopted: "/>
    <m/>
    <s v="00"/>
    <s v="NO"/>
    <s v="YES__Board File: 22-586__SD Uploaded: NO__Detail:  There is an executed State/Municipal Agreement (SMA) between Milwaukee County and the State of Wisconsin for State funding.  The State funding expires on June 30, 2031. It is important to approve the capital funding to successfully complete all phases of the project to meet the WisDOT State funding deadline. If the capital funding is not approved as requested, there is a chance that the State funding deadline would not be met which could potentially jeopardize the State funding obligation in the SMA."/>
    <s v="00__Citations Addressed by Project?: NO__Description of Citation(s) addressed: "/>
    <s v="02__Primary Asset Zip Code: 53202__Total Pop Srvd: 32400__Minority Pop Srvd: 12000__Addresses Racial Equity by: Note: Since the project is a transportation function, the Annual Average Daily Traffic (AADT) in the project area and the municipality racial minority data was used to determine the total population/customers served by asset.  _x000a_                                                                                                                                                                                                                                                               This project helps to achieve the County's racial equity goals by including racial equity as one of the criteria of the selection and decision-making process for all improvement projects together with improving processes and developing measures of performance to routinely plan, design, construct, operate, and maintain safe, multimodal road networks for people of all ages and abilities."/>
    <s v="YES"/>
    <s v="00__NO"/>
    <s v="00__NO"/>
    <s v="00__NO____Deferred Maint issues addressed by project: "/>
    <n v="0"/>
    <n v="53202"/>
    <s v=""/>
    <s v=""/>
    <s v=""/>
    <x v="1"/>
    <n v="0"/>
    <n v="0"/>
    <n v="0"/>
    <x v="1"/>
    <n v="0"/>
    <n v="0"/>
    <n v="0"/>
    <s v="Lincoln Memorial Drive"/>
    <n v="0"/>
    <n v="0"/>
    <n v="0"/>
    <s v="00"/>
    <s v="No Climate Reduction Impact reported by Requesting Department"/>
    <n v="0"/>
    <s v="00_No Climate Reduction Impact reported by Requesting Department"/>
    <m/>
    <m/>
    <x v="76"/>
    <n v="0"/>
    <s v="ANDREA WEDDLE-HENNING, PE"/>
    <s v="3-DEPT OF TRANSPORTATION"/>
    <s v="N/A-N/A"/>
    <s v="2025-1"/>
    <s v="2025-4"/>
    <s v="2026-1"/>
    <s v="2026-4"/>
    <s v="2027-4"/>
    <s v="15"/>
    <s v=""/>
    <s v="MEDIUM"/>
    <s v="Yes"/>
    <n v="0.6"/>
    <s v="NO"/>
    <s v="4/24/25"/>
    <s v="3-Dept of Transportation"/>
    <m/>
    <m/>
    <m/>
    <m/>
    <x v="1"/>
  </r>
  <r>
    <s v="PF_WH027501_LAYTON AVE SIGNAL IMPROVEMENT 76TH TO 47TH.XLSM"/>
    <s v="5093"/>
    <s v="5093_TRANSPORTATION SERVICES"/>
    <x v="12"/>
    <n v="1200"/>
    <x v="77"/>
    <s v="2 - Construction &amp; Implementation"/>
    <s v="2"/>
    <s v="None."/>
    <s v="None."/>
    <n v="431000"/>
    <n v="86200"/>
    <n v="1"/>
    <n v="0"/>
    <n v="0"/>
    <n v="1"/>
    <n v="86200"/>
    <s v="BOND"/>
    <n v="344800"/>
    <n v="0"/>
    <n v="0"/>
    <n v="0"/>
    <n v="0"/>
    <n v="0"/>
    <n v="0"/>
    <n v="0"/>
    <s v="YES"/>
    <s v="YES_BUDGET MODULE ACCT IMPORT tab for SHERPA import is balanced"/>
    <b v="1"/>
    <n v="0"/>
    <s v="YES"/>
    <s v="YES"/>
    <x v="77"/>
    <n v="45770"/>
    <s v="ANDREA WEDDLE-HENNING, P.E."/>
    <s v="414-257-5934"/>
    <s v="andrea.weddle-henning@milwaukeecountywi.gov"/>
    <x v="76"/>
    <s v="NO"/>
    <s v="YES__Please provide a brief listing of options/alternatives researched and why the option your are requesting for this Cost Est is the best alternative:  Do Nothing/No Improvement to congestion which will not improve the overall air quality."/>
    <s v="00__NO__Annual financial impact includes: This project provides revenue which aids in maintaining a no increase levy in the operating budget from year to year."/>
    <s v="Traffic, Roadways, &amp; Bridges (Non-Airport)"/>
    <s v="NO"/>
    <s v="YES__Construction season is from April to November.  No construction in winter months."/>
    <s v="00__Technology Security Risk(s) Addressed: "/>
    <s v="00__Safety-Risk Issue(s) Addressed:  "/>
    <s v="00__Safety-Risk Issue(s) Addressed:  "/>
    <s v="YES__Adopted Board File: 22-586__Agreement(s) Uploaded: YES__Partners and nature of Agreement(s): Federal funding for the design and construction phases from the Congestion Mitigation &amp; Air Quality Program (CMAQ). __Next Board cycle if agreement(s) not yet adopted: "/>
    <m/>
    <s v="00"/>
    <s v="NO"/>
    <s v="YES__Board File: 22-586__SD Uploaded: YES__Detail:  There is an executed State/Municipal Agreement (SMA)between Milwaukee County and the State of Wisconsin for Federal funding approved. The Federal funding expires on June 30, 2031. It is important to approve the capital funding to successfully complete all phases of the project to meet the WisDOT Federal funding deadline. If the capital funding is not approved as requested, there is a chance that the Federal funding deadline would not be met which could potentially jeopardize the Federal funding obligation in the SMA."/>
    <s v="00__Citations Addressed by Project?: NO__Description of Citation(s) addressed: "/>
    <s v="03__Primary Asset Zip Code: 53220__Total Pop Srvd: 22800__Minority Pop Srvd: 5100__Addresses Racial Equity by: Note: Since the project is a transportation function, the Annual Average Daily Traffic (AADT) in the project area and the municipality racial minority data was used to determine the total population/customers served by asset.  _x000a_                                                                                                                                                                                                                                                               This project helps to achieve the County's racial equity goals by including racial equity as one of the criteria of the selection and decision-making process for all improvement projects together with improving processes and developing measures of performance to routinely plan, design, construct, operate, and maintain safe, multimodal road networks for people of all ages and abilities."/>
    <s v="YES"/>
    <s v="00__NO"/>
    <s v="03__YES__See Page 188 of the adopted CIP (2025-2029) in the 2025 Adopted Capital Budget."/>
    <s v="00__NO____Deferred Maint issues addressed by project: "/>
    <n v="0"/>
    <n v="53220"/>
    <s v=""/>
    <s v=""/>
    <s v=""/>
    <x v="12"/>
    <n v="0"/>
    <n v="0"/>
    <n v="0"/>
    <x v="8"/>
    <n v="0"/>
    <n v="0"/>
    <n v="0"/>
    <s v="W Layton Avenue (CTH Y)"/>
    <n v="0"/>
    <n v="0"/>
    <n v="0"/>
    <s v="00"/>
    <s v="No Climate Reduction Impact reported by Requesting Department"/>
    <n v="0"/>
    <s v="00_No Climate Reduction Impact reported by Requesting Department"/>
    <m/>
    <m/>
    <x v="77"/>
    <n v="0"/>
    <s v="ANDREA WEDDLE-HENNING, PE"/>
    <s v="3-DEPT OF TRANSPORTATION"/>
    <s v="N/A-N/A"/>
    <s v="2025-1"/>
    <s v="2025-4"/>
    <s v="2026-1"/>
    <s v="2026-4"/>
    <s v="2027-4"/>
    <s v="15"/>
    <s v=""/>
    <s v="MEDIUM"/>
    <s v="Yes"/>
    <n v="0.9"/>
    <s v="NO"/>
    <s v="5/20/25"/>
    <s v="3-Dept of Transportation"/>
    <m/>
    <m/>
    <m/>
    <m/>
    <x v="1"/>
  </r>
  <r>
    <s v="PF_WH027901_SIGNAL AT LAYTON AVE INTERSECTIONS 84TH, 68TH, NICHOLSON.XLSM"/>
    <s v="5093"/>
    <s v="5093_TRANSPORTATION SERVICES"/>
    <x v="12"/>
    <n v="1200"/>
    <x v="78"/>
    <s v="2 - Construction &amp; Implementation"/>
    <s v="2"/>
    <s v="None."/>
    <s v="None."/>
    <n v="2135900"/>
    <n v="729500"/>
    <n v="1"/>
    <n v="0"/>
    <n v="0"/>
    <n v="1"/>
    <n v="729500"/>
    <s v="BOND"/>
    <n v="1406400"/>
    <n v="0"/>
    <n v="0"/>
    <n v="0"/>
    <n v="0"/>
    <n v="0"/>
    <n v="0"/>
    <n v="0"/>
    <s v="YES"/>
    <s v="YES_BUDGET MODULE ACCT IMPORT tab for SHERPA import is balanced"/>
    <b v="1"/>
    <n v="0"/>
    <s v="YES"/>
    <s v="YES"/>
    <x v="78"/>
    <n v="45770"/>
    <s v="ANDREA WEDDLE-HENNING, P.E."/>
    <s v="414-257-5934"/>
    <s v="andrea.weddle-henning@milwaukeecountywi.gov"/>
    <x v="77"/>
    <s v="NO"/>
    <s v="YES__Please provide a brief listing of options/alternatives researched and why the option your are requesting for this Cost Est is the best alternative:  Do Nothing/No Improvement to efficiency and mobility which will not improve the overall safety of our transportation infrastructure."/>
    <s v="00__NO__Annual financial impact includes: This project provides revenue which aids in maintaining a no increase levy in the operating budget from year to year."/>
    <s v="Traffic, Roadways, &amp; Bridges (Non-Airport)"/>
    <s v="NO"/>
    <s v="YES__Traffic Signal Upgrade installation/construction season from April to November.  "/>
    <s v="00__Technology Security Risk(s) Addressed: "/>
    <s v="00__Safety-Risk Issue(s) Addressed:  "/>
    <s v="05__Safety-Risk Issue(s) Addressed:  The sub-project addresses the immediate need to improve efficiency and mobility at signalized intersections for both motorists and pedestrians along County Trunk Highways (CTH), improving the overall safety of the Milwaukee County highway system."/>
    <s v="YES__Adopted Board File: N/A__Agreement(s) Uploaded: YES__Partners and nature of Agreement(s): Federal funding from the Highway Safety Improvement Program (HSIP). __Next Board cycle if agreement(s) not yet adopted: "/>
    <m/>
    <s v="00"/>
    <s v="NO"/>
    <s v="YES__Board File: N/A__SD Uploaded: YES__Detail:  The executed State/Municipal Agreement (SMA) between Milwaukee County and the State of Wisconsin for Federal funding is approved.  It is important to approve the capital funding to successfully complete all phases of the project to meet the WisDOT Federal funding deadline. If the capital funding is not approved as requested, there is a chance that the Federal funding deadline would not be met which could potentially jeopardize the Federal funding obligation in the SMA."/>
    <s v="00__Citations Addressed by Project?: NO__Description of Citation(s) addressed: "/>
    <s v="03__Primary Asset Zip Code: 53110__Total Pop Srvd: 20000__Minority Pop Srvd: 8000__Addresses Racial Equity by: Note: Since the project is a transportation function, the Annual Average Daily Traffic (AADT) in the project area and the municipality racial minority data was used to determine the total population/customers served by asset.  _x000a_                                                                                                                                                                                                                                                               This project helps to achieve the County's racial equity goals by including racial equity as one of the criteria of the selection and decision-making process for all improvement projects together with improving processes and developing measures of performance to routinely plan, design, construct, operate, and maintain safe, multimodal road networks for people of all ages and abilities."/>
    <s v="YES"/>
    <s v="00__NO"/>
    <s v="03__YES__See Page 188 of the adopted CIP (2025-2029) in the 2025 Adopted Capital Budget."/>
    <s v="00__NO____Deferred Maint issues addressed by project: "/>
    <n v="0"/>
    <n v="53110"/>
    <n v="53235"/>
    <n v="53220"/>
    <s v=""/>
    <x v="13"/>
    <s v="SD11"/>
    <s v="SD09"/>
    <n v="0"/>
    <x v="9"/>
    <s v="Greenfield"/>
    <n v="0"/>
    <n v="0"/>
    <s v="Layton Avenue (CTH Y)"/>
    <n v="0"/>
    <n v="0"/>
    <n v="0"/>
    <s v="00"/>
    <s v="No Climate Reduction Impact reported by Requesting Department"/>
    <n v="0"/>
    <s v="00_No Climate Reduction Impact reported by Requesting Department"/>
    <m/>
    <m/>
    <x v="78"/>
    <n v="0"/>
    <s v="ANDREA WEDDLE-HENNING, PE"/>
    <s v="3-DEPT OF TRANSPORTATION"/>
    <s v="N/A-N/A"/>
    <s v="2025-1"/>
    <s v="2025-4"/>
    <s v="2026-1"/>
    <s v="2026-4"/>
    <s v="2027-4"/>
    <s v="15"/>
    <s v=""/>
    <s v="MEDIUM"/>
    <s v="Yes"/>
    <n v="0.6"/>
    <s v="NO"/>
    <s v="4/22/25"/>
    <s v="3-Dept of Transportation"/>
    <m/>
    <m/>
    <m/>
    <m/>
    <x v="1"/>
  </r>
  <r>
    <s v="PF_WH028701_S 13TH ST (CTH V)-OAKWOOD RD TO W PUETZ RD RECONSTRUCTION.XLSM"/>
    <s v="5093"/>
    <s v="5093_TRANSPORTATION SERVICES"/>
    <x v="12"/>
    <n v="1200"/>
    <x v="79"/>
    <s v="1 - Basic Planning &amp; Design; 3 - Right-of-Way Acquisition"/>
    <s v="1, 3"/>
    <s v="1 - Basic Planning &amp; Design; 2 - Construction &amp; Implementation; 3 - Right-of-Way Acquisition"/>
    <s v="1; 2; 3"/>
    <n v="500000"/>
    <n v="500000"/>
    <n v="1"/>
    <n v="0"/>
    <n v="0"/>
    <n v="1"/>
    <n v="500000"/>
    <s v="BOND"/>
    <n v="0"/>
    <n v="8100000"/>
    <n v="650000"/>
    <n v="4862503"/>
    <n v="0"/>
    <n v="0"/>
    <n v="5512503"/>
    <n v="2587497"/>
    <s v="YES"/>
    <s v="YES_BUDGET MODULE ACCT IMPORT tab for SHERPA import is balanced"/>
    <b v="1"/>
    <n v="0"/>
    <s v="YES"/>
    <s v="YES"/>
    <x v="79"/>
    <n v="45765"/>
    <s v="ANDREA WEDDLE-HENNING, P.E."/>
    <s v="414-257-5934"/>
    <s v="andrea.weddle-henning@milwaukeecountywi.gov"/>
    <x v="78"/>
    <s v="NO"/>
    <s v="YES__Please provide a brief listing of options/alternatives researched and why the option your are requesting for this Cost Est is the best alternative:  Do Nothing/No improvement by continuing to perform maintenance on the deteriorating roadway is no longer a viable or cost effective alternative and and miss an opportunity of available State funding for improvements."/>
    <s v="00__NO__Annual financial impact includes: This project provides revenue which aids in maintaining a no increase tax levy in the operating budget which is becoming more difficult from year to year."/>
    <s v="Traffic, Roadways, &amp; Bridges (Non-Airport)"/>
    <s v="NO"/>
    <s v="YES__Construction season is from April to November.  No construction in winter months."/>
    <s v="00__Technology Security Risk(s) Addressed: "/>
    <s v="00__Safety-Risk Issue(s) Addressed:  "/>
    <s v="00__Safety-Risk Issue(s) Addressed:  "/>
    <s v="YES__Adopted Board File: N/A__Agreement(s) Uploaded: YES__Partners and nature of Agreement(s): State funding for the project is from the WisDOT Local Roads Improvement Program (LRIP), County Highway Improvement-Supplemental (CHIS).__Next Board cycle if agreement(s) not yet adopted: "/>
    <m/>
    <s v="00"/>
    <s v="NO"/>
    <s v="YES__Board File: N/A__SD Uploaded: YES__Detail:  There is an executed State/Municipal Agreement (SMA) between Milwaukee County and the State of Wisconsin for a maximum of $2,587,497 State funding for eligible project costs.  The State funding expires on June 30, 2029. It is important to approve the capital funding to successfully complete all phases of the project to meet the WisDOT State funding deadline. If the capital funding is not approved as requested, there is a chance that the State funding deadline would not be met which could potentially jeopardize the State funding obligation in the SMA."/>
    <s v="00__Citations Addressed by Project?: NO__Description of Citation(s) addressed: "/>
    <s v="02__Primary Asset Zip Code: 53154__Total Pop Srvd: 22100__Minority Pop Srvd: 4700__Addresses Racial Equity by: Note: Since the project is a transportation function, the Annual Average Daily Traffic (AADT) in vehicles per day (vpd) in the project area and the municipality racial minority data was used to determine the total population/customers served by asset.  _x000a_                                                                                                                                                                                                                                                               This project helps to achieve the County's racial equity goals by including racial equity as one of the criteria of the selection and decision-making process for all improvement projects together with improving processes and developing measures of performance to routinely plan, design, construct, operate, and maintain safe, multimodal road networks for people of all ages and abilities."/>
    <s v="NO"/>
    <s v="00__NO"/>
    <s v="03__YES__See Page 190 of the adopted CIP (2025-2029) in the 2025 Adopted Capital Budget."/>
    <s v="00__NO____Deferred Maint issues addressed by project: "/>
    <n v="0"/>
    <n v="53154"/>
    <s v=""/>
    <s v=""/>
    <s v=""/>
    <x v="14"/>
    <n v="0"/>
    <n v="0"/>
    <n v="0"/>
    <x v="6"/>
    <n v="0"/>
    <n v="0"/>
    <n v="0"/>
    <s v="S 13th St (CTH V)"/>
    <n v="0"/>
    <n v="0"/>
    <n v="0"/>
    <s v="00"/>
    <s v="No Climate Reduction Impact reported by Requesting Department"/>
    <n v="0"/>
    <s v="00_No Climate Reduction Impact reported by Requesting Department"/>
    <m/>
    <m/>
    <x v="79"/>
    <s v="The Five-Year Capital Improvements Plan (CIP) includes additional appropriations of $8,100,000 that are necessary to complete the work on the project.  Financing is anticipated to be provided from $2,587,497 in State revenue and 5,512,503 in general obligation bonds."/>
    <s v="ANDREA WEDDLE-HENNING, P.E."/>
    <s v="3-DEPT OF TRANSPORTATION"/>
    <s v="2027-4"/>
    <s v="2025-4"/>
    <s v="2027-4"/>
    <s v="2028-2"/>
    <s v="2028-4"/>
    <s v="2029-4"/>
    <s v="30"/>
    <s v=""/>
    <s v="MEDIUM"/>
    <s v="Yes"/>
    <s v="Conceptual"/>
    <s v="YES"/>
    <s v="4/18/25"/>
    <s v="3-Dept of Transportation"/>
    <m/>
    <m/>
    <m/>
    <m/>
    <x v="1"/>
  </r>
  <r>
    <s v="PF_WH026801_S. 76TH ST. (CTH U)-W. LAYTON AVE. TO W. HOWARD AVE. RECONST.XLSM"/>
    <s v="5093"/>
    <s v="5093_TRANSPORTATION SERVICES"/>
    <x v="12"/>
    <n v="1200"/>
    <x v="80"/>
    <s v="1 - Basic Planning &amp; Design"/>
    <s v="1"/>
    <s v="1 - Basic Planning &amp; Design; 2 - Construction &amp; Implementation; 3 - Right-of-Way Acquisition"/>
    <s v="1; 2; 3"/>
    <n v="150000"/>
    <n v="30000"/>
    <n v="1"/>
    <n v="0"/>
    <n v="0"/>
    <n v="1"/>
    <n v="30000"/>
    <s v="BOND"/>
    <n v="120000"/>
    <n v="8330500"/>
    <n v="75000"/>
    <n v="57100"/>
    <n v="1534000"/>
    <n v="0"/>
    <n v="1666100"/>
    <n v="6664400"/>
    <s v="YES"/>
    <s v="YES_BUDGET MODULE ACCT IMPORT tab for SHERPA import is balanced"/>
    <b v="1"/>
    <n v="0"/>
    <s v="YES"/>
    <s v="YES"/>
    <x v="80"/>
    <n v="45768"/>
    <s v="ANDREA WEDDLE-HENNING, P.E."/>
    <s v="414-257-5934"/>
    <s v="andrea.weddle-henning@milwaukeecountywi.gov"/>
    <x v="79"/>
    <s v="NO"/>
    <s v="NO__Please provide an explanation of why alternative options were not researched:  Do Nothing/No improvement by continuing to perform maintenance on the deteriorating roadway is no longer viable alternative and miss an opportunity of available Federal funding for improvements."/>
    <s v="00__NO__Annual financial impact includes: This project provides revenue which aids in maintaining a no increase levy in the operating budget which is becoming more difficult from year to year."/>
    <s v="Traffic, Roadways, &amp; Bridges (Non-Airport)"/>
    <s v="NO"/>
    <s v="YES__Construction season is from April to November.  No construction in winter months."/>
    <s v="00__Technology Security Risk(s) Addressed: "/>
    <s v="00__Safety-Risk Issue(s) Addressed:  "/>
    <s v="00__Safety-Risk Issue(s) Addressed:  "/>
    <s v="YES__Adopted Board File: N/A__Agreement(s) Uploaded: YES__Partners and nature of Agreement(s): Federal funding for all phases from the Surface Transportation Program (STP) are approved.__Next Board cycle if agreement(s) not yet adopted: "/>
    <m/>
    <s v="00"/>
    <s v="NO"/>
    <s v="YES__Board File: N/A__SD Uploaded: YES__Detail:  There is an executed State/Municipal Agreement (SMA) between Milwaukee County and the State of Wisconsin for Federal funding."/>
    <s v="00__Citations Addressed by Project?: NO__Description of Citation(s) addressed: "/>
    <s v="03__Primary Asset Zip Code: 53220__Total Pop Srvd: 22800__Minority Pop Srvd: 5100__Addresses Racial Equity by: Note: Since the project is a transportation function, the Annual Average Daily Traffic (AADT) in vehicles per day (vpd) in the project area and the municipality racial minority data was used to determine the total population/customers served by asset.  _x000a_                                                                                                                                                                                                                                                               This project helps to achieve the County's racial equity goals by including racial equity as one of the criteria of the selection and decision-making process for all improvement projects together with improving processes and developing measures of performance to routinely plan, design, construct, operate, and maintain safe, multimodal road networks for people of all ages and abilities."/>
    <s v="YES"/>
    <s v="00__NO"/>
    <s v="03__YES__See Page 188 of the adopted CIP (2025-2029) in the 2025 Adopted Capital Budget."/>
    <s v="00__NO____Deferred Maint issues addressed by project: "/>
    <n v="0"/>
    <n v="53220"/>
    <n v="53219"/>
    <s v=""/>
    <s v=""/>
    <x v="12"/>
    <n v="0"/>
    <n v="0"/>
    <n v="0"/>
    <x v="8"/>
    <s v="Milwaukee"/>
    <n v="0"/>
    <n v="0"/>
    <s v="S 76th St (CTH U)"/>
    <n v="0"/>
    <n v="0"/>
    <n v="0"/>
    <s v="00"/>
    <s v="No Climate Reduction Impact reported by Requesting Department"/>
    <n v="0"/>
    <s v="00_No Climate Reduction Impact reported by Requesting Department"/>
    <m/>
    <m/>
    <x v="80"/>
    <s v="The Five-Year Capital Improvements Plan includes additional appropriations of 8,330,500 that are necessary to complete the work on the project.  Financing is anticipated to be provided from $6,652,400 in Federal revenue and $1,678,100 in general obligation bonds."/>
    <s v="ANDREA WEDDLE-HENNING, P.E."/>
    <s v="3-DEPT OF TRANSPORTATION"/>
    <s v="2028-1"/>
    <s v="2026-4"/>
    <s v="2028-4"/>
    <s v="2029-2"/>
    <s v="2029-4"/>
    <s v="2030-4"/>
    <s v="30"/>
    <s v=""/>
    <s v="MEDIUM"/>
    <s v="Yes"/>
    <s v="Conceptual"/>
    <s v="YES"/>
    <s v="4/21/25"/>
    <s v="3-Dept of Transportation"/>
    <m/>
    <m/>
    <m/>
    <m/>
    <x v="1"/>
  </r>
  <r>
    <s v="PF_WH028601_W RYAN RD (CTH H)-S 96TH ST TO STH 100 RECONSTRUCTION.XLSM"/>
    <s v="5093"/>
    <s v="5093_TRANSPORTATION SERVICES"/>
    <x v="12"/>
    <n v="1200"/>
    <x v="81"/>
    <s v="1 - Basic Planning &amp; Design; 3 - Right-of-Way Acquisition"/>
    <s v="1, 3"/>
    <s v="2 - Construction &amp; Implementation"/>
    <s v="2"/>
    <n v="270000"/>
    <n v="270000"/>
    <n v="1"/>
    <n v="0"/>
    <n v="0"/>
    <n v="1"/>
    <n v="270000"/>
    <s v="BOND"/>
    <n v="0"/>
    <n v="1980000"/>
    <n v="1074884"/>
    <n v="0"/>
    <n v="0"/>
    <n v="0"/>
    <n v="1074884"/>
    <n v="905116"/>
    <s v="YES"/>
    <s v="YES_BUDGET MODULE ACCT IMPORT tab for SHERPA import is balanced"/>
    <b v="1"/>
    <n v="0"/>
    <s v="YES"/>
    <s v="YES"/>
    <x v="81"/>
    <n v="45768"/>
    <s v="ANDREA WEDDLE-HENNING, P.E."/>
    <s v="414-257-5394"/>
    <s v="andrea.weddle-henning@milwaukeecountywi.gov"/>
    <x v="80"/>
    <s v="NO"/>
    <s v="YES__Please provide a brief listing of options/alternatives researched and why the option your are requesting for this Cost Est is the best alternative:  Do Nothing/No improvement by continuing to perform maintenance on the deteriorating roadway is no longer a viable or cost effective alternative and and miss an opportunity of available State funding for improvements."/>
    <s v="00__NO__Annual financial impact includes: This project provides revenue which aids in maintaining a no increase levy in the operating budget which is becoming more difficult from year to year."/>
    <s v="Traffic, Roadways, &amp; Bridges (Non-Airport)"/>
    <s v="NO"/>
    <s v="YES__Construction season is from April to November.  No construction in winter months."/>
    <s v="00__Technology Security Risk(s) Addressed: "/>
    <s v="00__Safety-Risk Issue(s) Addressed:  "/>
    <s v="00__Safety-Risk Issue(s) Addressed:  "/>
    <s v="YES__Adopted Board File: N/A__Agreement(s) Uploaded: YES__Partners and nature of Agreement(s): State funding for the project is from the WisDOT Local Roads Improvement Program (LRIP), County Highway Improvement-Discretionary (CHID).__Next Board cycle if agreement(s) not yet adopted: "/>
    <m/>
    <s v="00"/>
    <s v="NO"/>
    <s v="YES__Board File: N/A__SD Uploaded: YES__Detail:  There is an executed State/Municipal Agreement (SMA) between Milwaukee County and the State of Wisconsin for State funding for a maximum of $905,116 for eligible project costs.  The State funding expires on June 30, 2029. It is important to approve the capital funding to successfully complete all phases of the project to meet the WisDOT State funding deadline. If the capital funding is not approved as requested, there is a chance that the State funding deadline would not be met which could potentially jeopardize the State funding obligation in the SMA."/>
    <s v="00__Citations Addressed by Project?: NO__Description of Citation(s) addressed: "/>
    <s v="04__Primary Asset Zip Code: 53212__Total Pop Srvd: 2800__Minority Pop Srvd: 500__Addresses Racial Equity by: &quot;Note: Since the project is a transportation function, the Annual Average Daily Traffic (AADT) in the project area and the municipality racial minority data was used to determine the total population/customers served by asset.  _x000a_                                                                                                                                                                                                                                                               This project helps to achieve the County's racial equity goals by including racial equity as one of the criteria of the selection and decision-making process for all improvement projects together with improving processes and developing measures of performance to routinely plan, design, construct, operate, and maintain safe, multimodal road networks for people of all ages and abilities.&quot;_x0009__x0009__x0009__x0009__x0009__x0009__x0009__x0009__x0009__x0009__x000a__x0009__x0009__x0009__x0009__x0009__x0009__x0009__x0009__x0009__x0009__x000a__x0009__x0009__x0009__x0009__x0009__x0009__x0009__x0009__x0009__x0009__x000a__x0009__x0009__x0009__x0009__x0009__x0009__x0009__x0009__x0009__x0009_"/>
    <s v="YES"/>
    <s v="00__NO"/>
    <s v="03__YES__See Page 189 of the adopted CIP (2025-2029) in the 2025 Adopted Capital Budget."/>
    <s v="00__NO____Deferred Maint issues addressed by project: "/>
    <n v="0"/>
    <n v="53212"/>
    <s v=""/>
    <s v=""/>
    <s v=""/>
    <x v="2"/>
    <n v="0"/>
    <n v="0"/>
    <n v="0"/>
    <x v="2"/>
    <n v="0"/>
    <n v="0"/>
    <n v="0"/>
    <s v="W Ryan Rd (CTH H)"/>
    <n v="0"/>
    <n v="0"/>
    <n v="0"/>
    <s v="00"/>
    <s v="No Climate Reduction Impact reported by Requesting Department"/>
    <n v="0"/>
    <s v="00_No Climate Reduction Impact reported by Requesting Department"/>
    <m/>
    <m/>
    <x v="81"/>
    <s v="The Five-Year Capital Improvements Plan (CIP) includes additional appropriations of $1,980,000 that are necessary to complete the work on the project.  Financing is anticipated to be provided from $905,116 in State revenue and $1,074,884 in general obligation bonds."/>
    <s v="ANDREA WEDDLE-HENNING, P.E."/>
    <s v="3-DEPT OF TRANSPORTATION"/>
    <s v="2027-1"/>
    <s v="2025-3"/>
    <s v="2027-1"/>
    <s v="2027-2"/>
    <s v="2027-4"/>
    <s v="2029-2"/>
    <s v="30"/>
    <s v=""/>
    <s v="MEDIUM"/>
    <s v="Yes"/>
    <s v="Conceptual"/>
    <s v="YES"/>
    <s v="4/21/25"/>
    <s v="3-Dept of Transportation"/>
    <m/>
    <m/>
    <m/>
    <m/>
    <x v="1"/>
  </r>
  <r>
    <s v="PF_WH029201_W LAYTON AVE (CTH Y)-S 68TH ST TO S 60TH ST.XLSM"/>
    <s v="5093"/>
    <s v="5093_TRANSPORTATION SERVICES"/>
    <x v="12"/>
    <n v="1200"/>
    <x v="82"/>
    <s v="2 - Construction &amp; Implementation"/>
    <s v="2"/>
    <s v="None."/>
    <s v="None."/>
    <n v="5500000"/>
    <n v="2500000"/>
    <n v="1"/>
    <n v="0"/>
    <n v="0"/>
    <n v="1"/>
    <n v="2500000"/>
    <s v="BOND"/>
    <n v="3000000"/>
    <n v="0"/>
    <n v="0"/>
    <n v="0"/>
    <n v="0"/>
    <n v="0"/>
    <n v="0"/>
    <n v="0"/>
    <s v="YES"/>
    <s v="YES_BUDGET MODULE ACCT IMPORT tab for SHERPA import is balanced"/>
    <b v="1"/>
    <n v="0"/>
    <s v="YES"/>
    <s v="YES"/>
    <x v="82"/>
    <n v="45778"/>
    <s v="ANDREA WEDDLE-HENNING, P.E."/>
    <s v="414-257-5934"/>
    <s v="andrea.weddle-henning@milwaukeecountywi.gov"/>
    <x v="81"/>
    <s v="NO"/>
    <s v="YES__Please provide a brief listing of options/alternatives researched and why the option your are requesting for this Cost Est is the best alternative:  Do Nothing/No improvement by continuing to perform maintenance on the deteriorating roadway is no longer a viable or cost effective alternative and and miss an opportunity of available Local funding for improvements."/>
    <s v="00__NO__Annual financial impact includes: This project provides revenue which aids in maintaining a no increase levy in the operating budget from year to year."/>
    <s v="Traffic, Roadways, &amp; Bridges (Non-Airport)"/>
    <s v="NO"/>
    <s v="YES__Construction season is from April to November.  No construction in winter months."/>
    <s v="00__Technology Security Risk(s) Addressed: "/>
    <s v="00__Safety-Risk Issue(s) Addressed:  "/>
    <s v="00__Safety-Risk Issue(s) Addressed:  "/>
    <s v="YES__Adopted Board File: N/A__Agreement(s) Uploaded: YES__Partners and nature of Agreement(s): Local funding from the City of Greenfield for the design and construction in the amount of $3,000,000 as part of a collaborative effort between the City of Greenfield and Milwaukee County.__Next Board cycle if agreement(s) not yet adopted: "/>
    <m/>
    <s v="00"/>
    <s v="NO"/>
    <s v="YES__Board File: N/A__SD Uploaded: YES__Detail:  There is a Memoradum of Undertanding (MOU) between Milwaukee County and the City of Greenfield that has been approved where the local funding agreed by City of Greenfield in the amount of $3,000,000 expires at the end of 2026 when construction is slated to be completed."/>
    <s v="00__Citations Addressed by Project?: NO__Description of Citation(s) addressed: "/>
    <s v="03__Primary Asset Zip Code: 53220__Total Pop Srvd: 22800__Minority Pop Srvd: 5100__Addresses Racial Equity by: Note: Since the project is a transportation function, the Annual Average Daily Traffic (AADT) in the project area and the municipality racial minority data was used to determine the total population/customers served by asset.  _x000a_                                                                                                                                                                                                                                                               This project helps to achieve the County's racial equity goals by including racial equity as one of the criteria of the selection and decision-making process for all improvement projects together with improving processes and developing measures of performance to routinely plan, design, construct, operate, and maintain safe, multimodal road networks for people of all ages and abilities."/>
    <s v="YES"/>
    <s v="00__NO"/>
    <s v="00__NO"/>
    <s v="00__NO____Deferred Maint issues addressed by project: "/>
    <n v="0"/>
    <n v="53220"/>
    <s v=""/>
    <s v=""/>
    <s v=""/>
    <x v="12"/>
    <n v="0"/>
    <n v="0"/>
    <n v="0"/>
    <x v="8"/>
    <n v="0"/>
    <n v="0"/>
    <n v="0"/>
    <s v="W Layton Avenue (CTH Y)"/>
    <n v="0"/>
    <n v="0"/>
    <n v="0"/>
    <s v="00"/>
    <s v="No Climate Reduction Impact reported by Requesting Department"/>
    <n v="0"/>
    <s v="00_No Climate Reduction Impact reported by Requesting Department"/>
    <m/>
    <m/>
    <x v="82"/>
    <s v="None."/>
    <s v="ANDREA WEDDLE-HENNING, PE"/>
    <s v="3-DEPT OF TRANSPORTATION"/>
    <s v="NA-NA"/>
    <s v="2025-2"/>
    <s v="2025-4"/>
    <s v="2026-1"/>
    <s v="2026-4"/>
    <s v="2027-4"/>
    <s v="30"/>
    <s v=""/>
    <s v="MEDIUM"/>
    <s v="NO"/>
    <n v="0.3"/>
    <s v="NO"/>
    <s v="5/1/25"/>
    <s v="3-Dept of Transportation"/>
    <m/>
    <m/>
    <m/>
    <m/>
    <x v="1"/>
  </r>
  <r>
    <s v="PF_WQ020301_COMMAND CENTRAL AWARE.XLSM"/>
    <s v="4802"/>
    <s v="4802_EMERGENCY MANAGEMENT"/>
    <x v="13"/>
    <n v="1820"/>
    <x v="83"/>
    <s v="1 - Basic Planning &amp; Design; 2 - Construction &amp; Implementation; 4 - Equipment"/>
    <s v="1, 2, 4"/>
    <s v="None."/>
    <s v="None."/>
    <n v="489237"/>
    <n v="0"/>
    <n v="0"/>
    <n v="489237"/>
    <n v="2"/>
    <n v="2"/>
    <n v="489237"/>
    <s v="CASH"/>
    <n v="0"/>
    <n v="0"/>
    <n v="0"/>
    <n v="0"/>
    <n v="0"/>
    <n v="0"/>
    <n v="0"/>
    <n v="0"/>
    <s v="YES"/>
    <s v="YES_BUDGET MODULE ACCT IMPORT tab for SHERPA import is balanced"/>
    <b v="1"/>
    <n v="44025"/>
    <s v="YES"/>
    <s v="YES"/>
    <x v="83"/>
    <s v="*"/>
    <s v="TERESA BREYER - OEM RADIO DIRECTOR TAHC"/>
    <n v="4143050012"/>
    <s v="Teresa.Breyer@milwaukeecountywi.com"/>
    <x v="82"/>
    <s v="YES"/>
    <s v="NO__Please provide an explanation of why alternative options were not researched:  Motorola is the only provider for CommandCentral Aware."/>
    <s v="02__YES__Annual financial impact includes: Increase Costs (Sucription Fees)_x000a_Costs will increase for additional program and security updates and patches for CommandCentral Aware."/>
    <s v="Technology &amp; Electronic Equipment"/>
    <s v="NO"/>
    <s v="NO__"/>
    <s v="00__Technology Security Risk(s) Addressed: "/>
    <s v="00__Safety-Risk Issue(s) Addressed:  "/>
    <s v="00__Safety-Risk Issue(s) Addressed:  "/>
    <s v="__Adopted Board File: __Agreement(s) Uploaded: __Partners and nature of Agreement(s): __Next Board cycle if agreement(s) not yet adopted: "/>
    <m/>
    <s v="00"/>
    <s v="NO"/>
    <s v="NO"/>
    <s v="00__Citations Addressed by Project?: NO__Description of Citation(s) addressed: "/>
    <s v="04__Primary Asset Zip Code: 53223__Total Pop Srvd: 939450__Minority Pop Srvd: 364117__Addresses Racial Equity by: 911 calls are  received from the entire County, including the most under served areas of Milwaukee County. This equipment refresh ensures OEM is able to fulfill its obligation of building equity, reliability, and serving Milwaukee County with the highest level of equality possible. _x000a__x000a_Milwaukee County Ord. 91.09, provision of 9-1-1 emergency telecommunications service in the county as provided by s. 146.70, Wis. Stats. and chapter PSC 173 of the state Administrative Code. Section 146.70"/>
    <s v="NO"/>
    <s v="00__NO"/>
    <s v="00__NO"/>
    <s v="00__NO____Deferred Maint issues addressed by project: "/>
    <n v="0"/>
    <n v="53223"/>
    <s v=""/>
    <s v=""/>
    <s v=""/>
    <x v="7"/>
    <n v="0"/>
    <n v="0"/>
    <n v="0"/>
    <x v="4"/>
    <n v="0"/>
    <n v="0"/>
    <n v="0"/>
    <s v="821 W State Street RM 305"/>
    <n v="0"/>
    <n v="0"/>
    <n v="0"/>
    <s v="00"/>
    <s v="No Climate Reduction Impact reported by Requesting Department"/>
    <n v="0"/>
    <s v="00_No Climate Reduction Impact reported by Requesting Department"/>
    <m/>
    <m/>
    <x v="83"/>
    <s v="Complete any remaining activies from Year 1.  Based on need for RFP, this effort could extend beyond 12 months.  This would not require additional funding outside of what is approved in year 1."/>
    <s v="ANDREW CARRION"/>
    <s v="2-INFORMATION MANAGEMENT SERVICES"/>
    <s v="NA-0"/>
    <s v="2026-2"/>
    <s v="2026-2"/>
    <s v="2026-3"/>
    <s v="2026-4"/>
    <s v="2026-4"/>
    <s v="7"/>
    <s v="NO"/>
    <s v="MEDIUM"/>
    <s v="NO"/>
    <s v="Conceptual"/>
    <s v="NO"/>
    <s v="5/29/25"/>
    <s v="2-Information Management Services"/>
    <m/>
    <m/>
    <m/>
    <m/>
    <x v="1"/>
  </r>
  <r>
    <s v="PF_WQ020501_700MHZ SIMULCAST NETWORK - OEM.XLSM"/>
    <s v="4802"/>
    <s v="4802_EMERGENCY MANAGEMENT"/>
    <x v="13"/>
    <n v="1820"/>
    <x v="84"/>
    <s v="2 - Construction &amp; Implementation; 4 - Equipment"/>
    <s v="2, 4"/>
    <s v="None."/>
    <s v="None."/>
    <n v="5185200"/>
    <n v="0"/>
    <n v="0"/>
    <n v="5185200"/>
    <n v="2"/>
    <n v="2"/>
    <n v="5185200"/>
    <s v="CASH"/>
    <n v="0"/>
    <n v="0"/>
    <n v="0"/>
    <n v="0"/>
    <n v="0"/>
    <n v="0"/>
    <n v="0"/>
    <n v="0"/>
    <s v="YES"/>
    <s v="YES_BUDGET MODULE ACCT IMPORT tab for SHERPA import is balanced"/>
    <b v="1"/>
    <n v="0"/>
    <s v="YES"/>
    <s v="YES"/>
    <x v="84"/>
    <n v="45798"/>
    <s v="TERESA BREYER - OEM RADIO DIRECTOR "/>
    <s v="414-305-0012"/>
    <s v="Teresa.Breyer@milwaukeecountywi.gov"/>
    <x v="83"/>
    <s v="YES"/>
    <s v="NO__Please provide an explanation of why alternative options were not researched:  Milwaukee County's WiPSN is a Motorola system. To use a different vendor for a 700 MHz system would increase the cost based on the need fore additional equipment which is currently operational on the WiPSN system."/>
    <s v="02__YES__Annual financial impact includes: Additional years of any hardware, software, or security updates needed as WiPSN equipment gets updates."/>
    <s v="Technology &amp; Electronic Equipment"/>
    <s v="NO"/>
    <s v="NO__"/>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3__Primary Asset Zip Code: Countywide__Total Pop Srvd: 939450__Minority Pop Srvd: 364117__Addresses Racial Equity by: Additional conventional resources from a 700 Mhz simulcast network would provide more interoperability with surrounding agencies, escpecially the City of Milwaukee Fire department. Milwaukee County services include Health and Human Services, First Responders, Parks, and Highway. The ISSI connection to the City of Milwaukee OpenSky radio system allows Milwaukee County radios to cross-communicate with the City of Milwaukee First Responders in a collaborative and coordinated effort to increase the speed and efficiency of critical services being provided. _x000a__x000a_Milwaukee County Ord. 91.09, provision of 9-1-1 emergency telecommunications service in the county as provided by s. 146.70, Wis. Stats. and chapter PSC 173 of the state Administrative Code. Section 146.70"/>
    <s v="NO"/>
    <s v="00__NO"/>
    <s v="00__NO"/>
    <s v="00__NO____Deferred Maint issues addressed by project: "/>
    <n v="0"/>
    <s v="Countywide"/>
    <s v=""/>
    <s v=""/>
    <s v=""/>
    <x v="7"/>
    <n v="0"/>
    <n v="0"/>
    <n v="0"/>
    <x v="4"/>
    <n v="0"/>
    <n v="0"/>
    <n v="0"/>
    <s v="802 W State Street"/>
    <n v="0"/>
    <n v="0"/>
    <n v="0"/>
    <s v="00"/>
    <s v="No Climate Reduction Impact reported by Requesting Department"/>
    <n v="0"/>
    <s v="00_No Climate Reduction Impact reported by Requesting Department"/>
    <m/>
    <m/>
    <x v="84"/>
    <s v="None."/>
    <s v="ANDREW CARRION"/>
    <s v="2-INFORMATION MANAGEMENT SERVICES"/>
    <s v="NA-0"/>
    <s v="2026-1"/>
    <s v="2026-2"/>
    <s v="2026-3"/>
    <s v="2026-4"/>
    <s v="2027-1"/>
    <s v="7"/>
    <s v="NO"/>
    <s v="MEDIUM"/>
    <s v="NO"/>
    <n v="0.9"/>
    <s v="NO"/>
    <s v="5/22/25"/>
    <s v="2-Information Management Services"/>
    <m/>
    <m/>
    <m/>
    <m/>
    <x v="1"/>
  </r>
  <r>
    <s v="PF_WQ020701_911 DISPATCH ACADEMY EQUIPMENT.XLSM"/>
    <s v="4802"/>
    <s v="4802_EMERGENCY MANAGEMENT"/>
    <x v="13"/>
    <n v="1820"/>
    <x v="85"/>
    <s v="2 - Construction &amp; Implementation; 4 - Equipment"/>
    <s v="2, 4"/>
    <s v="None."/>
    <s v="None."/>
    <n v="1283600"/>
    <n v="0"/>
    <n v="0"/>
    <n v="1283600"/>
    <n v="2"/>
    <n v="2"/>
    <n v="1283600"/>
    <s v="CASH"/>
    <n v="0"/>
    <n v="0"/>
    <n v="0"/>
    <n v="0"/>
    <n v="0"/>
    <n v="0"/>
    <n v="0"/>
    <n v="0"/>
    <s v="YES"/>
    <s v="YES_BUDGET MODULE ACCT IMPORT tab for SHERPA import is balanced"/>
    <b v="1"/>
    <n v="83523"/>
    <s v="YES"/>
    <s v="YES"/>
    <x v="85"/>
    <n v="45393"/>
    <s v="KINNYETTA PATTERSON"/>
    <s v="414-405-0050"/>
    <s v="kinnyetta.patterson@milwaukeecountywi.gov"/>
    <x v="84"/>
    <s v="NO"/>
    <s v="NO__Please provide an explanation of why alternative options were not researched:  911 equipment will need to be replaced due to age and end of life. Manufacturer will not service this equipment in the very near future. "/>
    <s v="02__YES__Annual financial impact includes: -Increase annual costs_x000a_The equipment that OEM is standardizing within County dispatch requires a subscription for maintenance and upkeep. OEM radio is aware of this, and including this equipment in the 2024 operational budget for continued support. "/>
    <s v="Technology &amp; Electronic Equipment"/>
    <s v="NO"/>
    <s v="YES__Due to the end of life on the current equipment, this project must be completed to preserve the integrity of the 911 system."/>
    <s v="00__Technology Security Risk(s) Addressed: "/>
    <s v="10__Safety-Risk Issue(s) Addressed:  911 operations are a critical service, protecting life sasfety within Milwaukee County. This equipment will be covered under the existing MDR/RSUS cybersecurity contracts. _x000a__x000a_Milwaukee County Ord. 91.09, provision of 9-1-1 emergency telecommunications service in the county as provided by s. 146.70, Wis. Stats. and chapter PSC 173 of the state Administrative Code. Section 146.70 "/>
    <s v="00__Safety-Risk Issue(s) Addressed:  "/>
    <s v="YES__Adopted Board File: __Agreement(s) Uploaded: __Partners and nature of Agreement(s): Milwaukee County Ord. 91.09, provision of 9-1-1 emergency telecommunications service in the county as provided by s. 146.70, Wis. Stats. and chapter PSC 173 of the state Administrative Code. Section 146.70 __Next Board cycle if agreement(s) not yet adopted: "/>
    <m/>
    <s v="00"/>
    <s v="NO"/>
    <s v="NO"/>
    <s v="00__Citations Addressed by Project?: NO__Description of Citation(s) addressed: "/>
    <s v="03__Primary Asset Zip Code: Countywide__Total Pop Srvd: 939450__Minority Pop Srvd: 364117__Addresses Racial Equity by: 911 calls are are received from the entire County, including the most under served areas of Milwaukee County. This equipment refresh ensures OEM is able to fullfill its obligation of building equity, reliability, and serving Milwaukee County with the highest level of equality possible. _x000a__x000a_Milwaukee County Ord. 91.09, provision of 9-1-1 emergency telecommunications service in the county as provided by s. 146.70, Wis. Stats. and chapter PSC 173 of the state Administrative Code. Section 146.70 "/>
    <s v="NO"/>
    <s v="00__NO"/>
    <s v="00__NO"/>
    <s v="00__NO____Deferred Maint issues addressed by project: "/>
    <n v="0"/>
    <s v="Countywide"/>
    <s v=""/>
    <s v=""/>
    <s v=""/>
    <x v="7"/>
    <n v="0"/>
    <n v="0"/>
    <n v="0"/>
    <x v="4"/>
    <n v="0"/>
    <n v="0"/>
    <n v="0"/>
    <s v="821 W State St RM 305"/>
    <n v="0"/>
    <n v="0"/>
    <n v="0"/>
    <s v="00"/>
    <s v="No Climate Reduction Impact reported by Requesting Department"/>
    <n v="0"/>
    <s v="00_No Climate Reduction Impact reported by Requesting Department"/>
    <m/>
    <m/>
    <x v="85"/>
    <s v="None."/>
    <s v="ANDREW CARRION"/>
    <s v="2-INFORMATION MANAGEMENT SERVICES"/>
    <s v="NA-0"/>
    <s v="2026-1"/>
    <s v="2026-1"/>
    <s v="2026-2"/>
    <s v="2026-3"/>
    <s v="2026-4"/>
    <s v="7"/>
    <s v="NO"/>
    <s v="MEDIUM"/>
    <s v="NO"/>
    <n v="1"/>
    <s v="NO"/>
    <s v="5/22/25"/>
    <s v="2-Information Management Services"/>
    <m/>
    <m/>
    <m/>
    <m/>
    <x v="1"/>
  </r>
  <r>
    <s v="PF_WQ020801_STATION ALERTING LOUDSPEAKER SYSTEM – OEM.XLSM"/>
    <s v="4802"/>
    <s v="4802_EMERGENCY MANAGEMENT"/>
    <x v="13"/>
    <n v="1820"/>
    <x v="86"/>
    <s v="2 - Construction &amp; Implementation; 4 - Equipment"/>
    <s v="2, 4"/>
    <s v="None."/>
    <s v="None."/>
    <n v="365300"/>
    <n v="0"/>
    <n v="0"/>
    <n v="365300"/>
    <n v="2"/>
    <n v="2"/>
    <n v="365300"/>
    <s v="CASH"/>
    <n v="0"/>
    <n v="0"/>
    <n v="0"/>
    <n v="0"/>
    <n v="0"/>
    <n v="0"/>
    <n v="0"/>
    <n v="0"/>
    <s v="YES"/>
    <s v="YES_BUDGET MODULE ACCT IMPORT tab for SHERPA import is balanced"/>
    <b v="1"/>
    <n v="11978"/>
    <s v="YES"/>
    <s v="YES"/>
    <x v="86"/>
    <n v="45393"/>
    <s v="KINNYETTA PATTERSON - OEM 911 COMMUNICATIONS DIRECTOR"/>
    <s v="414-405-0050"/>
    <s v="kinnyetta.patterson@milwaukeecountywi.gov"/>
    <x v="85"/>
    <s v="YES"/>
    <s v="YES__Please provide a brief listing of options/alternatives researched and why the option your are requesting for this Cost Est is the best alternative:  This project will likely go out to RFP for competitive bids from different vendors. "/>
    <s v="02__YES__Annual financial impact includes: Ongoing yearly fees from vendors will be accounted for in future year budgets, and possible offset with future revenues. "/>
    <s v="Technology &amp; Electronic Equipment"/>
    <s v="NO"/>
    <s v="NO__"/>
    <s v="00__Technology Security Risk(s) Addressed: "/>
    <s v="00__Safety-Risk Issue(s) Addressed:  "/>
    <s v="05__Safety-Risk Issue(s) Addressed:  This system has the potential to increase speed and efficiency of 911 Fire Dispatch Countywide. Though Dispatch consolidation (WI Act 26), this equipment will be required for Fire Dispatch, and agencies will be provided with an opportunity to integrate their existing station alerting for both continuity of operations, and efficient response to significant life safety events. A Countywide system does not currently exist for this purpose. "/>
    <s v="NO__Adopted Board File: __Agreement(s) Uploaded: __Partners and nature of Agreement(s): __Next Board cycle if agreement(s) not yet adopted: "/>
    <m/>
    <s v="00"/>
    <s v="NO"/>
    <s v="NO"/>
    <s v="00__Citations Addressed by Project?: NO__Description of Citation(s) addressed: "/>
    <s v="03__Primary Asset Zip Code: Countywide__Total Pop Srvd: 939117__Minority Pop Srvd: 364117__Addresses Racial Equity by: Municipal Fire provides mutual aid services countywide, on a daily basis, including the most underserved areas of Milwaukee._x000a__x000a_Milwaukee County Ord. 91.09, provision of 9-1-1 emergency telecommunications service in the county as provided by s. 146.70, Wis. Stats. and chapter PSC 173 of the state Administrative Code. Section 146.70"/>
    <s v="NO"/>
    <s v="00__NO"/>
    <s v="00__NO"/>
    <s v="00__NO____Deferred Maint issues addressed by project: "/>
    <n v="0"/>
    <s v="Countywide"/>
    <s v=""/>
    <s v=""/>
    <s v=""/>
    <x v="7"/>
    <n v="0"/>
    <n v="0"/>
    <n v="0"/>
    <x v="4"/>
    <n v="0"/>
    <n v="0"/>
    <n v="0"/>
    <s v="821 W State St RM 305"/>
    <n v="0"/>
    <n v="0"/>
    <n v="0"/>
    <s v="00"/>
    <s v="No Climate Reduction Impact reported by Requesting Department"/>
    <n v="0"/>
    <s v="00_No Climate Reduction Impact reported by Requesting Department"/>
    <m/>
    <m/>
    <x v="86"/>
    <s v="None."/>
    <s v="ANDY CARRION"/>
    <s v="2-INFORMATION MANAGEMENT SERVICES"/>
    <s v="2025-1"/>
    <s v="2025-1"/>
    <s v="2025-2"/>
    <s v="2025-2"/>
    <s v="2025-3"/>
    <s v="2025-4"/>
    <s v="7"/>
    <s v="NO"/>
    <s v="MEDIUM"/>
    <s v="NO"/>
    <n v="0.9"/>
    <s v="NO"/>
    <s v="5/22/25"/>
    <s v="2-Information Management Services"/>
    <m/>
    <m/>
    <m/>
    <m/>
    <x v="1"/>
  </r>
  <r>
    <s v="PF_WQ020901_MOBILE RADIO SITE - OASIS 700.800MHZ.XLSM"/>
    <s v="4802"/>
    <s v="4802_EMERGENCY MANAGEMENT"/>
    <x v="13"/>
    <n v="1820"/>
    <x v="87"/>
    <s v="4 - Equipment"/>
    <s v="4"/>
    <s v="None."/>
    <s v="None."/>
    <n v="1220000"/>
    <n v="0"/>
    <n v="0"/>
    <n v="1220000"/>
    <n v="2"/>
    <n v="2"/>
    <n v="1220000"/>
    <s v="CASH"/>
    <n v="0"/>
    <n v="0"/>
    <n v="0"/>
    <n v="0"/>
    <n v="0"/>
    <n v="0"/>
    <n v="0"/>
    <n v="0"/>
    <s v="YES"/>
    <s v="YES_BUDGET MODULE ACCT IMPORT tab for SHERPA import is balanced"/>
    <b v="1"/>
    <n v="0"/>
    <s v="YES"/>
    <s v="YES"/>
    <x v="87"/>
    <n v="45798"/>
    <s v="TERESA BREYER - OEM RADIO DIRECTOR "/>
    <s v="414-305-0012"/>
    <s v="Teresa.Breyer@milwaukeecountywi.gov"/>
    <x v="86"/>
    <s v="YES"/>
    <s v="NO__Please provide an explanation of why alternative options were not researched:  While the trailer could be sourced from multiple vendors, the radio system equipment needed for the Mobile Radio site needs to come from Motorola. Milwaukee County's WiPSN radio system is a Motorola P25 Simulcast radio system. The equipment proposed for use is the same euipment that is locted at the 10 radio sites."/>
    <s v="02__YES__Annual financial impact includes: Additional years of Warranty coverage or any hardware updates needed as the WiPSN equipment gets updated."/>
    <s v="Technology &amp; Electronic Equipment"/>
    <s v="NO"/>
    <s v="NO__"/>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3__Primary Asset Zip Code: Countywide__Total Pop Srvd: 939450__Minority Pop Srvd: 364117__Addresses Racial Equity by: A mobile radio site would keep communication open to services needed in the most underserved areas of Milwaukee County. Milwaukee County services include Health and Human Services, First Responders, Parks, and Highway. The ISSI connection to the City of Milwaukee OpenSky radio system allows Milwaukee County radios to cross-communicate with the City of Milwaukee First Responders in a collaborative and coordinated effort to increase the speed and efficiency of critical services being provided. _x000a__x000a_Milwaukee County Ord. 91.09, provision of 9-1-1 emergency telecommunications service in the county as provided by s. 146.70, Wis. Stats. and chapter PSC 173 of the state Administrative Code. Section 146.70 "/>
    <s v="NO"/>
    <s v="00__NO"/>
    <s v="00__NO"/>
    <s v="00__NO____Deferred Maint issues addressed by project: "/>
    <n v="0"/>
    <s v="Countywide"/>
    <s v=""/>
    <s v=""/>
    <s v=""/>
    <x v="7"/>
    <n v="0"/>
    <n v="0"/>
    <n v="0"/>
    <x v="4"/>
    <n v="0"/>
    <n v="0"/>
    <n v="0"/>
    <s v="802 W State Street"/>
    <n v="0"/>
    <n v="0"/>
    <n v="0"/>
    <s v="00"/>
    <s v="No Climate Reduction Impact reported by Requesting Department"/>
    <n v="0"/>
    <s v="00_No Climate Reduction Impact reported by Requesting Department"/>
    <m/>
    <m/>
    <x v="87"/>
    <s v="None."/>
    <s v="TERESA BREYER"/>
    <s v="4-SAME AS REQUESTING DEPT/AGENCY (EXCLUDES DOT, FCLTY MNGMNT, AND IMSD)"/>
    <s v="2026-1"/>
    <s v="2026-1"/>
    <s v="2026-2"/>
    <s v="2026-2"/>
    <s v="2026-3"/>
    <s v="2026-4"/>
    <s v="10"/>
    <s v=""/>
    <s v="LOW"/>
    <s v="Yes"/>
    <n v="1"/>
    <s v="YES"/>
    <s v="5/16/25"/>
    <s v="4-Same as Requesting Dept/Agency (Excludes DOT, Fclty Mngmnt, and IMSD)"/>
    <m/>
    <m/>
    <m/>
    <m/>
    <x v="1"/>
  </r>
  <r>
    <m/>
    <m/>
    <m/>
    <x v="0"/>
    <m/>
    <x v="0"/>
    <m/>
    <m/>
    <m/>
    <m/>
    <m/>
    <m/>
    <m/>
    <m/>
    <m/>
    <m/>
    <m/>
    <m/>
    <m/>
    <m/>
    <m/>
    <m/>
    <m/>
    <m/>
    <m/>
    <m/>
    <m/>
    <m/>
    <m/>
    <m/>
    <m/>
    <m/>
    <x v="0"/>
    <m/>
    <m/>
    <m/>
    <m/>
    <x v="0"/>
    <m/>
    <m/>
    <m/>
    <m/>
    <m/>
    <m/>
    <m/>
    <m/>
    <m/>
    <m/>
    <m/>
    <m/>
    <m/>
    <m/>
    <m/>
    <m/>
    <m/>
    <m/>
    <m/>
    <m/>
    <m/>
    <m/>
    <m/>
    <m/>
    <m/>
    <x v="0"/>
    <m/>
    <m/>
    <m/>
    <x v="0"/>
    <m/>
    <m/>
    <m/>
    <m/>
    <m/>
    <m/>
    <m/>
    <m/>
    <m/>
    <m/>
    <m/>
    <m/>
    <m/>
    <x v="0"/>
    <m/>
    <m/>
    <m/>
    <m/>
    <m/>
    <m/>
    <m/>
    <m/>
    <m/>
    <m/>
    <m/>
    <m/>
    <m/>
    <m/>
    <m/>
    <m/>
    <m/>
    <m/>
    <m/>
    <m/>
    <m/>
    <x v="0"/>
  </r>
  <r>
    <s v="PF_WQ021201_911 CAD REPLACEMENT – OEM.XLSM"/>
    <s v="4802"/>
    <s v="4802_EMERGENCY MANAGEMENT"/>
    <x v="13"/>
    <n v="1820"/>
    <x v="88"/>
    <s v="1 - Basic Planning &amp; Design; 2 - Construction &amp; Implementation"/>
    <s v="1, 2"/>
    <s v="None."/>
    <s v="None."/>
    <n v="4348549"/>
    <n v="0"/>
    <n v="0"/>
    <n v="4348549"/>
    <n v="2"/>
    <n v="2"/>
    <n v="4348549"/>
    <s v="CASH"/>
    <n v="0"/>
    <n v="0"/>
    <n v="0"/>
    <n v="0"/>
    <n v="0"/>
    <n v="0"/>
    <n v="0"/>
    <n v="0"/>
    <s v="YES"/>
    <s v="YES_BUDGET MODULE ACCT IMPORT tab for SHERPA import is balanced"/>
    <b v="1"/>
    <n v="0"/>
    <s v="YES"/>
    <s v="YES"/>
    <x v="88"/>
    <n v="45393"/>
    <s v="KINNYETTA PATTERSON - OEM 911 COMMUNICATIONS DIRECTOR"/>
    <s v="414-405-0050"/>
    <s v="kinnyetta.patterson@milwaukeecountywi.gov"/>
    <x v="87"/>
    <s v="YES"/>
    <s v="YES__Please provide a brief listing of options/alternatives researched and why the option your are requesting for this Cost Est is the best alternative:  Multiple vendors available. This project will likely go out to RFP to ensure OEM 911 receives the most competitive bid possible. Vendor quotes will be used for reference. "/>
    <s v="02__YES__Annual financial impact includes: -Increase Costs (Subscription fees)_x000a_Depending on the vendor selected, there may be an additional yearly subscription cost. This will be negotiated within the RFP, and added to subsequent year budget. "/>
    <s v="Technology &amp; Electronic Equipment"/>
    <s v="NO"/>
    <s v="NO__"/>
    <s v="00__Technology Security Risk(s) Addressed: "/>
    <s v="00__Safety-Risk Issue(s) Addressed:  "/>
    <s v="00__Safety-Risk Issue(s) Addressed:  "/>
    <s v="YES__Adopted Board File: __Agreement(s) Uploaded: NO__Partners and nature of Agreement(s): If approved, OEM will market this to other municipalities we support who are waiting in the wings.  We do not have agreements today.__Next Board cycle if agreement(s) not yet adopted: 2025-December-Board Cyle"/>
    <m/>
    <s v="00"/>
    <s v="NO"/>
    <s v="NO"/>
    <s v="00__Citations Addressed by Project?: NO__Description of Citation(s) addressed: "/>
    <s v="03__Primary Asset Zip Code: Countywide__Total Pop Srvd: 939450__Minority Pop Srvd: 364117__Addresses Racial Equity by: 911 calls are  received from the entire County, including the most under served areas of Milwaukee County. This equipment refresh ensures OEM is able to fulfill its obligation of building equity, reliability, and serving Milwaukee County with the highest level of equality possible. _x000a__x000a_Milwaukee County Ord. 91.09, provision of 9-1-1 emergency telecommunications service in the county as provided by s. 146.70, Wis. Stats. and chapter PSC 173 of the state Administrative Code. Section 146.70 "/>
    <s v="NO"/>
    <s v="00__NO"/>
    <s v="00__NO"/>
    <s v="00__NO____Deferred Maint issues addressed by project: "/>
    <n v="0"/>
    <s v="Countywide"/>
    <s v=""/>
    <s v=""/>
    <s v=""/>
    <x v="7"/>
    <n v="0"/>
    <n v="0"/>
    <n v="0"/>
    <x v="4"/>
    <n v="0"/>
    <n v="0"/>
    <n v="0"/>
    <s v="821 W State St RM 305"/>
    <n v="0"/>
    <n v="0"/>
    <n v="0"/>
    <s v="00"/>
    <s v="No Climate Reduction Impact reported by Requesting Department"/>
    <n v="0"/>
    <s v="00_No Climate Reduction Impact reported by Requesting Department"/>
    <m/>
    <m/>
    <x v="88"/>
    <s v="None."/>
    <s v="ANDREW CARRION"/>
    <s v="2-INFORMATION MANAGEMENT SERVICES"/>
    <s v="NA-0"/>
    <s v="2026-1"/>
    <s v="2026-2"/>
    <s v="2027-2"/>
    <s v="2027-3"/>
    <s v="2027-4"/>
    <s v="7"/>
    <s v="NO"/>
    <s v="HIGH"/>
    <s v="Yes"/>
    <n v="1"/>
    <s v="YES"/>
    <s v="5/22/25"/>
    <s v="2-Information Management Services"/>
    <m/>
    <m/>
    <m/>
    <m/>
    <x v="1"/>
  </r>
  <r>
    <s v="PF_WQ021301_RADIO ENCRYPTION - OEM.XLSM"/>
    <s v="4802"/>
    <s v="4802_EMERGENCY MANAGEMENT"/>
    <x v="13"/>
    <n v="1820"/>
    <x v="89"/>
    <s v="4 - Equipment"/>
    <s v="4"/>
    <s v="None."/>
    <s v="None."/>
    <n v="1271249"/>
    <n v="0"/>
    <n v="0"/>
    <n v="1271249"/>
    <n v="2"/>
    <n v="2"/>
    <n v="1271249"/>
    <s v="CASH"/>
    <n v="0"/>
    <n v="0"/>
    <n v="0"/>
    <n v="0"/>
    <n v="0"/>
    <n v="0"/>
    <n v="0"/>
    <n v="0"/>
    <s v="YES"/>
    <s v="YES_BUDGET MODULE ACCT IMPORT tab for SHERPA import is balanced"/>
    <b v="1"/>
    <n v="0"/>
    <s v="YES"/>
    <s v="YES"/>
    <x v="89"/>
    <n v="45399"/>
    <s v="CHRIS MCGOWAN"/>
    <n v="4142390560"/>
    <s v="christopher.mcgowan@milwaukeecountywi.gov"/>
    <x v="88"/>
    <s v="NO"/>
    <s v="YES__Please provide a brief listing of options/alternatives researched and why the option your are requesting for this Cost Est is the best alternative:  Encrypting radio channels is the only way to eliminate the public from accessing.  Radios are already equipped with authentication, which allows only authorized users to handle the radio but there is nothing preventing the frequencies from being listen to."/>
    <s v="00__NO__Annual financial impact includes: Once the software is loaded, there is no additional cost to maintain.  Our staff are able to review and upgrade codes as needed."/>
    <s v="Technology &amp; Electronic Equipment"/>
    <s v="NO"/>
    <s v="NO__"/>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3__Primary Asset Zip Code: Countywide__Total Pop Srvd: 939117__Minority Pop Srvd: 364117__Addresses Racial Equity by: Municipal Police and Fire provides mutual aid services countywide, on a daily basis, including the most underserved areas of Milwaukee.   This system will disable curious people from reporting to scenes that maybe unsafe."/>
    <s v="NO"/>
    <s v="00__NO"/>
    <s v="00__NO"/>
    <s v="00__NO____Deferred Maint issues addressed by project: "/>
    <n v="0"/>
    <s v="Countywide"/>
    <s v=""/>
    <s v=""/>
    <s v=""/>
    <x v="7"/>
    <n v="0"/>
    <n v="0"/>
    <n v="0"/>
    <x v="4"/>
    <n v="0"/>
    <n v="0"/>
    <n v="0"/>
    <s v="821 West State Street Room 305"/>
    <n v="0"/>
    <n v="0"/>
    <n v="0"/>
    <s v="00"/>
    <s v="No Climate Reduction Impact reported by Requesting Department"/>
    <n v="0"/>
    <s v="00_No Climate Reduction Impact reported by Requesting Department"/>
    <m/>
    <m/>
    <x v="89"/>
    <s v="None."/>
    <s v="ANDREW CARRION"/>
    <s v="2-INFORMATION MANAGEMENT SERVICES"/>
    <s v="NA-0"/>
    <s v="2026-1"/>
    <s v="2026-1"/>
    <s v="2026-2"/>
    <s v="2026-3"/>
    <s v="2026-4"/>
    <s v="7"/>
    <s v="NO"/>
    <s v="LOW"/>
    <s v="NO"/>
    <n v="1"/>
    <s v="NO"/>
    <s v="5/29/25"/>
    <s v="2-Information Management Services"/>
    <m/>
    <m/>
    <m/>
    <m/>
    <x v="1"/>
  </r>
  <r>
    <s v="PF_WU020111_PHASED BUILDING EXTERIOR STONE CLADDING (2026).XLSM"/>
    <s v="1916"/>
    <s v="1916_CULT_MARCUS CTR FOR PERFORM ARTS"/>
    <x v="14"/>
    <n v="1451"/>
    <x v="90"/>
    <s v="2 - Construction &amp; Implementation"/>
    <s v="2"/>
    <s v="None."/>
    <s v="None."/>
    <n v="757295"/>
    <n v="0"/>
    <n v="0"/>
    <n v="757295"/>
    <n v="2"/>
    <n v="2"/>
    <n v="757295"/>
    <s v="CASH"/>
    <n v="0"/>
    <n v="0"/>
    <n v="0"/>
    <n v="0"/>
    <n v="0"/>
    <n v="0"/>
    <n v="0"/>
    <n v="0"/>
    <s v="YES"/>
    <s v="YES_BUDGET MODULE ACCT IMPORT tab for SHERPA import is balanced"/>
    <b v="1"/>
    <n v="0"/>
    <s v="YES"/>
    <s v="YES"/>
    <x v="90"/>
    <s v="*"/>
    <s v="LAURIE KILDEGAARD"/>
    <s v="414.982.6622 "/>
    <s v="lkildegaard@warmemorialcenter.org"/>
    <x v="89"/>
    <s v="NO"/>
    <s v="NO__Please provide an explanation of why alternative options were not researched:  With the age of the building, it is imperative for the building fascia to be refurbish"/>
    <s v="00__NO__Annual financial impact includes: This is a (refurbishing/cleaning) process that will not need to be done annually. "/>
    <s v="Facility_Rehab or Major Maint"/>
    <s v="NO"/>
    <s v="YES__It would be advantageous to perform this work over the spring and summer months to ensure all materials are applied at the appropriate air temperature."/>
    <s v="00__Technology Security Risk(s) Addressed: "/>
    <s v="00__Safety-Risk Issue(s) Addressed:  "/>
    <s v="00__Safety-Risk Issue(s) Addressed: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YES__Board File: 22-850__SD Uploaded: YES__Detail:  Please see approved County Board amendment 22-850 attachment for details on changes to Lease Amendment (2nd) that include the Cladding project. "/>
    <s v="00__Citations Addressed by Project?: NO__Description of Citation(s) addressed: "/>
    <s v="03__Primary Asset Zip Code: 53202__Total Pop Srvd: 500000__Minority Pop Srvd: 200000__Addresses Racial Equity by: The Marcus Performing Arts Center is a place for community assembly, offering diverse entertainment and event activities throughout the year."/>
    <s v="NO"/>
    <s v="00__NO"/>
    <s v="03__YES__2024 - 2028 Adopted 5-YR Capital Plan"/>
    <s v="00__NO____Deferred Maint issues addressed by project: "/>
    <n v="0"/>
    <n v="53202"/>
    <s v=""/>
    <s v=""/>
    <s v=""/>
    <x v="1"/>
    <n v="0"/>
    <n v="0"/>
    <n v="0"/>
    <x v="1"/>
    <n v="0"/>
    <n v="0"/>
    <n v="0"/>
    <s v="929 N Water St"/>
    <n v="0"/>
    <n v="0"/>
    <n v="0"/>
    <s v="00"/>
    <s v="No Climate Reduction Impact reported by Requesting Department"/>
    <n v="0"/>
    <s v="00_No Climate Reduction Impact reported by Requesting Department"/>
    <m/>
    <m/>
    <x v="90"/>
    <s v="None."/>
    <s v="CG SCHMIDT_x0009__x0009__x0009__x0009__x0009__x0009__x0009_"/>
    <s v="4-SAME AS REQUESTING DEPT/AGENCY (EXCLUDES DOT, FCLTY MNGMNT, AND IMSD)"/>
    <s v="NA-0"/>
    <s v="NA-0"/>
    <s v="2024-4"/>
    <s v="2025-1"/>
    <s v="2025-2"/>
    <s v="2025-3"/>
    <s v="15"/>
    <s v=""/>
    <s v="LOW"/>
    <s v="NO"/>
    <s v="Conceptual"/>
    <s v="NO"/>
    <s v="10/1/22"/>
    <s v="4-Same as Requesting Dept/Agency (Excludes DOT, Fclty Mngmnt, and IMSD)"/>
    <m/>
    <m/>
    <m/>
    <m/>
    <x v="1"/>
  </r>
  <r>
    <s v="PF_WU020110_MARCUS CENTER ROOF REPLACEMENT - FITCH GARDEN AREA.XLSM"/>
    <s v="1916"/>
    <s v="1916_CULT_MARCUS CTR FOR PERFORM ARTS"/>
    <x v="14"/>
    <n v="1451"/>
    <x v="91"/>
    <s v="1 - Basic Planning &amp; Design; 2 - Construction &amp; Implementation"/>
    <s v="1, 2"/>
    <s v="None."/>
    <s v="None."/>
    <n v="2201850"/>
    <n v="2201850"/>
    <n v="1"/>
    <n v="0"/>
    <n v="0"/>
    <n v="1"/>
    <n v="2201850"/>
    <s v="BOND"/>
    <n v="0"/>
    <n v="0"/>
    <n v="0"/>
    <n v="0"/>
    <n v="0"/>
    <n v="0"/>
    <n v="0"/>
    <n v="0"/>
    <s v="YES"/>
    <s v="YES_BUDGET MODULE ACCT IMPORT tab for SHERPA import is balanced"/>
    <b v="1"/>
    <n v="0"/>
    <s v="YES"/>
    <s v="YES"/>
    <x v="91"/>
    <s v="*"/>
    <s v="KEN HARRIS"/>
    <s v="414-755-3942"/>
    <s v="kharris@marcuscenter.org"/>
    <x v="90"/>
    <s v="NO"/>
    <s v=""/>
    <s v="00____Annual financial impact includes: "/>
    <s v="Facility_Rehab or Major Maint"/>
    <s v="NO"/>
    <s v="__"/>
    <s v="00__Technology Security Risk(s) Addressed: "/>
    <s v="00__Safety-Risk Issue(s) Addressed:  "/>
    <s v="00__Safety-Risk Issue(s) Addressed: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YES__Board File: 16-214; 22-850__SD Uploaded: YES__Detail:  Please see approved County Board amendment 16-214 and 22-850 attachments for details on the original and the changes to Lease Amendment (2nd) that include the Cladding project. "/>
    <s v="00__Citations Addressed by Project?: NO__Description of Citation(s) addressed: "/>
    <s v="03__Primary Asset Zip Code: 53202__Total Pop Srvd: 500000__Minority Pop Srvd: 200000__Addresses Racial Equity by: The Marcus Performing Arts Center is a place for community assembly, offering diverse entertainment and event activities throughout the year."/>
    <s v="YES"/>
    <s v="00__NO"/>
    <s v="00__NO"/>
    <s v="05__YES__Category 1 = Immediately Addresses Failing Assets__Deferred Maint issues addressed by project: Addresses leaking issues experienced in this roofing section."/>
    <n v="0"/>
    <n v="53202"/>
    <s v=""/>
    <s v=""/>
    <s v=""/>
    <x v="1"/>
    <n v="0"/>
    <n v="0"/>
    <n v="0"/>
    <x v="1"/>
    <n v="0"/>
    <n v="0"/>
    <n v="0"/>
    <s v="929 N Water St"/>
    <n v="0"/>
    <n v="0"/>
    <n v="0"/>
    <s v="00"/>
    <s v="No Climate Reduction Impact reported by Requesting Department"/>
    <n v="0"/>
    <s v="00_No Climate Reduction Impact reported by Requesting Department"/>
    <m/>
    <m/>
    <x v="91"/>
    <s v="None"/>
    <s v="AMIR ADAM"/>
    <s v="1-FACILITIES MANAGEMENT (AE-EE-FM)"/>
    <s v="NA-0"/>
    <s v="2025-1"/>
    <s v="2025-2"/>
    <s v="2026-1"/>
    <s v="2026-3"/>
    <s v="2026-4"/>
    <s v="30"/>
    <s v=""/>
    <s v="LOW"/>
    <s v="Yes"/>
    <n v="0.9"/>
    <s v="NO"/>
    <s v="5/30/25"/>
    <s v="1-Facilities Management (AE-EE-FM)"/>
    <m/>
    <m/>
    <m/>
    <m/>
    <x v="1"/>
  </r>
  <r>
    <s v="PF_WR020601_TRAINING ACADEMY - SECURITY IMPROVEMENTS.XLSM"/>
    <s v="4002"/>
    <s v="4002_SHERIFF"/>
    <x v="15"/>
    <n v="1830"/>
    <x v="92"/>
    <s v="1 - Basic Planning &amp; Design; 2 - Construction &amp; Implementation"/>
    <s v="1, 2"/>
    <s v="None."/>
    <s v="None."/>
    <n v="340012"/>
    <n v="0"/>
    <n v="0"/>
    <n v="340012"/>
    <n v="2"/>
    <n v="2"/>
    <n v="340012"/>
    <s v="CASH"/>
    <n v="0"/>
    <n v="0"/>
    <n v="0"/>
    <n v="0"/>
    <n v="0"/>
    <n v="0"/>
    <n v="0"/>
    <n v="0"/>
    <s v="YES"/>
    <s v="YES_BUDGET MODULE ACCT IMPORT tab for SHERPA import is balanced"/>
    <b v="1"/>
    <n v="2520"/>
    <s v="NO, Reduce YR 1 Scope to fit into Sherpa Admin Upload"/>
    <s v="YES"/>
    <x v="92"/>
    <n v="45740"/>
    <s v="CAPTAIN SARAH WRONSKI"/>
    <s v="414-525-5709"/>
    <s v="Sarah.Wronski@milwaukeecountywi.gov"/>
    <x v="91"/>
    <s v="NO"/>
    <s v="YES__Please provide a brief listing of options/alternatives researched and why the option your are requesting for this Cost Est is the best alternative:  After the shooting at MPD District 5 in Feb 2022, a full assessment of vulnerability was completed.  The academy does not have a secure lobby nor any security features.  Civilian staff and unarmed students are unable to defend themselves and are at significant risk of assault if a violent attacker enters the building. Alternately, A sworn deputy could staff the entry way during regular business hours and then patrol the building 24/7 when closed.  Deputy wages on overtime are $64.96/hr.  One year of staffing coverage would cost $645,238._x000a__x000a_This request is also due to the loss of security provided by the Community Reintegration Center."/>
    <s v="02__YES__Annual financial impact includes: An annual contract for the camera security system would cost approximately $3,500 for storage of video."/>
    <s v="Technology &amp; Electronic Equipment"/>
    <s v="NO"/>
    <s v="NO__"/>
    <s v="05__Technology Security Risk(s) Addressed: The Training Academy houses extremely sensitive law enforcement equipment as well as mandated state certification records.  Loss or destruction would be extremely costly to the MCSO.  The Training Academy houses the target ranges, ammunition, SWAT Equipment, uniforms, classrooms and equipment, a computer lab, and other valuable assets.  Safeguarding these assets is crucial.  This project would prevent unknown persons from entering the building and would provide camera monitoring of the building to allow investigation of any criminal activity while the building is open and closed.  A security system could also be designed to monitor the thermostat, lights, fire systems, etc.  All these would be a cost savings."/>
    <s v="00__Safety-Risk Issue(s) Addressed:  "/>
    <s v="00__Safety-Risk Issue(s) Addressed: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5__Primary Asset Zip Code: 53132__Total Pop Srvd: 100__Minority Pop Srvd: 100__Addresses Racial Equity by: This project positively supports racial equity by 1B create and nurture an inclusive culture across the county.  The Training Academy is where deputy sheriffs and correctional staff are trained for the positions that they hold.  This is where classes on Cultural Competency, Cultural Awareness and Ethics are taught.  In these courses, recruits learn about the communities they serve and the cultural affiliations within these communities.  Recruits are trained to recognize cultural differences and to be respectful and responsive to the beliefs, practices and cultural needs of different people with diverse backgrounds.  "/>
    <s v="NO"/>
    <s v="00__NO"/>
    <s v="03__YES__See page  180 of the most recent 5-yr CIP (2025-2029), Project #  was WO087901"/>
    <s v="00__NO____Deferred Maint issues addressed by project: "/>
    <n v="0"/>
    <n v="53132"/>
    <s v=""/>
    <s v=""/>
    <s v=""/>
    <x v="2"/>
    <n v="0"/>
    <n v="0"/>
    <n v="0"/>
    <x v="2"/>
    <n v="0"/>
    <n v="0"/>
    <n v="0"/>
    <s v="9225 South 68th Street Franklin, WI"/>
    <n v="0"/>
    <n v="0"/>
    <n v="0"/>
    <s v="00"/>
    <n v="0"/>
    <n v="0"/>
    <s v="00_0"/>
    <m/>
    <m/>
    <x v="92"/>
    <s v="None."/>
    <s v="CARRION / GWYN WHEELER"/>
    <s v="1-FACILITIES MANAGEMENT (AE-EE-FM)"/>
    <s v="NA-0"/>
    <s v="2026-2"/>
    <s v="2026-2"/>
    <s v="2026-3"/>
    <s v="2026-4"/>
    <s v="2027-1"/>
    <s v="05"/>
    <s v="NO"/>
    <s v="HIGH"/>
    <s v="Yes"/>
    <s v="Conceptual"/>
    <s v="NO"/>
    <s v="5/28/25"/>
    <s v="1-Facilities Management (AE-EE-FM)"/>
    <m/>
    <m/>
    <m/>
    <m/>
    <x v="1"/>
  </r>
  <r>
    <s v="PF_WR020501_LAKEFRONT CAMERAS AND VIDEO ANALYTICS.XLSM"/>
    <s v="4002"/>
    <s v="4002_SHERIFF"/>
    <x v="15"/>
    <n v="1830"/>
    <x v="93"/>
    <s v="2 - Construction &amp; Implementation; 4 - Equipment"/>
    <s v="2, 4"/>
    <s v="None."/>
    <s v="None."/>
    <n v="427235"/>
    <n v="0"/>
    <n v="0"/>
    <n v="427235"/>
    <n v="2"/>
    <n v="2"/>
    <n v="427235"/>
    <s v="CASH"/>
    <n v="0"/>
    <n v="0"/>
    <n v="0"/>
    <n v="0"/>
    <n v="0"/>
    <n v="0"/>
    <n v="0"/>
    <n v="0"/>
    <s v="YES"/>
    <s v="YES_BUDGET MODULE ACCT IMPORT tab for SHERPA import is balanced"/>
    <b v="1"/>
    <n v="3420"/>
    <s v="YES"/>
    <s v="YES"/>
    <x v="93"/>
    <n v="45740"/>
    <s v="BRIAN BARKOW/ANDY CARRION"/>
    <s v="X5131/X2038"/>
    <s v="Brian.Barkow@milwaukeecountywi.gov"/>
    <x v="92"/>
    <s v="YES"/>
    <s v="NO__Please provide an explanation of why alternative options were not researched:  No current camera system."/>
    <s v="02__YES__Annual financial impact includes: Increase in annual operating cost of approximately $15,000."/>
    <s v="Technology &amp; Electronic Equipment"/>
    <s v="NO"/>
    <s v="NO__"/>
    <s v="00__Technology Security Risk(s) Addressed: "/>
    <s v="10__Safety-Risk Issue(s) Addressed:  Sheriff staff anticipates this system would lead to faster response time and higher rates of suspect apprehension with the support  of video evidence. These cameras will improve Law Enforcement visibility and transparency and will reduce  life safety risks of crimes occuring at the lakefront."/>
    <s v="00__Safety-Risk Issue(s) Addressed:  "/>
    <s v="NO__Adopted Board File: __Agreement(s) Uploaded: __Partners and nature of Agreement(s): __Next Board cycle if agreement(s) not yet adopted: "/>
    <m/>
    <s v="00"/>
    <s v="NO"/>
    <s v="NO"/>
    <s v="00__Citations Addressed by Project?: NO__Description of Citation(s) addressed: "/>
    <s v="02__Primary Asset Zip Code: 53211__Total Pop Srvd: 100  at lakefront__Minority Pop Srvd: 100 at lake front__Addresses Racial Equity by: This project positively supports racial equity by 2A determine what, where, and how we deliver services to advance health equity. This camera project would lead to faster response times and higher rates of suspect apprehension with indisputable video evidence for convictions.  The Sheriff’s Office would be able to conduct virtual patrols and to identify situations and individuals involved in disorderly behavior, and quickly deploy officers to those locations when the need occurs.  This project lowers crime rates by acting as a deterrent.  No attacks or robberies at the lakefront means no expensive investigations or court time.  No vandals defacing common property, monuments and buildings means no damage or replacement costs to the City or the County.  This camera system will attract more county residents to the lakefront for leisure activities which would lead to more resources spent at county attractions and events.   "/>
    <s v="NO"/>
    <s v="00__NO"/>
    <s v="03__YES__See Page 180 of the most recent 5YR CIP (2025-2029)."/>
    <s v="00__NO____Deferred Maint issues addressed by project: "/>
    <n v="0"/>
    <n v="53211"/>
    <s v=""/>
    <s v=""/>
    <s v=""/>
    <x v="1"/>
    <n v="0"/>
    <n v="0"/>
    <n v="0"/>
    <x v="1"/>
    <n v="0"/>
    <n v="0"/>
    <n v="0"/>
    <s v="750 N Lincoln Memorial Drive"/>
    <s v="2447 N Lincoln Memorial Drive"/>
    <n v="0"/>
    <n v="0"/>
    <s v="00"/>
    <n v="0"/>
    <n v="0"/>
    <s v="00_0"/>
    <m/>
    <m/>
    <x v="93"/>
    <s v="None."/>
    <s v="ANDREW CARRION"/>
    <s v="2-INFORMATION MANAGEMENT SERVICES"/>
    <s v="NA-1"/>
    <s v="2026-1"/>
    <s v="2026-2"/>
    <s v="2026-2"/>
    <s v="2026-4"/>
    <s v="2027-1"/>
    <s v="7"/>
    <s v="YES"/>
    <s v="MEDIUM"/>
    <s v="NO"/>
    <n v="0.9"/>
    <s v="NO"/>
    <s v="5/19/25"/>
    <s v="2-Information Management Services"/>
    <m/>
    <m/>
    <m/>
    <m/>
    <x v="1"/>
  </r>
  <r>
    <s v="PF_WR020701_TRAINING ACADEMY - HVAC AND PLUMBING REPLACEMENTS.XLSM"/>
    <s v="4002"/>
    <s v="4002_SHERIFF"/>
    <x v="15"/>
    <n v="1830"/>
    <x v="94"/>
    <s v="1 - Basic Planning &amp; Design"/>
    <s v="1"/>
    <s v="2 - Construction &amp; Implementation"/>
    <s v="2"/>
    <n v="100550"/>
    <n v="0"/>
    <n v="0"/>
    <n v="100550"/>
    <n v="2"/>
    <n v="2"/>
    <n v="100550"/>
    <s v="CASH"/>
    <n v="0"/>
    <n v="1100510"/>
    <n v="0"/>
    <n v="1100510"/>
    <n v="0"/>
    <n v="0"/>
    <n v="1100510"/>
    <n v="0"/>
    <s v="YES"/>
    <s v="YES_BUDGET MODULE ACCT IMPORT tab for SHERPA import is balanced"/>
    <b v="1"/>
    <n v="0"/>
    <s v="YES"/>
    <s v="YES"/>
    <x v="94"/>
    <n v="45740"/>
    <s v="CAPTAIN SARAH WRONSKI"/>
    <s v="525-5715"/>
    <s v="Sarah.Wronski@milwaukeecountywi.gov"/>
    <x v="93"/>
    <s v="NO"/>
    <s v="NO__Please provide an explanation of why alternative options were not researched:  No other solutions were explored because replacement would be the best solution."/>
    <s v="02__YES__Annual financial impact includes: *2019-2022 emergency repairs to the HVAC have cost over $50,000 in those 4 years.  From 2023-2024 emergency repairs have cost over $25,000.  An average of $12,500 per year.  Replacement before failure is desired to ensure planned replacement allows for regular operations._x000a_*Increase Annual operating cost increase of approximately $4,000._x000a_*See list of repairs attached. Priority would be on replacing the Firing Range condenser."/>
    <s v="Facility_Rehab or Major Maint"/>
    <s v="YES__Project charter TA HVAC Plumbing Replacements WOO16801"/>
    <s v="YES__"/>
    <s v="00__Technology Security Risk(s) Addressed: "/>
    <s v="10__Safety-Risk Issue(s) Addressed:  This project supports our mission to ensure public safety by ensuring the Training Academy is safe for public use and maintained on schedule. Allow for appropriate room temperatures."/>
    <s v="00__Safety-Risk Issue(s) Addressed: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5__Primary Asset Zip Code: 53132__Total Pop Srvd: 100__Minority Pop Srvd: 100__Addresses Racial Equity by: This project positively supports racial equity by 1B create and nurture an inclusive culture across the county.  The Training Academy is where deputy sheriffs and correctional staff are trained for the positions that they hold.  This is where classes on Cultural Competency, Cultural Awareness and Ethics are taught.  In these courses, recruits learn about the communities they serve and the cultural affiliations within these communities.  Recruits are trained to recognize cultural differences and to be respectful and responsive to the beliefs, practices and cultural needs of different people with diverse backgrounds.  "/>
    <s v="NO"/>
    <s v="00__NO"/>
    <s v="03__YES__See page 180 of the most recent 5-YR CIP (2025-2029)"/>
    <s v="05__YES__Category 1 = Immediately Addresses Failing Assets__Deferred Maint issues addressed by project: HAVC system is end of life.  Deferring maintenance will create a liablity issue. Building is excessively cold in winter and hot in summer. Numerous staff and students’ complaints about cold room temperatures. Building and rooms set at 68-70 frequently never reach above 66. Current system cannot keep building warm."/>
    <n v="0"/>
    <n v="53132"/>
    <s v=""/>
    <s v=""/>
    <s v=""/>
    <x v="2"/>
    <n v="0"/>
    <n v="0"/>
    <n v="0"/>
    <x v="2"/>
    <n v="0"/>
    <n v="0"/>
    <n v="0"/>
    <s v="9225 South 68th Street Franklin, WI"/>
    <n v="0"/>
    <n v="0"/>
    <n v="0"/>
    <s v="03"/>
    <s v="Reduces emissions (new condensing boilers will reduce energy use). No impact on climate resiliency."/>
    <n v="1"/>
    <s v="03_Reduces emissions (new condensing boilers will reduce energy use). No impact on climate resiliency."/>
    <m/>
    <m/>
    <x v="94"/>
    <s v="The scope of work includes construction of design."/>
    <s v="MEHTA, BRILL, WOHLT"/>
    <s v="1-FACILITIES MANAGEMENT (AE-EE-FM)"/>
    <s v="NA-0"/>
    <s v="2026-2"/>
    <s v="2026-4"/>
    <s v="2028-2"/>
    <s v="2028-4"/>
    <s v="2029-1"/>
    <s v="20"/>
    <s v="NO"/>
    <s v="HIGH"/>
    <s v="Yes"/>
    <s v="Conceptual"/>
    <s v="YES"/>
    <s v="5/27/25"/>
    <s v="1-Facilities Management (AE-EE-FM)"/>
    <m/>
    <m/>
    <m/>
    <m/>
    <x v="1"/>
  </r>
  <r>
    <m/>
    <m/>
    <m/>
    <x v="0"/>
    <m/>
    <x v="0"/>
    <m/>
    <m/>
    <m/>
    <m/>
    <m/>
    <m/>
    <m/>
    <m/>
    <m/>
    <m/>
    <m/>
    <m/>
    <m/>
    <m/>
    <m/>
    <m/>
    <m/>
    <m/>
    <m/>
    <m/>
    <m/>
    <m/>
    <m/>
    <m/>
    <m/>
    <m/>
    <x v="0"/>
    <m/>
    <m/>
    <m/>
    <m/>
    <x v="0"/>
    <m/>
    <m/>
    <m/>
    <m/>
    <m/>
    <m/>
    <m/>
    <m/>
    <m/>
    <m/>
    <m/>
    <m/>
    <m/>
    <m/>
    <m/>
    <m/>
    <m/>
    <m/>
    <m/>
    <m/>
    <m/>
    <m/>
    <m/>
    <m/>
    <m/>
    <x v="0"/>
    <m/>
    <m/>
    <m/>
    <x v="0"/>
    <m/>
    <m/>
    <m/>
    <m/>
    <m/>
    <m/>
    <m/>
    <m/>
    <m/>
    <m/>
    <m/>
    <m/>
    <m/>
    <x v="0"/>
    <m/>
    <m/>
    <m/>
    <m/>
    <m/>
    <m/>
    <m/>
    <m/>
    <m/>
    <m/>
    <m/>
    <m/>
    <m/>
    <m/>
    <m/>
    <m/>
    <m/>
    <m/>
    <m/>
    <m/>
    <m/>
    <x v="0"/>
  </r>
  <r>
    <s v="PF_WR020901_CAMERA TOWERS AND TRAILER SYSTEMS.XLSM"/>
    <s v="4002"/>
    <s v="4002_SHERIFF"/>
    <x v="15"/>
    <n v="1830"/>
    <x v="95"/>
    <s v="2 - Construction &amp; Implementation; 4 - Equipment"/>
    <s v="2, 4"/>
    <s v="None."/>
    <s v="None."/>
    <n v="232050"/>
    <n v="232050"/>
    <n v="1"/>
    <n v="0"/>
    <n v="0"/>
    <n v="1"/>
    <n v="232050"/>
    <s v="BOND"/>
    <n v="0"/>
    <n v="0"/>
    <n v="0"/>
    <n v="0"/>
    <n v="0"/>
    <n v="0"/>
    <n v="0"/>
    <n v="0"/>
    <s v="YES"/>
    <s v="YES_BUDGET MODULE ACCT IMPORT tab for SHERPA import is balanced"/>
    <b v="1"/>
    <n v="8280"/>
    <s v="YES"/>
    <s v="YES"/>
    <x v="95"/>
    <n v="45740"/>
    <s v="CAPTAIN CARLSON/PAT CARRAVETTA"/>
    <s v="278-4744"/>
    <s v="Pat Carravetta@milwaukeecountywi.gov"/>
    <x v="94"/>
    <s v="NO"/>
    <s v="NO__Please provide an explanation of why alternative options were not researched:  No other solutions were explored because replacement would be the best solution."/>
    <s v="02__YES__Annual financial impact includes: Lease options are available:_x000a_•_x0009_24 Months _x0009__x0009_$12,255.65_x000a_•_x0009_36 Months_x0009__x0009_$8,400.63_x000a_•_x0009_48 Months_x0009__x0009_$6,475.89_x000a_•_x0009_60 Months_x0009__x0009_$5,322.15"/>
    <s v="Technology &amp; Electronic Equipment"/>
    <s v="NO"/>
    <s v="NO__"/>
    <s v="00__Technology Security Risk(s) Addressed: "/>
    <s v="10__Safety-Risk Issue(s) Addressed:  These camera towers, which are built with a trailer base for portable deployment, are necessary to aid in investigations and traffic mitigation throughout Milwaukee County. The Milwaukee County Sheriff’s Office has had success in solving multiple crimes aided by video footage, such as sexual assaults, thefts, and violent crimes and homicides."/>
    <s v="00__Safety-Risk Issue(s) Addressed:  "/>
    <s v="NO__Adopted Board File: __Agreement(s) Uploaded: __Partners and nature of Agreement(s): __Next Board cycle if agreement(s) not yet adopted: "/>
    <m/>
    <s v="00"/>
    <s v="NO"/>
    <s v="NO"/>
    <s v="00__Citations Addressed by Project?: NO__Description of Citation(s) addressed: "/>
    <s v="05__Primary Asset Zip Code: Countywide__Total Pop Srvd: 100__Minority Pop Srvd: 100__Addresses Racial Equity by: This project positively supports racial equity by 2A determine what, where, and how we deliver services to advance health equity. This camera project would include deployable camera systems that are a cost effective and valuable tool for public safety and law enforcement. When events warrant the need for 24/7 monitoring, these systems provide an extra set of “eyes” for law enforcement with “real-time” access to live video.  Proactive hot-spot policing prevents over-policing of areas. The Milwaukee County Sheriff’s Office has had success in solving multiple crimes aided by video footage, such as sexual assaults, thefts, and violent crimes and homicides. Camera systems do not have a racial bias when recording.  This camera system will attract more county residents to the county parks/facilities for leisure activities which would lead to more resources spent at county attractions and events.   "/>
    <s v="NO"/>
    <s v="00__NO"/>
    <s v="00__NO"/>
    <s v="00__NO____Deferred Maint issues addressed by project: "/>
    <n v="0"/>
    <s v="Countywide"/>
    <s v=""/>
    <s v=""/>
    <s v=""/>
    <x v="7"/>
    <n v="0"/>
    <n v="0"/>
    <n v="0"/>
    <x v="4"/>
    <n v="0"/>
    <n v="0"/>
    <n v="0"/>
    <n v="0"/>
    <n v="0"/>
    <n v="0"/>
    <n v="0"/>
    <s v="00"/>
    <s v="No Climate Reduction Impact reported by Requesting Department"/>
    <n v="0"/>
    <s v="00_No Climate Reduction Impact reported by Requesting Department"/>
    <m/>
    <m/>
    <x v="95"/>
    <s v="None."/>
    <s v="ANDREW CARRION"/>
    <s v="2-INFORMATION MANAGEMENT SERVICES"/>
    <s v="NA-0"/>
    <s v="2026-1"/>
    <s v="2026-1"/>
    <s v="2026-2"/>
    <s v="2026-2"/>
    <s v="2026-3"/>
    <s v="7"/>
    <s v="YES"/>
    <s v="LOW"/>
    <s v="NO"/>
    <n v="1"/>
    <s v="NO"/>
    <s v="5/6/25"/>
    <s v="2-Information Management Services"/>
    <m/>
    <m/>
    <m/>
    <m/>
    <x v="1"/>
  </r>
  <r>
    <s v="PF_WR021001_TRAINING TRACK (EVOC) – SHERIFF TRAINING ACADEMY.XLSM"/>
    <s v="4002"/>
    <s v="4002_SHERIFF"/>
    <x v="15"/>
    <n v="1830"/>
    <x v="96"/>
    <s v="1 - Basic Planning &amp; Design"/>
    <s v="1"/>
    <s v="2 - Construction &amp; Implementation"/>
    <s v="2"/>
    <n v="194970"/>
    <n v="194970"/>
    <n v="1"/>
    <n v="0"/>
    <n v="0"/>
    <n v="1"/>
    <n v="194970"/>
    <s v="BOND"/>
    <n v="0"/>
    <n v="1400000"/>
    <n v="0"/>
    <n v="1400000"/>
    <n v="0"/>
    <n v="0"/>
    <n v="1400000"/>
    <n v="0"/>
    <s v="YES"/>
    <s v="YES_BUDGET MODULE ACCT IMPORT tab for SHERPA import is balanced"/>
    <b v="1"/>
    <n v="0"/>
    <s v="YES"/>
    <s v="YES"/>
    <x v="96"/>
    <n v="45740"/>
    <s v="SARAH WRONSKI/PAT CARRAVETTA"/>
    <s v="525-5709/X4744"/>
    <s v="Sarah.Wronski@milwaukeecountywi.gov"/>
    <x v="95"/>
    <s v="YES"/>
    <s v="YES__Please provide a brief listing of options/alternatives researched and why the option your are requesting for this Cost Est is the best alternative:  There are two (2) driving tracks within Milwaukee County to complete the required training at.  One is at the Milwaukee Mile, owned and operated by the Wisconsin State Fair.  The conditions to utilize the Milwaukee Mile track are too burdensome for The Milwaukee County Sheriff’s Office (MCSO) to accommodate.  The second track is at Milwaukee Area Technical College.  This track has limited time available for rental and many Milwaukee County Law Enforcement agencies are vying for the available time to complete the required training."/>
    <s v="02__YES__Annual financial impact includes: Regular road maintenance will be required from operating costs.  Rental revenue will be added to offset operating costs."/>
    <s v="Other Capital"/>
    <s v="YES__Supporting document uploaded WR021001 Project charter Training Track (EVOC)"/>
    <s v="YES__Construction can occur only during certain weeks/months of the year."/>
    <s v="00__Technology Security Risk(s) Addressed: "/>
    <s v="10__Safety-Risk Issue(s) Addressed:  Rental cost mitigation, scheduling conflict mitigation.  The MATC track has limited time available for rental and many Milwaukee County Law Enforcement agencies are vying for the available time to complete the required training.  The MCSO needs approximately 50 training sessions to comply with the required training.  In addition, the LESB certification of new law enforcement officers requires EVOC training as well. Creating a MCSO driving track would ensure training compliance, eliminate the need for renting other locations and can create a revenue source by renting the driving track to other law enforcement agencies. "/>
    <s v="00__Safety-Risk Issue(s) Addressed:  "/>
    <s v="NO__Adopted Board File: __Agreement(s) Uploaded: __Partners and nature of Agreement(s): __Next Board cycle if agreement(s) not yet adopted: "/>
    <m/>
    <s v="00"/>
    <s v="NO"/>
    <s v="NO"/>
    <s v="00__Citations Addressed by Project?: NO__Description of Citation(s) addressed: "/>
    <s v="05__Primary Asset Zip Code: 53132__Total Pop Srvd: 100__Minority Pop Srvd: 100__Addresses Racial Equity by: A MCSO driving track aids Milwaukee County Racial Equity goals by:_x000a_1._x0009_Ensuring deputies are trained to the standard set, which is in turn applied to their service to all who live and work in Milwaukee County_x000a_2._x0009_The asset will be located within Milwaukee County 53132_x000a_3._x0009_The MCSO serves all residents of Milwaukee County, almost a million people.  _x000a_100% of the minority population is better served because of this asset.  Training deputies in EVOC creates a safety minded skill set._x000a_This project positively supports racial equity by 1B create and nurture an includive culture across the county.  The Training Academy is where deputy sheriffs and correctional staff are trained for the positions that they hold.  This is where classes on Cultural Competency, Cultural Awareness and Ethics are taught.  In these courses, recruits learn about the communities they serve and the cultural affiliations within these communities.  Recruits are trained to recognize cultural differences and to be respectful and responsive to the beliefs, practices and cultural needs of different people with diverse backgrounds.  "/>
    <s v="NO"/>
    <s v="00__NO"/>
    <s v="03__YES__See page 181 of the most current 5YR (2025 -2029)."/>
    <s v="00__NO____Deferred Maint issues addressed by project: "/>
    <n v="0"/>
    <n v="53132"/>
    <s v=""/>
    <s v=""/>
    <s v=""/>
    <x v="2"/>
    <n v="0"/>
    <n v="0"/>
    <n v="0"/>
    <x v="2"/>
    <n v="0"/>
    <n v="0"/>
    <n v="0"/>
    <s v="9225 S 68th Street"/>
    <n v="0"/>
    <n v="0"/>
    <n v="0"/>
    <s v="00"/>
    <s v="No Climate Reduction Impact reported by Requesting Department"/>
    <n v="0"/>
    <s v="00_No Climate Reduction Impact reported by Requesting Department"/>
    <m/>
    <m/>
    <x v="96"/>
    <s v="The scope of work includes construction of the design."/>
    <s v="RAMIREZ, BRILL"/>
    <s v="1-FACILITIES MANAGEMENT (AE-EE-FM)"/>
    <s v="NA-0"/>
    <s v="2026-2"/>
    <s v="2026-4"/>
    <s v="2028-1"/>
    <s v="2028-3"/>
    <s v="2028-4"/>
    <s v="30"/>
    <s v="NO"/>
    <s v="HIGH"/>
    <s v="Yes"/>
    <s v="Conceptual"/>
    <s v="YES"/>
    <s v="5/24/25"/>
    <s v="1-Facilities Management (AE-EE-FM)"/>
    <m/>
    <m/>
    <m/>
    <m/>
    <x v="1"/>
  </r>
  <r>
    <s v="PF_WR021201_TRAINING ACADEMY AND PARKING LOT REPLACEMENT.XLSM"/>
    <s v="4002"/>
    <s v="4002_SHERIFF"/>
    <x v="15"/>
    <n v="1830"/>
    <x v="97"/>
    <s v="2 - Construction &amp; Implementation"/>
    <s v="2"/>
    <s v="None."/>
    <s v="None."/>
    <n v="2395310"/>
    <n v="2395310"/>
    <n v="1"/>
    <n v="0"/>
    <n v="0"/>
    <n v="1"/>
    <n v="2395310"/>
    <s v="BOND"/>
    <n v="0"/>
    <n v="0"/>
    <n v="0"/>
    <n v="0"/>
    <n v="0"/>
    <n v="0"/>
    <n v="0"/>
    <n v="0"/>
    <s v="YES"/>
    <s v="YES_BUDGET MODULE ACCT IMPORT tab for SHERPA import is balanced"/>
    <b v="1"/>
    <n v="0"/>
    <s v="YES"/>
    <s v="YES"/>
    <x v="97"/>
    <n v="45740"/>
    <s v="CAPTAIN WRONSKI/PAT CARRAVETTA"/>
    <s v="525-5715/X4744"/>
    <s v="Sarahwronski@milwaukeecountywi.gov"/>
    <x v="96"/>
    <s v="NO"/>
    <s v="YES__Please provide a brief listing of options/alternatives researched and why the option your are requesting for this Cost Est is the best alternative:  Resurfacing is no longer a viable alternative to replacement.  The state of the parking lot is beyond repair."/>
    <s v="02__YES__Annual financial impact includes: Annual operating cost increase of approximately $1,500."/>
    <s v="Traffic, Roadways, &amp; Bridges (Airport)"/>
    <s v="YES__WO020 project charter from 4/22"/>
    <s v="YES__This project would be dependent on weather conditions.  Winter would not be an ideal time to complete the project. Construction would need to be complete when weather elements are conducive to construction outdoors.   "/>
    <s v="00__Technology Security Risk(s) Addressed: "/>
    <s v="10__Safety-Risk Issue(s) Addressed:  This project reduces the risk liability for slips and falls and property damage that may occur because of the uneven surface of the lot.   For example, if motorcycle training uses the parking lot, the potential for dropping a motorcycle increases exponentially if the surface of the lot is filled with cracks and potholes.   Besides the bodily injuries that could be sustained, potentially there could be significant damage to the motorcycle. The parking lot is beyond repair and regular maintenance. If the parking lot becomes too much of a hazard, the academy may have to close for public use and not be able to collect revenues from the classroom or firing range rentals. "/>
    <s v="00__Safety-Risk Issue(s) Addressed: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5__Primary Asset Zip Code: 53132__Total Pop Srvd: 100__Minority Pop Srvd: 100__Addresses Racial Equity by: This project positively supports racial equity by 1B create and nurture an inclusive culture across the county.  The Training Academy is where deputy sheriffs and correctional staff are trained for the positions that they hold.  This is where classes on Cultural Competency, Cultural Awareness and Ethics are taught.  In these courses, recruits learn about the communities they serve and the cultural affiliations within these communities.  Recruits are trained to recognize cultural differences and to be respectful and responsive to the beliefs, practices and cultural needs of different people with diverse backgrounds.  "/>
    <s v="YES"/>
    <s v="00__NO"/>
    <s v="03__YES__See page 181 of the most recent 5-YR CIP (2025-2029)."/>
    <s v="03__YES__Category 2 = Addresses Assets anticipated to fail within the next 12 - 24 months__Deferred Maint issues addressed by project: The parking lot is sinking into the sewer and the propensity to damage vehicles increases as the sinking increases.  Vehicles bottom out and scrape the asphalt.  The parking lot is well beyond regular maintenance and repair.  The surface is uneven and filled with potholes that are getting larger and more difficult to patch.  There are an increasing number of cracks that are becoming more difficult to seal.   The Training Academy was built in 2002 and the parking lot has never been completely replaced, making the current lot 23 years old."/>
    <n v="0"/>
    <n v="53132"/>
    <s v=""/>
    <s v=""/>
    <s v=""/>
    <x v="2"/>
    <n v="0"/>
    <n v="0"/>
    <n v="0"/>
    <x v="2"/>
    <n v="0"/>
    <n v="0"/>
    <n v="0"/>
    <s v="9225 South 68th St"/>
    <n v="0"/>
    <n v="0"/>
    <n v="0"/>
    <s v="03"/>
    <s v="Improves climate resiliency (pervious pavement improves stormwater management and reduces flooding risks). No impact on emissions."/>
    <n v="1"/>
    <s v="03_Improves climate resiliency (pervious pavement improves stormwater management and reduces flooding risks). No impact on emissions."/>
    <m/>
    <m/>
    <x v="97"/>
    <s v="None"/>
    <s v="JANSSEN, P.E., BRILL"/>
    <s v="1-FACILITIES MANAGEMENT (AE-EE-FM)"/>
    <s v="NA-0"/>
    <s v="2022-1"/>
    <s v="2022-1"/>
    <s v="2026-1"/>
    <s v="2026-4"/>
    <s v="2026-4"/>
    <s v="20"/>
    <s v="NO"/>
    <s v="LOW"/>
    <s v="Yes"/>
    <n v="1"/>
    <s v="NO"/>
    <s v="5/29/25"/>
    <s v="1-Facilities Management (AE-EE-FM)"/>
    <m/>
    <m/>
    <m/>
    <m/>
    <x v="1"/>
  </r>
  <r>
    <s v="PF_WC031101_CJF IN-PERSON VISITATION.XLSM"/>
    <s v="4002"/>
    <s v="4002_SHERIFF"/>
    <x v="15"/>
    <n v="1830"/>
    <x v="98"/>
    <s v="1 - Basic Planning &amp; Design"/>
    <s v="1"/>
    <s v="2 - Construction &amp; Implementation"/>
    <s v="2"/>
    <n v="549570"/>
    <n v="549570"/>
    <n v="1"/>
    <n v="0"/>
    <n v="0"/>
    <n v="1"/>
    <n v="549570"/>
    <s v="BOND"/>
    <n v="0"/>
    <n v="6000000"/>
    <n v="6000000"/>
    <n v="0"/>
    <n v="0"/>
    <n v="0"/>
    <n v="6000000"/>
    <n v="0"/>
    <s v="YES"/>
    <s v="YES_BUDGET MODULE ACCT IMPORT tab for SHERPA import is balanced"/>
    <b v="1"/>
    <n v="0"/>
    <s v="YES"/>
    <s v="YES"/>
    <x v="98"/>
    <n v="45741"/>
    <s v="JOSHUA BRIGGS/PAT CARRAVETTA"/>
    <s v="226-7602/X4744"/>
    <s v="Joshua.Briggs@milwaukeecountywi.gov"/>
    <x v="97"/>
    <s v="NO"/>
    <s v="YES__Please provide a brief listing of options/alternatives researched and why the option your are requesting for this Cost Est is the best alternative:  Video visitation is the securest and safest option for visitation. It provides an easier option to record and review conversations. Also, there is almost zero opportunity to share contraband. _x000a__x000a_The best alternative would be non-contact in-person visitation in conjunction with video visitation.  "/>
    <s v="00__NO__Annual financial impact includes: As part of this project, additional staffing would be needed to schedule visits (one Clerical Specialist), for security screening (one Deputy) and monitoring and incident response (two Deputies) for approximately $321,876 annually plus the annual cost of housekeeping that is not known at this time  Additional equipment is also needed which would include a body scanner, cameras, and a lobby renovation.  Any additional maintenance costs on these items are not known at this time.  "/>
    <s v="Facility_New Construction, Alteration, or Expansion"/>
    <s v="NO"/>
    <s v="NO__"/>
    <s v="00__Technology Security Risk(s) Addressed: "/>
    <s v="10__Safety-Risk Issue(s) Addressed:  Visitation can help to reduce stress and anxiety, improve mental and physical health, increase motivation and hope, reduce recidivism, and strengthen family bonds.  Visits can help to allievate the feeling of isolation and provide occupants with a sense of connection to the outside world.  Visitation is also correlated with adherence to facility rules. "/>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5__Primary Asset Zip Code: 53233__Total Pop Srvd: 100__Minority Pop Srvd: 100__Addresses Racial Equity by: Non-contact in-person visitation aids to a healthier and more equitable Milwaukee County racial equity goals by:_x000a_Creating intentional inclusion 1B: Create and nurture an inclusive culture across the County; Bridge the Gap 2A: Determine what, where, and how we deliver services to advance health equity; and 3 Invest in Equity 3A Invest “upstream” to address root causes of health disparities._x000a__x000a_Visitation can help to reduce stress and anxiety, improve mental and physical health, increase motivation and hope, reduce recidivism, and strengthen family bonds.  Visits can help alleviate the feeling isolation and provide occupants with a sense of connection to the outside world.  Visitation is also correlated with adherence to facility rules.  Misconduct tends to decrease before a visit. This may explain why more frequent visits lead to more consistent good behavior, better overall outcomes, and post-release success.  "/>
    <s v="NO"/>
    <s v="00__NO"/>
    <s v="03__YES__Pg181 of 2025-2029 Adopted 5-YR capital plan."/>
    <s v="00__NO____Deferred Maint issues addressed by project: "/>
    <n v="0"/>
    <n v="53233"/>
    <s v=""/>
    <s v=""/>
    <s v=""/>
    <x v="8"/>
    <n v="0"/>
    <n v="0"/>
    <n v="0"/>
    <x v="1"/>
    <n v="0"/>
    <n v="0"/>
    <n v="0"/>
    <s v="949 N 9th St, Milwaukee, WI 53233"/>
    <n v="0"/>
    <n v="0"/>
    <n v="0"/>
    <s v="00"/>
    <n v="0"/>
    <n v="0"/>
    <s v="00_0"/>
    <m/>
    <m/>
    <x v="98"/>
    <s v="The scope of work includes construction of the design."/>
    <s v="BRILL"/>
    <s v="1-FACILITIES MANAGEMENT (AE-EE-FM)"/>
    <s v="NA-0"/>
    <s v="2026-1"/>
    <s v="2026-2"/>
    <s v="2027-1"/>
    <s v="2027-3"/>
    <s v="2027-4"/>
    <s v="30"/>
    <s v="NO"/>
    <s v="HIGH"/>
    <s v="Yes"/>
    <s v="Conceptual"/>
    <s v="YES"/>
    <s v="5/29/25"/>
    <s v="1-Facilities Management (AE-EE-FM)"/>
    <m/>
    <m/>
    <m/>
    <m/>
    <x v="1"/>
  </r>
  <r>
    <s v="PF_WR021501_SHERIFF - JAIL BODY SCANNER.XLSM"/>
    <s v="4002"/>
    <s v="4002_SHERIFF"/>
    <x v="15"/>
    <n v="1830"/>
    <x v="99"/>
    <s v="2 - Construction &amp; Implementation"/>
    <s v="2"/>
    <s v="None."/>
    <s v="None."/>
    <n v="73869"/>
    <n v="73869"/>
    <n v="1"/>
    <n v="0"/>
    <n v="0"/>
    <n v="1"/>
    <n v="73869"/>
    <s v="BOND"/>
    <n v="0"/>
    <n v="0"/>
    <n v="0"/>
    <n v="0"/>
    <n v="0"/>
    <n v="0"/>
    <n v="0"/>
    <n v="0"/>
    <s v="YES"/>
    <s v="YES_BUDGET MODULE ACCT IMPORT tab for SHERPA import is balanced"/>
    <b v="1"/>
    <n v="0"/>
    <s v="YES"/>
    <s v="YES"/>
    <x v="99"/>
    <n v="45741"/>
    <s v="JOEL NEUMANN/PAT CARRAVETTA"/>
    <s v="226-7048/x4744"/>
    <s v="Joel.Neumann@milwaukeecountywi.gov"/>
    <x v="98"/>
    <s v="NO"/>
    <s v="NO__Please provide an explanation of why alternative options were not researched:  This project would alleviate physical searches that can be intrusive, uncomfortable to all parties and are less efficient."/>
    <s v="02__YES__Annual financial impact includes: Annual maintenance costs are not known at this time."/>
    <s v="Other Capital"/>
    <s v="NO"/>
    <s v="NO__"/>
    <s v="00__Technology Security Risk(s) Addressed: "/>
    <s v="10__Safety-Risk Issue(s) Addressed:  This project will mitigate the risk of heroin and other opioids getting into the jail which may cause drug trafficking, overdose deaths, violent behavior, medical emergencies and other unintended consequences.  The greatest advantage of body scanning technology is the ability to discover contraband hidden under an individual’s clothes and/or concealed in their body cavities without the need for them to undress in front of employees. In addition, a more effective search is performed than a standard strip search.  Body scans are completed in under eight (8) seconds versus the 5-10 minutes it takes to strip search one individual. Body scans would save time and allow more individuals to be screened while preserving the dignity of the person being scanned and reducing the unease of employees conducting the search.  This is a life safety issue for those in the MCSO's care."/>
    <s v="00__Safety-Risk Issue(s) Addressed:  "/>
    <s v="NO__Adopted Board File: __Agreement(s) Uploaded: __Partners and nature of Agreement(s): __Next Board cycle if agreement(s) not yet adopted: "/>
    <m/>
    <s v="00"/>
    <s v="NO"/>
    <s v="NO"/>
    <s v="00__Citations Addressed by Project?: NO__Description of Citation(s) addressed: "/>
    <s v="05__Primary Asset Zip Code: 53233__Total Pop Srvd: 100__Minority Pop Srvd: 100__Addresses Racial Equity by: This project positively supports racial equity by 2A determine what, where, and how we deliver services to advance health equity. This project will mitigate the risk of heroin and other opioids getting into the jail which may cause drug trafficking, overdose deaths, violent behavior, medical emergencies, and other unintended consequences.  The greatest advantage of body scanning technology is the ability to discover contraband hidden under an individual’s clothes and/or concealed in their body cavities without the need for them to undress in front of employees."/>
    <s v="NO"/>
    <s v="00__NO"/>
    <s v="03__YES__Page 181 of 2025-2029 Adopted 5-YR Capital Plan."/>
    <s v="00__NO____Deferred Maint issues addressed by project: "/>
    <n v="0"/>
    <n v="53233"/>
    <s v=""/>
    <s v=""/>
    <s v=""/>
    <x v="8"/>
    <n v="0"/>
    <n v="0"/>
    <n v="0"/>
    <x v="1"/>
    <n v="0"/>
    <n v="0"/>
    <n v="0"/>
    <s v="949 N 9th St. Milwaukee, WI 53233"/>
    <n v="0"/>
    <n v="0"/>
    <n v="0"/>
    <s v="00"/>
    <s v="No Climate Reduction Impact reported by Requesting Department"/>
    <n v="0"/>
    <s v="00_No Climate Reduction Impact reported by Requesting Department"/>
    <m/>
    <m/>
    <x v="99"/>
    <s v="None"/>
    <s v="PAT CARRAVETTA"/>
    <s v="4-SAME AS REQUESTING DEPT/AGENCY (EXCLUDES DOT, FCLTY MNGMNT, AND IMSD)"/>
    <s v="NA-0"/>
    <s v="2026-1"/>
    <s v="2026-1"/>
    <s v="2026-2"/>
    <s v="2026-3"/>
    <s v="2026-3"/>
    <s v="5"/>
    <s v=""/>
    <s v="LOW"/>
    <s v="NO"/>
    <n v="1"/>
    <s v="NO"/>
    <s v="5/30/24"/>
    <s v="4-Same as Requesting Dept/Agency (Excludes DOT, Fclty Mngmnt, and IMSD)"/>
    <m/>
    <m/>
    <m/>
    <m/>
    <x v="1"/>
  </r>
  <r>
    <s v="PF_WR021901_ TRAINING ACADEMY - GENERAL INTERIOR REPAIRS AND UPDATES.XLSM"/>
    <s v="4002"/>
    <s v="4002_SHERIFF"/>
    <x v="15"/>
    <n v="1830"/>
    <x v="100"/>
    <s v="1 - Basic Planning &amp; Design; 2 - Construction &amp; Implementation"/>
    <s v="1, 2"/>
    <s v="None."/>
    <s v="None."/>
    <n v="1405950"/>
    <n v="0"/>
    <n v="0"/>
    <n v="1405950"/>
    <n v="2"/>
    <n v="2"/>
    <n v="1405950"/>
    <s v="CASH"/>
    <n v="0"/>
    <n v="0"/>
    <n v="0"/>
    <n v="0"/>
    <n v="0"/>
    <n v="0"/>
    <n v="0"/>
    <n v="0"/>
    <s v="YES"/>
    <s v="YES_BUDGET MODULE ACCT IMPORT tab for SHERPA import is balanced"/>
    <b v="1"/>
    <n v="0"/>
    <s v="YES"/>
    <s v="YES"/>
    <x v="100"/>
    <n v="45741"/>
    <s v="CAPTAIN WRONSKI/PAT CARRAVETTA"/>
    <s v="525-5715/X4744"/>
    <s v="Sarah.wronski@milwaukeecountywi,gov"/>
    <x v="99"/>
    <s v="NO"/>
    <s v="YES__Please provide a brief listing of options/alternatives researched and why the option your are requesting for this Cost Est is the best alternative:  Replacements parts are no longer available."/>
    <s v="02__YES__Annual financial impact includes: LED light conversions save money.  Results in cost decrease._x000a_"/>
    <s v="Facility_New Construction, Alteration, or Expansion"/>
    <s v="YES__Project charter - 407943"/>
    <s v="NO__"/>
    <s v="00__Technology Security Risk(s) Addressed: "/>
    <s v="10__Safety-Risk Issue(s) Addressed:  This project supports our mission to ensure public safety by ensuring the Training Academy is safe for public use and maintained on schedule. Allow for appropriate LED lighting in the classroom."/>
    <s v="00__Safety-Risk Issue(s) Addressed: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3__Citations Addressed by Project?: YES__Description of Citation(s) addressed: Foldable wall partition locks don’t work causing potential fire escape hazard and potential fall hazard"/>
    <s v="05__Primary Asset Zip Code: 53132__Total Pop Srvd: 100__Minority Pop Srvd: 100__Addresses Racial Equity by: Interior updates are needed and will allow for minority and woman owned businesses to provide needed services to Milwaukee County – create intentional inclusion (1c)"/>
    <s v="NO"/>
    <s v="00__NO"/>
    <s v="03__YES__Page 180 of the most recent 5-YR CIP (2025-2029) combines three projects Sheriff Training Academy painted wall finish, Sheriff Training Academy ceiling replacement and Sheriff Training Academy interior lighting replacement."/>
    <s v="00__NO____Deferred Maint issues addressed by project: "/>
    <n v="0"/>
    <n v="53132"/>
    <s v=""/>
    <s v=""/>
    <s v=""/>
    <x v="2"/>
    <n v="0"/>
    <n v="0"/>
    <n v="0"/>
    <x v="2"/>
    <n v="0"/>
    <n v="0"/>
    <n v="0"/>
    <s v="9225 South 68th Street"/>
    <n v="0"/>
    <n v="0"/>
    <n v="0"/>
    <s v="00"/>
    <n v="0"/>
    <n v="0"/>
    <s v="00_0"/>
    <m/>
    <m/>
    <x v="100"/>
    <s v="None"/>
    <s v="WHEELER"/>
    <s v="1-FACILITIES MANAGEMENT (AE-EE-FM)"/>
    <s v="NA-0"/>
    <s v="2026-1"/>
    <s v="2026-2"/>
    <s v="2026-2"/>
    <s v="2026-4"/>
    <s v="2027-1"/>
    <s v="20"/>
    <s v=""/>
    <s v="HIGH"/>
    <s v="Yes"/>
    <s v="Conceptual"/>
    <s v="NO"/>
    <s v="5/27/25"/>
    <s v="1-Facilities Management (AE-EE-FM)"/>
    <m/>
    <m/>
    <m/>
    <m/>
    <x v="1"/>
  </r>
  <r>
    <s v="PF_WC031001_CJF - JAIL RECORDS AREA REMODEL AND UPDATES.XLSM"/>
    <s v="4002"/>
    <s v="4002_SHERIFF"/>
    <x v="15"/>
    <n v="1750"/>
    <x v="101"/>
    <s v="1 - Basic Planning &amp; Design; 2 - Construction &amp; Implementation"/>
    <s v="1, 2"/>
    <s v="None."/>
    <s v="None."/>
    <n v="406254"/>
    <n v="0"/>
    <n v="0"/>
    <n v="406254"/>
    <n v="2"/>
    <n v="2"/>
    <n v="406254"/>
    <s v="CASH"/>
    <n v="0"/>
    <n v="0"/>
    <n v="0"/>
    <n v="0"/>
    <n v="0"/>
    <n v="0"/>
    <n v="0"/>
    <n v="0"/>
    <s v="YES"/>
    <s v="YES_BUDGET MODULE ACCT IMPORT tab for SHERPA import is balanced"/>
    <b v="1"/>
    <n v="0"/>
    <s v="YES"/>
    <s v="YES"/>
    <x v="101"/>
    <n v="45735"/>
    <s v="SARAH MOORE/PAT CARRAVETTE"/>
    <s v="226-7601/X4744"/>
    <s v="Please enter email"/>
    <x v="100"/>
    <s v="NO"/>
    <s v=""/>
    <s v="00__NO__Annual financial impact includes: "/>
    <s v="Other Capital"/>
    <s v="NO"/>
    <s v="NO__"/>
    <s v="00__Technology Security Risk(s) Addressed: "/>
    <s v="00__Safety-Risk Issue(s) Addressed:  "/>
    <s v="05__Safety-Risk Issue(s) Addressed:  The project will prevent repetitive strain and injuries related to poor ergonomics. It will help eliminate the existing health and safety hazards._x000a_The project will provide a work environment that is easier to clean and maintain, creating better indoor air quality due to less harbored allergens."/>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3__Citations Addressed by Project?: YES__Description of Citation(s) addressed: The workstations installed with this project will be ADA compliant as the adjustable desks and tables will be able to accommodate all heights."/>
    <s v="04__Primary Asset Zip Code: 53233__Total Pop Srvd: 55000__Minority Pop Srvd: 30800__Addresses Racial Equity by: This project will help to ensure equal and equitable service for those we serve. 26% African American, 17% Hispanic, 5% Asian, 1% Native American, and 3% other races."/>
    <s v="NO"/>
    <s v="00__NO"/>
    <s v="00__NO"/>
    <s v="03__YES__Category 2 = Addresses Assets anticipated to fail within the next 12 - 24 months__Deferred Maint issues addressed by project: The area has had the same desk workstations for over 20 years, some of which are deteriorating, falling apart and no longer functional. Some of the ceiling tiles are missing and some are dilapidated due to previous flooding from the floor above that was never addressed.  The carpet that is currently in the area has not been cleaned in years, nor has there been regularly scheduled carpet cleaning in the jail records area."/>
    <n v="0"/>
    <n v="53233"/>
    <s v=""/>
    <s v=""/>
    <s v=""/>
    <x v="8"/>
    <n v="0"/>
    <n v="0"/>
    <n v="0"/>
    <x v="1"/>
    <n v="0"/>
    <n v="0"/>
    <n v="0"/>
    <s v="949 North 9th street"/>
    <n v="0"/>
    <n v="0"/>
    <n v="0"/>
    <s v="00"/>
    <n v="0"/>
    <n v="0"/>
    <s v="00_0"/>
    <m/>
    <m/>
    <x v="101"/>
    <s v="None"/>
    <s v="WHEELER"/>
    <s v="1-FACILITIES MANAGEMENT (AE-EE-FM)"/>
    <s v="NA-0"/>
    <s v="2026-1"/>
    <s v="2026-2"/>
    <s v="2026-3"/>
    <s v="2026-4"/>
    <s v="2027-1"/>
    <s v="7"/>
    <s v=""/>
    <s v="LOW"/>
    <s v="Yes"/>
    <n v="0.9"/>
    <s v="NO"/>
    <s v="5/20/25"/>
    <s v="1-Facilities Management (AE-EE-FM)"/>
    <m/>
    <m/>
    <m/>
    <m/>
    <x v="1"/>
  </r>
  <r>
    <s v="PF_WC030701_CJF - HOLDING CELLS RETROFIT.XLSM"/>
    <s v="4002"/>
    <s v="4002_SHERIFF"/>
    <x v="15"/>
    <n v="1750"/>
    <x v="102"/>
    <s v="1 - Basic Planning &amp; Design; 2 - Construction &amp; Implementation"/>
    <s v="1, 2"/>
    <s v="None."/>
    <s v="None."/>
    <n v="379980"/>
    <n v="0"/>
    <n v="0"/>
    <n v="379980"/>
    <n v="2"/>
    <n v="2"/>
    <n v="379980"/>
    <s v="CASH"/>
    <n v="0"/>
    <n v="0"/>
    <n v="0"/>
    <n v="0"/>
    <n v="0"/>
    <n v="0"/>
    <n v="0"/>
    <n v="0"/>
    <s v="YES"/>
    <s v="YES_BUDGET MODULE ACCT IMPORT tab for SHERPA import is balanced"/>
    <b v="1"/>
    <n v="0"/>
    <s v="YES"/>
    <s v="YES"/>
    <x v="102"/>
    <n v="45734"/>
    <s v="DIRECTOR JOSHUA BRIGGS/TELIA EVANS"/>
    <s v="414-226-7042"/>
    <s v="joshua.briggs@milwaukeecountywi.gov"/>
    <x v="101"/>
    <s v="YES"/>
    <s v="YES__Please provide a brief listing of options/alternatives researched and why the option your are requesting for this Cost Est is the best alternative:  Yes, other options were explored but this was the only alternative that aligned with the DOC 350 Department of Corrections State Jail Inspector. "/>
    <s v="00__NO__Annual financial impact includes: "/>
    <s v="Facility_New Construction, Alteration, or Expansion"/>
    <s v="NO"/>
    <s v="NO__"/>
    <s v="00__Technology Security Risk(s) Addressed: "/>
    <s v="10__Safety-Risk Issue(s) Addressed:  Per the jail audit the suicidal occupants were being hand cuffed to benches in the open booking areas, sometime for extended periods exceeding 8 hours.  This is an unsafe practice. The practice of handcuffing individuals on suicide watch to benches in the MCJ booking area was deeply alarming and should be stopped. This unsafe procedure not only provides a means for self-harm but also increases vulnerability to assault by other occupants. Failure to address these issues could raise serious ethical concerns regarding the treatment of vulnerable individuals and jeopardize MCJ's commitment to providing a safe and humane environment for all those in its custody._x000a__x000a_This retrofit of cell #17 will improve visibility for staff to ensure the safety of occupants in crisis, reduces the vulnerability of an occupant  being harmed by another occupant when sitting in the booking open waiting area, avoids a potential death in custody and  possible future litigation. "/>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4__Primary Asset Zip Code: 53223__Total Pop Srvd: 25000__Minority Pop Srvd: 89__Addresses Racial Equity by: This project positively supports racial equity by helping 2A determine what, where, and how we deliver services to advance health equity. It will also help the underserved population inside the jail better ensure their safety and security while in the care and custody of the Milwaukee County Sheriff's Office. _x000a_"/>
    <s v="NO"/>
    <s v="00__NO"/>
    <s v="00__NO"/>
    <s v="00__NO____Deferred Maint issues addressed by project: "/>
    <n v="0"/>
    <n v="53223"/>
    <s v=""/>
    <s v=""/>
    <s v=""/>
    <x v="8"/>
    <n v="0"/>
    <n v="0"/>
    <n v="0"/>
    <x v="1"/>
    <n v="0"/>
    <n v="0"/>
    <n v="0"/>
    <s v="949 N 9th street, Milwaukee, WI"/>
    <n v="0"/>
    <n v="0"/>
    <n v="0"/>
    <s v="00"/>
    <n v="0"/>
    <n v="0"/>
    <s v="00_0"/>
    <m/>
    <m/>
    <x v="102"/>
    <s v="Possible construction if not finished in year 1."/>
    <s v="TROY WOHLT"/>
    <s v="1-FACILITIES MANAGEMENT (AE-EE-FM)"/>
    <s v="NA-0"/>
    <s v="2026-1"/>
    <s v="2026-2"/>
    <s v="2026-3"/>
    <s v="2027-1"/>
    <s v="2027-2"/>
    <s v="25"/>
    <s v="NO"/>
    <s v="MEDIUM"/>
    <s v="Yes"/>
    <n v="0.3"/>
    <s v="NO"/>
    <s v="5/16/25"/>
    <s v="1-Facilities Management (AE-EE-FM)"/>
    <m/>
    <m/>
    <m/>
    <m/>
    <x v="1"/>
  </r>
  <r>
    <s v="PF_WC030801_CJF - SAFE ROOMS RETROFIT.XLSM"/>
    <s v="4002"/>
    <s v="4002_SHERIFF"/>
    <x v="15"/>
    <n v="1750"/>
    <x v="103"/>
    <s v="1 - Basic Planning &amp; Design"/>
    <s v="1"/>
    <s v="2 - Construction &amp; Implementation"/>
    <s v="2"/>
    <n v="68550"/>
    <n v="0"/>
    <n v="0"/>
    <n v="68550"/>
    <n v="2"/>
    <n v="2"/>
    <n v="68550"/>
    <s v="CASH"/>
    <n v="0"/>
    <n v="314740"/>
    <n v="314740"/>
    <n v="0"/>
    <n v="0"/>
    <n v="0"/>
    <n v="314740"/>
    <n v="0"/>
    <s v="YES"/>
    <s v="YES_BUDGET MODULE ACCT IMPORT tab for SHERPA import is balanced"/>
    <b v="1"/>
    <n v="0"/>
    <s v="YES"/>
    <s v="YES"/>
    <x v="103"/>
    <n v="45734"/>
    <s v="DIRECTOR JOSHUA BRIGGS/TELIA EVANS"/>
    <s v="226-7048/X"/>
    <s v="joshua.briggs@milwaukeecountywi.gov"/>
    <x v="102"/>
    <s v="YES"/>
    <s v="YES__Please provide a brief listing of options/alternatives researched and why the option your are requesting for this Cost Est is the best alternative:  Jail Auditors (October 2024) suggested a moveable cage, this did not align with the Milwaukee County Sheriff’s Office Mission and Vision. "/>
    <s v="00__NO__Annual financial impact includes: "/>
    <s v="Facility_New Construction, Alteration, or Expansion"/>
    <s v="NO"/>
    <s v="NO__"/>
    <s v="00__Technology Security Risk(s) Addressed: "/>
    <s v="10__Safety-Risk Issue(s) Addressed:  Per the jail audit the  occupants were being hand cuffed to benches in the open booking areas, sometime for extended periods exceeding 8 hours is an unsafe practice. The practice of handcuffing individuals to benches in the MCJ booking area was deeply alarming and should be stopped. This unsafe procedure not only provides a means for self-harm but also increases vulnerability to assault by other occupants. Failure to address these issues could raise serious ethical concerns regarding the treatment of vulnerable individuals and jeopardize MCJ's commitment to providing a safe and humane environment for all those in its custody._x000a__x000a_This project reduces the vulnerability of occupants in crisis. "/>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33__Total Pop Srvd: 25000__Minority Pop Srvd: 89__Addresses Racial Equity by: This project positively supports racial equity by helping 2A determine what, where, and how we deliver services to advance health equity. _x000a_It will also help the underserved population inside the jail better ensure their safety and security while in the care and custody of the Milwaukee County Sheriff's Office. "/>
    <s v="NO"/>
    <s v="00__NO"/>
    <s v="00__NO"/>
    <s v="00__NO____Deferred Maint issues addressed by project: "/>
    <n v="0"/>
    <n v="53233"/>
    <s v=""/>
    <s v=""/>
    <s v=""/>
    <x v="8"/>
    <n v="0"/>
    <n v="0"/>
    <n v="0"/>
    <x v="1"/>
    <n v="0"/>
    <n v="0"/>
    <n v="0"/>
    <s v="949 North 9th street, Milwaukee, WI"/>
    <n v="0"/>
    <n v="0"/>
    <n v="0"/>
    <s v="00"/>
    <n v="0"/>
    <n v="0"/>
    <s v="00_0"/>
    <m/>
    <m/>
    <x v="103"/>
    <s v="Construction of design."/>
    <s v="TROY WOHLT"/>
    <s v="1-FACILITIES MANAGEMENT (AE-EE-FM)"/>
    <s v="NA-0"/>
    <s v="2026-1"/>
    <s v="2026-2"/>
    <s v="2027-2"/>
    <s v="2027-4"/>
    <s v="2028-1"/>
    <s v="15"/>
    <s v="NO"/>
    <s v="HIGH"/>
    <s v="Yes"/>
    <s v="Conceptual"/>
    <s v="YES"/>
    <s v="5/30/25"/>
    <s v="1-Facilities Management (AE-EE-FM)"/>
    <m/>
    <m/>
    <m/>
    <m/>
    <x v="1"/>
  </r>
  <r>
    <s v="PF_WC030501_CJF – CONFERENCE ROOM IMPROVEMENTS.XLSM"/>
    <s v="4002"/>
    <s v="4002_SHERIFF"/>
    <x v="15"/>
    <n v="1750"/>
    <x v="104"/>
    <s v="1 - Basic Planning &amp; Design; 2 - Construction &amp; Implementation"/>
    <s v="1, 2"/>
    <s v="None."/>
    <s v="None."/>
    <n v="440336"/>
    <n v="0"/>
    <n v="0"/>
    <n v="440336"/>
    <n v="2"/>
    <n v="2"/>
    <n v="440336"/>
    <s v="CASH"/>
    <n v="0"/>
    <n v="0"/>
    <n v="0"/>
    <n v="0"/>
    <n v="0"/>
    <n v="0"/>
    <n v="0"/>
    <n v="0"/>
    <s v="YES"/>
    <s v="YES_BUDGET MODULE ACCT IMPORT tab for SHERPA import is balanced"/>
    <b v="1"/>
    <n v="960"/>
    <s v="YES"/>
    <s v="YES"/>
    <x v="104"/>
    <n v="45758"/>
    <s v="DAVID RUGABER/BRIGGS"/>
    <s v="414-226-7051/X7062"/>
    <s v="David Rugaber@milwaukeecountywi.gov"/>
    <x v="103"/>
    <s v="NO"/>
    <s v=""/>
    <s v="00__NO__Annual financial impact includes: "/>
    <s v="Other Capital"/>
    <s v="YES__SD_WC030501_CJF - Conference Room Improvements Charter"/>
    <s v="NO__"/>
    <s v="00__Technology Security Risk(s) Addressed: "/>
    <s v="00__Safety-Risk Issue(s) Addressed:  "/>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33__Total Pop Srvd: 1360__Minority Pop Srvd: 970__Addresses Racial Equity by: Total Population -Approxiamtely 400 staff members and 960 Occupants = 1360, Miniority population Approxiamtely 250 staff and 720 occupants = 970_x000a__x000a_Meetings at the Jail involve improving conditions at the Jail for staff, vendors, volunteers and occupants (mostly minorities who are disproportionally affected by the criminal justice system). This project would create efficiencies in information exchange and allow for an improved decision making process._x000a__x000a_"/>
    <s v="NO"/>
    <s v="00__NO"/>
    <s v="00__NO"/>
    <s v="00__NO____Deferred Maint issues addressed by project: "/>
    <n v="0"/>
    <n v="53233"/>
    <s v=""/>
    <s v=""/>
    <s v=""/>
    <x v="8"/>
    <n v="0"/>
    <n v="0"/>
    <n v="0"/>
    <x v="1"/>
    <n v="0"/>
    <n v="0"/>
    <n v="0"/>
    <s v="949 North 9th Street"/>
    <n v="0"/>
    <n v="0"/>
    <n v="0"/>
    <s v="00"/>
    <n v="0"/>
    <n v="0"/>
    <s v="00_0"/>
    <m/>
    <m/>
    <x v="104"/>
    <s v="None"/>
    <s v="WHEELER"/>
    <s v="1-FACILITIES MANAGEMENT (AE-EE-FM)"/>
    <s v="NA-0"/>
    <s v="2026-1"/>
    <s v="2026-2"/>
    <s v="2026-3"/>
    <s v="2026-4"/>
    <s v="2026-4"/>
    <s v="20"/>
    <s v="NO"/>
    <s v="MEDIUM"/>
    <s v="Yes"/>
    <s v="Conceptual"/>
    <s v="NO"/>
    <s v="5/27/25"/>
    <s v="1-Facilities Management (AE-EE-FM)"/>
    <m/>
    <m/>
    <m/>
    <m/>
    <x v="1"/>
  </r>
  <r>
    <s v="PF_WC030601_CJF - LIGHT CONTROLS RENOVATION.XLSM"/>
    <s v="4002"/>
    <s v="4002_SHERIFF"/>
    <x v="15"/>
    <n v="1750"/>
    <x v="105"/>
    <s v="1 - Basic Planning &amp; Design; 2 - Construction &amp; Implementation"/>
    <s v="1, 2"/>
    <s v="None."/>
    <s v="None."/>
    <n v="3088520"/>
    <n v="3088520"/>
    <n v="1"/>
    <n v="0"/>
    <n v="0"/>
    <n v="1"/>
    <n v="3088520"/>
    <s v="BOND"/>
    <n v="0"/>
    <n v="0"/>
    <n v="0"/>
    <n v="0"/>
    <n v="0"/>
    <n v="0"/>
    <n v="0"/>
    <n v="0"/>
    <s v="YES"/>
    <s v="YES_BUDGET MODULE ACCT IMPORT tab for SHERPA import is balanced"/>
    <b v="1"/>
    <n v="0"/>
    <s v="YES"/>
    <s v="YES"/>
    <x v="105"/>
    <n v="45761"/>
    <s v="JOSHUA BRIGGS/TELIA EVANS"/>
    <s v="414-226-7042/X7078"/>
    <s v="joshua.briggs@milwaukeecountywi.gov"/>
    <x v="104"/>
    <s v="YES"/>
    <s v="YES__Please provide a brief listing of options/alternatives researched and why the option your are requesting for this Cost Est is the best alternative:  Removing all light switches from the cells that have the light fixture inside them, which currently provides the occupants full control of their cell lighting and tying into the current computerized door locking system. (Master Control for staff control). "/>
    <s v="02__YES__Annual financial impact includes: It will reduce the number of service calls to our Facilities Maintenance Division and the number of cross charges to “Vandalism.” "/>
    <s v="Other Capital"/>
    <s v="NO"/>
    <s v="NO__"/>
    <s v="00__Technology Security Risk(s) Addressed: "/>
    <s v="10__Safety-Risk Issue(s) Addressed:  This poses safety risks as occupants could tamper with electrical components to intentionally hurt themselves, and staff cannot easily control the lighting to observe the room. Move switches outside the rooms to prevent occupant tampering and allow staff to control lighting for observation purposes. Ensure adequate lighting to promote a positive and alert atmosphere._x000a__x000a_Improve visibility for staff to ensure the safety of occupants.  it prevents the occupants from tampering with the light fixtures, which may result in bodily harm."/>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33__Total Pop Srvd: 25000__Minority Pop Srvd: 89__Addresses Racial Equity by: This project positively supports racial equity by helping 2A determine what, where, and how we deliver services to advance health equity. _x000a_It will also help the underserved population inside the jail better ensure their safety and security while in the care and custody of the Milwaukee County Sheriff's Office. "/>
    <s v="NO"/>
    <s v="00__NO"/>
    <s v="00__NO"/>
    <s v="03__YES__Category 2 = Addresses Assets anticipated to fail within the next 12 - 24 months__Deferred Maint issues addressed by project: Removing the control from the occupants will reduce our current maintenance and service calls"/>
    <n v="0"/>
    <n v="53233"/>
    <s v=""/>
    <s v=""/>
    <s v=""/>
    <x v="8"/>
    <n v="0"/>
    <n v="0"/>
    <n v="0"/>
    <x v="1"/>
    <n v="0"/>
    <n v="0"/>
    <n v="0"/>
    <s v="949 North 9th Street, Milwaukee, WI"/>
    <n v="0"/>
    <n v="0"/>
    <n v="0"/>
    <s v="00"/>
    <n v="0"/>
    <n v="0"/>
    <s v="00_0"/>
    <m/>
    <m/>
    <x v="105"/>
    <s v="Finish contruction if scheduling dictates."/>
    <s v="TROY WOHLT"/>
    <s v="1-FACILITIES MANAGEMENT (AE-EE-FM)"/>
    <s v="NA-0"/>
    <s v="NA-0"/>
    <s v="2026-1"/>
    <s v="2026-2"/>
    <s v="2026-4"/>
    <s v="2027-1"/>
    <s v="20"/>
    <s v="NO"/>
    <s v="LOW"/>
    <s v="NO"/>
    <n v="0.6"/>
    <s v="NO"/>
    <s v="5/16/25"/>
    <s v="1-Facilities Management (AE-EE-FM)"/>
    <m/>
    <m/>
    <m/>
    <m/>
    <x v="1"/>
  </r>
  <r>
    <s v="PF_WC030401_CJF - MENTAL HEALTH DOORS AND GLASS REPLACEMENT.XLSM"/>
    <s v="4002"/>
    <s v="4002_SHERIFF"/>
    <x v="15"/>
    <n v="1750"/>
    <x v="106"/>
    <s v="1 - Basic Planning &amp; Design; 2 - Construction &amp; Implementation"/>
    <s v="1, 2"/>
    <s v="None."/>
    <s v="None."/>
    <n v="223310"/>
    <n v="0"/>
    <n v="0"/>
    <n v="223310"/>
    <n v="2"/>
    <n v="2"/>
    <n v="223310"/>
    <s v="CASH"/>
    <n v="0"/>
    <n v="0"/>
    <n v="0"/>
    <n v="0"/>
    <n v="0"/>
    <n v="0"/>
    <n v="0"/>
    <n v="0"/>
    <s v="YES"/>
    <s v="YES_BUDGET MODULE ACCT IMPORT tab for SHERPA import is balanced"/>
    <b v="1"/>
    <n v="0"/>
    <s v="YES"/>
    <s v="YES"/>
    <x v="106"/>
    <n v="45755"/>
    <s v="TELIA EVANS/JOSHUA BRIGGS"/>
    <s v="226-7078/X4744"/>
    <s v="telia.evans@milwaukeecountywi.gov"/>
    <x v="105"/>
    <s v="YES"/>
    <s v="NO__Please provide an explanation of why alternative options were not researched:  Due to the building design and limited space we have no other options to explore."/>
    <s v="00__NO__Annual financial impact includes: Reducing unscheduled hospital transports that result from self-harming in which deputies and correctional officers must provide escorts minimizes and mitigates overtime expenditures. _x000a_This project will minimize the County’s risk of litigation due to the above-mentioned. (death in custody)  "/>
    <s v="Other Capital"/>
    <s v="NO"/>
    <s v="NO__"/>
    <s v="00__Technology Security Risk(s) Addressed: "/>
    <s v="10__Safety-Risk Issue(s) Addressed:  Scratches and taped items on door windows obstructed visibility into the rooms, making observation difficult. This often necessitated using the food slot for interaction, compromising observation protocols. These deficiencies hinder effective observation and compromise the safety of occupants in these critical areas._x000a__x000a_Provide a clear and constant view of occupants who are unable to keep themselves safe. This would avoid a potential death in custody. "/>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33__Total Pop Srvd: 25000__Minority Pop Srvd: 89__Addresses Racial Equity by: This project positively supports racial equity by helping 2A determine what, where, and how we deliver services to advance health equity. _x000a_It will also help the underserved population inside the jail better ensure their safety and security while in the care and custody of the Milwaukee County Sheriff's Office. "/>
    <s v="NO"/>
    <s v="00__NO"/>
    <s v="00__NO"/>
    <s v="00__NO____Deferred Maint issues addressed by project: "/>
    <n v="0"/>
    <n v="53233"/>
    <s v=""/>
    <s v=""/>
    <s v=""/>
    <x v="8"/>
    <n v="0"/>
    <n v="0"/>
    <n v="0"/>
    <x v="1"/>
    <n v="0"/>
    <n v="0"/>
    <n v="0"/>
    <s v="949 N 9th street Milwaukee, WI"/>
    <n v="0"/>
    <n v="0"/>
    <n v="0"/>
    <s v="00"/>
    <n v="0"/>
    <n v="0"/>
    <s v="00_0"/>
    <m/>
    <m/>
    <x v="106"/>
    <s v="None"/>
    <s v="WOHLT"/>
    <s v="1-FACILITIES MANAGEMENT (AE-EE-FM)"/>
    <s v="NA-0"/>
    <s v="2026-1"/>
    <s v="2026-2"/>
    <s v="2026-2"/>
    <s v="2026-4"/>
    <s v="2026-4"/>
    <s v="25"/>
    <s v=""/>
    <s v="LOW"/>
    <s v="NO"/>
    <n v="0.3"/>
    <s v="NO"/>
    <s v="5/14/25"/>
    <s v="1-Facilities Management (AE-EE-FM)"/>
    <m/>
    <m/>
    <m/>
    <m/>
    <x v="1"/>
  </r>
  <r>
    <s v="PF_WC030901_CJF - SPECIAL MEDICAL UNIT NEGATIVE PRESSURE ROOMS.XLSM"/>
    <s v="4002"/>
    <s v="4002_SHERIFF"/>
    <x v="15"/>
    <n v="1750"/>
    <x v="107"/>
    <s v="1 - Basic Planning &amp; Design"/>
    <s v="1"/>
    <s v="2 - Construction &amp; Implementation"/>
    <s v="2"/>
    <n v="124160"/>
    <n v="0"/>
    <n v="0"/>
    <n v="124160"/>
    <n v="2"/>
    <n v="2"/>
    <n v="124160"/>
    <s v="CASH"/>
    <n v="0"/>
    <n v="650000"/>
    <n v="650000"/>
    <n v="0"/>
    <n v="0"/>
    <n v="0"/>
    <n v="650000"/>
    <n v="0"/>
    <s v="YES"/>
    <s v="YES_BUDGET MODULE ACCT IMPORT tab for SHERPA import is balanced"/>
    <b v="1"/>
    <n v="0"/>
    <s v="YES"/>
    <s v="YES"/>
    <x v="107"/>
    <n v="45762"/>
    <s v="JOSHUA BRIGGS/TELIA EVANS"/>
    <s v="414-226-7062/X7078"/>
    <s v="joshua.briggs@milwaukeecountywi.gov"/>
    <x v="106"/>
    <s v="NO"/>
    <s v="YES__Please provide a brief listing of options/alternatives researched and why the option your are requesting for this Cost Est is the best alternative:  Milwaukee County Facilities installed pressure monitors that alarm when cells/rooms are not operating at their full potential."/>
    <s v="00__NO__Annual financial impact includes: "/>
    <s v="Other Capital"/>
    <s v="NO"/>
    <s v="NO__"/>
    <s v="00__Technology Security Risk(s) Addressed: "/>
    <s v="00__Safety-Risk Issue(s) Addressed:  "/>
    <s v="05__Safety-Risk Issue(s) Addressed:  Potentially speed up the recovery process for an occupant with a communicable disease. This would avoid a potential death in custody."/>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3__Primary Asset Zip Code: 53233__Total Pop Srvd: 25000__Minority Pop Srvd: 89__Addresses Racial Equity by: This project positively supports racial equity by helping 2A determine what, where, and how we deliver services to advance health equity. _x000a_It will also help the underserved population inside the jail better ensure their safety and security while in the care and custody of the Milwaukee County Sheriff's Office."/>
    <s v="NO"/>
    <s v="00__NO"/>
    <s v="00__NO"/>
    <s v="00__NO____Deferred Maint issues addressed by project: "/>
    <n v="0"/>
    <n v="53233"/>
    <s v=""/>
    <s v=""/>
    <s v=""/>
    <x v="8"/>
    <n v="0"/>
    <n v="0"/>
    <n v="0"/>
    <x v="1"/>
    <n v="0"/>
    <n v="0"/>
    <n v="0"/>
    <s v="949 North 9th Street, Milwaukee WI"/>
    <n v="0"/>
    <n v="0"/>
    <n v="0"/>
    <s v="00"/>
    <n v="0"/>
    <n v="0"/>
    <s v="00_0"/>
    <m/>
    <m/>
    <x v="107"/>
    <s v="The scope of work includes construction."/>
    <s v="HGA, BRILL"/>
    <s v="1-FACILITIES MANAGEMENT (AE-EE-FM)"/>
    <s v="NA-0"/>
    <s v="2026-1"/>
    <s v="2026-3"/>
    <s v="2027-1"/>
    <s v="2027-3"/>
    <s v="2027-4"/>
    <s v="20"/>
    <s v=""/>
    <s v="HIGH"/>
    <s v="Yes"/>
    <s v="Conceptual"/>
    <s v="YES"/>
    <s v="00/00/2025"/>
    <s v="1-Facilities Management (AE-EE-FM)"/>
    <m/>
    <m/>
    <m/>
    <m/>
    <x v="1"/>
  </r>
  <r>
    <s v="PF_WR021601_CJF - CAMERA REPLACEMENTS.XLSM"/>
    <s v="4002"/>
    <s v="4002_SHERIFF"/>
    <x v="15"/>
    <n v="1830"/>
    <x v="108"/>
    <s v="2 - Construction &amp; Implementation; 4 - Equipment"/>
    <s v="2, 4"/>
    <s v="None."/>
    <s v="None."/>
    <n v="620965"/>
    <n v="0"/>
    <n v="0"/>
    <n v="620965"/>
    <n v="2"/>
    <n v="2"/>
    <n v="620965"/>
    <s v="CASH"/>
    <n v="0"/>
    <n v="0"/>
    <n v="0"/>
    <n v="0"/>
    <n v="0"/>
    <n v="0"/>
    <n v="0"/>
    <n v="0"/>
    <s v="YES"/>
    <s v="YES_BUDGET MODULE ACCT IMPORT tab for SHERPA import is balanced"/>
    <b v="1"/>
    <n v="0"/>
    <s v="YES"/>
    <s v="YES"/>
    <x v="108"/>
    <n v="45741"/>
    <s v="ANDY CARRION/PAT CARRAVETTA"/>
    <s v="X2038/X4744"/>
    <s v="andrew.carrion@milwaukeecountywi.gov"/>
    <x v="107"/>
    <s v="NO"/>
    <s v="YES__Please provide a brief listing of options/alternatives researched and why the option your are requesting for this Cost Est is the best alternative:  The alternative would be to increase personnel within each building or use overtime to patrol the additional areas proposed.  This is not cost effective because the labor resources are not available and exceed the cost of updating the camera system."/>
    <s v="02__YES__Annual financial impact includes: Increase in annual operating costs of approximately $50,000 for support and maintenance of camera system and related monitoring software.  "/>
    <s v="Technology &amp; Electronic Equipment"/>
    <s v="NO"/>
    <s v="NO__"/>
    <s v="00__Technology Security Risk(s) Addressed: "/>
    <s v="10__Safety-Risk Issue(s) Addressed:  Age of the current camera system and technology obsolescence is driving the need to update the current camera system.  The current system began replacement with the adoption of the 2015 capital project WO44701 CCFC Camera System Phase 1.   As the camera system ages there is higher risk of outages and overall failure.  Cameras are vital to the security at the CFJ for both residents and staff. Deferring maintenance will create a higher risk of incidents at the CJF, Courthouse Complex and Safety Building."/>
    <s v="00__Safety-Risk Issue(s) Addressed:  "/>
    <s v="NO__Adopted Board File: __Agreement(s) Uploaded: __Partners and nature of Agreement(s): __Next Board cycle if agreement(s) not yet adopted: "/>
    <m/>
    <s v="05__Provides 24-hour housing for people (correctional facilities)*Provides a work place for County employees(&gt; 100 people), Provides critical Airport services*Provides medical services*Provides critical Office of Emergency Management services"/>
    <s v="NO"/>
    <s v="NO"/>
    <s v="00__Citations Addressed by Project?: NO__Description of Citation(s) addressed: "/>
    <s v="05__Primary Asset Zip Code: 53233__Total Pop Srvd: 100__Minority Pop Srvd: 100__Addresses Racial Equity by: This project positively supports racial equity by 2A determine what, where, and how we deliver services to advance health equity. This camera project would lead to faster response times and higher rates of suspect apprehension with indisputable video evidence for convictions.  A more robust camera system decreases response times to incidents, decreases conflict escalation, decreases use of force and decreases illegal activity."/>
    <s v="NO"/>
    <s v="00__NO"/>
    <s v="03__YES__Page 181 of the most recent 5-YR (2025-2029) "/>
    <s v="03__YES__Category 2 = Addresses Assets anticipated to fail within the next 12 - 24 months__Deferred Maint issues addressed by project: This camera system is close to end of life.  Issues are arising from cameras replacements put in the housing units and not functioning correctly."/>
    <n v="0"/>
    <n v="53233"/>
    <s v=""/>
    <s v=""/>
    <s v=""/>
    <x v="8"/>
    <n v="0"/>
    <n v="0"/>
    <n v="0"/>
    <x v="1"/>
    <n v="0"/>
    <n v="0"/>
    <n v="0"/>
    <s v="949 N 9th Street, Milwaukee, WI 53233"/>
    <n v="0"/>
    <n v="0"/>
    <n v="0"/>
    <s v="00"/>
    <s v="No Climate Reduction Impact reported by Requesting Department"/>
    <n v="0"/>
    <s v="00_No Climate Reduction Impact reported by Requesting Department"/>
    <m/>
    <m/>
    <x v="108"/>
    <s v="None."/>
    <s v="ANDREW CARRION"/>
    <s v="2-INFORMATION MANAGEMENT SERVICES"/>
    <s v="NA-0"/>
    <s v="2026-1"/>
    <s v="2026-2"/>
    <s v="2026-2"/>
    <s v="2026-3"/>
    <s v="2026-4"/>
    <s v="7"/>
    <s v="YES"/>
    <s v="LOW"/>
    <s v="NO"/>
    <n v="1"/>
    <s v="NO"/>
    <s v="5/15/25"/>
    <s v="2-Information Management Services"/>
    <m/>
    <m/>
    <m/>
    <m/>
    <x v="1"/>
  </r>
  <r>
    <m/>
    <m/>
    <m/>
    <x v="0"/>
    <m/>
    <x v="0"/>
    <m/>
    <m/>
    <m/>
    <m/>
    <m/>
    <m/>
    <m/>
    <m/>
    <m/>
    <m/>
    <m/>
    <m/>
    <m/>
    <m/>
    <m/>
    <m/>
    <m/>
    <m/>
    <m/>
    <m/>
    <m/>
    <m/>
    <m/>
    <m/>
    <m/>
    <m/>
    <x v="0"/>
    <m/>
    <m/>
    <m/>
    <m/>
    <x v="0"/>
    <m/>
    <m/>
    <m/>
    <m/>
    <m/>
    <m/>
    <m/>
    <m/>
    <m/>
    <m/>
    <m/>
    <m/>
    <m/>
    <m/>
    <m/>
    <m/>
    <m/>
    <m/>
    <m/>
    <m/>
    <m/>
    <m/>
    <m/>
    <m/>
    <m/>
    <x v="0"/>
    <m/>
    <m/>
    <m/>
    <x v="0"/>
    <m/>
    <m/>
    <m/>
    <m/>
    <m/>
    <m/>
    <m/>
    <m/>
    <m/>
    <m/>
    <m/>
    <m/>
    <m/>
    <x v="0"/>
    <m/>
    <m/>
    <m/>
    <m/>
    <m/>
    <m/>
    <m/>
    <m/>
    <m/>
    <m/>
    <m/>
    <m/>
    <m/>
    <m/>
    <m/>
    <m/>
    <m/>
    <m/>
    <m/>
    <m/>
    <m/>
    <x v="0"/>
  </r>
  <r>
    <s v="PF_WP051701_NOYES PARK – ROAD, PARKING LOT &amp; WALKWAYS.XLSM"/>
    <s v="9010"/>
    <s v="9010_PARKS"/>
    <x v="16"/>
    <n v="1400"/>
    <x v="109"/>
    <s v="2 - Construction &amp; Implementation"/>
    <s v="2"/>
    <s v="None."/>
    <s v="None."/>
    <n v="1531180"/>
    <n v="0"/>
    <n v="0"/>
    <n v="1531180"/>
    <n v="2"/>
    <n v="2"/>
    <n v="1531180"/>
    <s v="CASH"/>
    <n v="0"/>
    <n v="0"/>
    <n v="0"/>
    <n v="0"/>
    <n v="0"/>
    <n v="0"/>
    <n v="0"/>
    <n v="0"/>
    <s v="YES"/>
    <s v="YES_BUDGET MODULE ACCT IMPORT tab for SHERPA import is balanced"/>
    <b v="1"/>
    <n v="0"/>
    <s v="YES"/>
    <s v="YES"/>
    <x v="109"/>
    <n v="45754"/>
    <s v="SARAH TOOMSEN"/>
    <s v="414-257-7389"/>
    <s v="sarah.toomsen@milwaukeecountywi.gov"/>
    <x v="108"/>
    <s v="NO"/>
    <s v="NO__Please provide an explanation of why alternative options were not researched:  As an existing facility that supports the park, pool, and golf, replacement is the only viable option. Designs that reflect pavement reduction have been considered."/>
    <s v="02__YES__Annual financial impact includes: Full reconstruction is expected to reduce demands on Parks Trades through work orders."/>
    <s v="Hard-Surface (Non-Roadway)"/>
    <s v="YES__https://milwaukeecountywi.sharepoint.com/:f:/r/sites/CapitalPlanning-Parks/Shared%20Documents/Parks/Funded/WP051701-Noyes%20Park%20Hard%20surfaces?csf=1&amp;web=1&amp;e=KJNTcj "/>
    <s v="YES__Construction and restoration work will need to take place when conditions are seasonally favorable."/>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4__Primary Asset Zip Code: 53223__Total Pop Srvd: 29287__Minority Pop Srvd: 20705__Addresses Racial Equity by: Noyes Park is utilized by all members of the community, and the pool is a regional draw. The neighborhood within the park's service area is very diverse. Creating a more efficient parking lot, road, entrance, and walkways will allow more people to utilize the park, and imrovements in ADA compliance will also increase inclusivity. "/>
    <s v="YES"/>
    <s v="00__NO"/>
    <s v="03__YES__Refer to Page 209 of the most recent 5-YR CIP (2025-2029)."/>
    <s v="03__YES__Category 2 = Addresses Assets anticipated to fail within the next 12 - 24 months__Deferred Maint issues addressed by project: The pavement surfaces in the park are in a very degraded condition, impacting both user experience and making maintenance more challenging than necessary. Pavement ratings are some of the worst in the countywide system. "/>
    <m/>
    <n v="53223"/>
    <s v=""/>
    <s v=""/>
    <s v=""/>
    <x v="15"/>
    <n v="0"/>
    <n v="0"/>
    <n v="0"/>
    <x v="1"/>
    <n v="0"/>
    <n v="0"/>
    <n v="0"/>
    <s v="8201 W. Good Hope Road"/>
    <n v="0"/>
    <n v="0"/>
    <n v="0"/>
    <s v="00"/>
    <s v="No Climate Reduction Impact reported by Requesting Department"/>
    <n v="0"/>
    <s v="00_No Climate Reduction Impact reported by Requesting Department"/>
    <m/>
    <m/>
    <x v="109"/>
    <s v="None"/>
    <s v="ELIEZER RAMIREZ"/>
    <s v="1-FACILITIES MANAGEMENT (AE-EE-FM)"/>
    <s v="NA-0"/>
    <s v="2025-2"/>
    <s v="2025-3"/>
    <s v="2026-1"/>
    <s v="2026-3"/>
    <s v="2026-4"/>
    <s v="25"/>
    <s v=""/>
    <s v="LOW"/>
    <s v="Yes"/>
    <n v="0.9"/>
    <s v="NO"/>
    <s v="5/28/25"/>
    <s v="1-Facilities Management (AE-EE-FM)"/>
    <m/>
    <m/>
    <m/>
    <m/>
    <x v="1"/>
  </r>
  <r>
    <s v="PF_WP052301_LAKE PARK STEEL ARCH BRIDGE.XLSM"/>
    <s v="9010"/>
    <s v="9010_PARKS"/>
    <x v="16"/>
    <n v="1400"/>
    <x v="110"/>
    <s v="1 - Basic Planning &amp; Design"/>
    <s v="1"/>
    <s v="2 - Construction &amp; Implementation"/>
    <s v="2"/>
    <n v="254990"/>
    <n v="254990"/>
    <n v="1"/>
    <n v="0"/>
    <n v="0"/>
    <n v="1"/>
    <n v="254990"/>
    <s v="BOND"/>
    <n v="0"/>
    <n v="1300000"/>
    <n v="0"/>
    <n v="1300000"/>
    <n v="0"/>
    <n v="0"/>
    <n v="1300000"/>
    <n v="0"/>
    <s v="YES"/>
    <s v="YES_BUDGET MODULE ACCT IMPORT tab for SHERPA import is balanced"/>
    <b v="1"/>
    <n v="0"/>
    <s v="YES"/>
    <s v="YES"/>
    <x v="110"/>
    <n v="45754"/>
    <s v="SARAH TOOMSEN"/>
    <s v="414-257-7389"/>
    <s v="sarah.toomsen@milwaukeecountywi.gov"/>
    <x v="109"/>
    <s v="NO"/>
    <s v="YES__Please provide a brief listing of options/alternatives researched and why the option your are requesting for this Cost Est is the best alternative:  Repairs to the existing bridge were discussed. However, the inspections indicated that the repair work would be extensive and subject to potential unknown conditions and would have a relatively short life span. The bridge currently is wide enough to carry vehicles, but has been closed to vehicular traffic for years due to reconfiguration of roadways in the park and concern over the structural integrity of the bridge for vehicular use. The project can reduce the bridge in width to accommodate pedestrian traffic only, thereby significantly reducing the project cost while maintaining its functionality. The reconstructed bridge can incorporate the existing steel arches and other historical aspects of the bridge. It is anticipated the stone abutments can be rehabilitated to restore structural integrity and appearance. "/>
    <s v="00__NO__Annual financial impact includes: While operating cost reductions cannot be forecasted, this work would mitigate the need for work orders to address immediate bridge issues as they arise. This project will also allow Parks to spend and forecast bridge needs in line with short- and long-term funding plans."/>
    <s v="Traffic, Roadways, &amp; Bridges (Non-Airport)"/>
    <s v="YES__A&amp;E Project Charter https://milwaukeecountywi.sharepoint.com/:w:/r/sites/CapitalPlanning-Parks/Shared%20Documents/Parks/WP052301-Lake%20Park%20Steel%20Arch%20Bridge/Project%20Charter%20Lake%20Park%20Steel%20Arch%20Bridge%20WP052301.docx?d=wa3180f4acacc45508e6c609cc44851c7&amp;csf=1&amp;web=1&amp;e=dlV1gz"/>
    <s v="NO__"/>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2__Primary Asset Zip Code: 53211__Total Pop Srvd: 34427__Minority Pop Srvd: 6678__Addresses Racial Equity by: Bridges function as part of the public transit and trail system, which are owned by all people in the State of Wisconsin for their use and enjoyment. By providing access and functionality, bridges create recreational connections. Recreational opportunities provide a healthier lifestyle for residents, thereby aligning with the County's mission of achieving racial equity by becoming the healthiest County in the State."/>
    <s v="NO"/>
    <s v="00__NO"/>
    <s v="03__YES__Refer to Page 218 of the most recent 5-YR CIP (2025-2029). "/>
    <s v="03__YES__Category 2 = Addresses Assets anticipated to fail within the next 12 - 24 months__Deferred Maint issues addressed by project: Funding for this bridge project has been requested and recommended for several years. Inspections have resulted in a recommendation for complete rehabilitation or replacement due to the age and condition of the bridge."/>
    <m/>
    <n v="53211"/>
    <s v=""/>
    <s v=""/>
    <s v=""/>
    <x v="1"/>
    <n v="0"/>
    <n v="0"/>
    <n v="0"/>
    <x v="1"/>
    <n v="0"/>
    <n v="0"/>
    <n v="0"/>
    <s v="3233 E. Kenwood"/>
    <n v="0"/>
    <n v="0"/>
    <n v="0"/>
    <s v="00"/>
    <s v="No Climate Reduction Impact reported by Requesting Department"/>
    <n v="0"/>
    <s v="00_No Climate Reduction Impact reported by Requesting Department"/>
    <m/>
    <m/>
    <x v="110"/>
    <s v="The scope of work includes construction based on completed design."/>
    <s v="JANSSEN, P.E., BRILL"/>
    <s v="1-FACILITIES MANAGEMENT (AE-EE-FM)"/>
    <s v="NA-0"/>
    <s v="2026-2"/>
    <s v="2026-4"/>
    <s v="2028-1"/>
    <s v="2028-4"/>
    <s v="2029-1"/>
    <s v="75"/>
    <s v=""/>
    <s v="HIGH"/>
    <s v="Yes"/>
    <s v="Conceptual"/>
    <s v="YES"/>
    <s v="5/21/25"/>
    <s v="1-Facilities Management (AE-EE-FM)"/>
    <m/>
    <m/>
    <m/>
    <m/>
    <x v="1"/>
  </r>
  <r>
    <s v="PF_WP054301_PARKS ADA INVENTORY AND ASSESSMENT.XLSM"/>
    <s v="9010"/>
    <s v="9010_PARKS"/>
    <x v="16"/>
    <n v="1400"/>
    <x v="111"/>
    <s v="1 - Basic Planning &amp; Design; 2 - Construction &amp; Implementation"/>
    <s v="1, 2"/>
    <s v="None."/>
    <s v="None."/>
    <n v="166000"/>
    <n v="0"/>
    <n v="0"/>
    <n v="166000"/>
    <n v="2"/>
    <n v="2"/>
    <n v="166000"/>
    <s v="CASH"/>
    <n v="0"/>
    <n v="0"/>
    <n v="0"/>
    <n v="0"/>
    <n v="0"/>
    <n v="0"/>
    <n v="0"/>
    <n v="0"/>
    <s v="YES"/>
    <s v="YES_BUDGET MODULE ACCT IMPORT tab for SHERPA import is balanced"/>
    <b v="1"/>
    <n v="0"/>
    <s v="YES"/>
    <s v="YES"/>
    <x v="111"/>
    <n v="45751"/>
    <s v="SARAH TOOMSEN"/>
    <s v="414-257-7389"/>
    <s v="sarah.toomsen@milwaukeecountywi.gov"/>
    <x v="110"/>
    <s v="NO"/>
    <s v="NO__Please provide an explanation of why alternative options were not researched:  Due to the level of detail that needs to be evaluated and the large scope of the work effort, a staff audit was deemed to be an unfeasible approach and an RFP for consultant services is necessary."/>
    <s v="00__NO__Annual financial impact includes: NA"/>
    <s v="Other Capital"/>
    <s v="YES__AE Charter; See AE TEAMS site  https://milwaukeecountywi.sharepoint.com/:f:/r/sites/CapitalPlanning-Parks/Shared%20Documents/Parks/WP054301-Parks%20ADA%20Inventory%20%26%20Assessment?csf=1&amp;web=1&amp;e=4evYD1"/>
    <s v="NO__"/>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3__Primary Asset Zip Code: Countywide__Total Pop Srvd: 939489__Minority Pop Srvd: 345731__Addresses Racial Equity by: Through meeting the needs of persons of all abilities, Parks will be making positive strides to achieve equity goals. Only through a detailed assessment of existing conditions will deficiencies and corrections be identified."/>
    <s v="NO"/>
    <s v="00__NO"/>
    <s v="03__YES__Yes, line 62 on page 277 of the adopted 2025 capital budget."/>
    <s v="00__NO____Deferred Maint issues addressed by project: "/>
    <m/>
    <s v="Countywide"/>
    <s v=""/>
    <s v=""/>
    <s v=""/>
    <x v="7"/>
    <n v="0"/>
    <n v="0"/>
    <n v="0"/>
    <x v="4"/>
    <n v="0"/>
    <n v="0"/>
    <n v="0"/>
    <n v="0"/>
    <n v="0"/>
    <n v="0"/>
    <n v="0"/>
    <s v="00"/>
    <s v="No Climate Reduction Impact reported by Requesting Department"/>
    <n v="0"/>
    <s v="00_No Climate Reduction Impact reported by Requesting Department"/>
    <m/>
    <m/>
    <x v="111"/>
    <s v="None. However, information from audit &amp; reports generated from the assessment/study is anticipated to be used to develop new projects addressing existing accessibility issues going forward and is included in out 5 years of the 5-Year Capital Improvement Plan under Parks ADA Access Improvement - Plan Placeholder."/>
    <s v="BRILL"/>
    <s v="1-FACILITIES MANAGEMENT (AE-EE-FM)"/>
    <s v="NA-0"/>
    <s v="2026-1"/>
    <s v="2026-1"/>
    <s v="2026-2"/>
    <s v="2026-3"/>
    <s v="2026-3"/>
    <s v="20"/>
    <s v=""/>
    <s v="MEDIUM"/>
    <s v="Yes"/>
    <n v="0.3"/>
    <s v="NO"/>
    <s v="5/21/25"/>
    <s v="1-Facilities Management (AE-EE-FM)"/>
    <m/>
    <m/>
    <m/>
    <m/>
    <x v="1"/>
  </r>
  <r>
    <s v="PF_WP054501_WHITNALL GOLF COURSE IRRIGATION.XLSM"/>
    <s v="9010"/>
    <s v="9010_PARKS"/>
    <x v="16"/>
    <n v="1400"/>
    <x v="112"/>
    <s v="1 - Basic Planning &amp; Design; 2 - Construction &amp; Implementation"/>
    <s v="1, 2"/>
    <s v="2 - Construction &amp; Implementation"/>
    <s v="2"/>
    <n v="5251000"/>
    <n v="5251000"/>
    <n v="1"/>
    <n v="0"/>
    <n v="0"/>
    <n v="1"/>
    <n v="5251000"/>
    <s v="BOND"/>
    <n v="0"/>
    <n v="3605000"/>
    <n v="3605000"/>
    <n v="0"/>
    <n v="0"/>
    <n v="0"/>
    <n v="3605000"/>
    <n v="0"/>
    <s v="YES"/>
    <s v="YES_BUDGET MODULE ACCT IMPORT tab for SHERPA import is balanced"/>
    <b v="1"/>
    <n v="0"/>
    <s v="YES"/>
    <s v="YES"/>
    <x v="112"/>
    <n v="45761"/>
    <s v="SARAH TOOMSEN"/>
    <s v="414-257-7389"/>
    <s v="sarah.toomsen@milwaukeecountywi.gov"/>
    <x v="111"/>
    <s v="NO"/>
    <s v="YES__Please provide a brief listing of options/alternatives researched and why the option your are requesting for this Cost Est is the best alternative:  Multiple routes and options for the course improvements were considered. Only alternatives would be divesting of entire resource or only replacing in-kind without improving course circulation or safety."/>
    <s v="02__YES__Annual financial impact includes: Adding golf cart paths and a driving range would significantly increase operating revenue while decreasing major maintenance expenditures. A 2019 comparison between Oakwood Golf Course which has cart paths and Whitnall Golf Course which does not have cart paths showed that despite similar total rounds played (28,985 vs. 28,347) Oakwood was able to produce seventy-one thousand more dollars in revenue due to the ability to offer golf cart rental. In 2019 the golf season was 211 days long. That same year there were over 60 instances where Oakwood was able to accommodate carts and Whitnall was not (29%). The difference is due to the weather and turf conditions, if there is no cart path and the course is wet then carts cannot be rented. If there are cart paths, golf carts can be rented despite adverse weather and poor course conditions. When utilizing only cart revenue data, adding 50 days of golf cart rentals at Whitnall and Dretzka golf courses would yield $110,000 in new revenue each year. This is notwithstanding additional rounds played or food and beverage sales"/>
    <s v="Other Capital"/>
    <s v="NO"/>
    <s v="YES__Project must occur during standard construction season (spring-fall) to ensure construction practices and vegetation establishment are successful."/>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2__Primary Asset Zip Code: 53132__Total Pop Srvd: 72500__Minority Pop Srvd: 18922__Addresses Racial Equity by: By improving the recreational opportunities available to County residents, Parks continues to promote healthy active lifestyles. This initiative aligns with the County mission to achieve racial equity by becoming the healthiest county in the state."/>
    <s v="YES"/>
    <s v="00__NO"/>
    <s v="03__YES__Refer to Page 219 of the most recent adopted 5-YR CIP (2025-2029)."/>
    <s v="03__YES__Category 2 = Addresses Assets anticipated to fail within the next 12 - 24 months__Deferred Maint issues addressed by project: Irrigation system continually breaks down causing staff to spend time and funds repairing it. "/>
    <m/>
    <n v="53132"/>
    <s v=""/>
    <s v=""/>
    <s v=""/>
    <x v="2"/>
    <n v="0"/>
    <n v="0"/>
    <n v="0"/>
    <x v="2"/>
    <n v="0"/>
    <n v="0"/>
    <n v="0"/>
    <s v="6701 S 92nd St"/>
    <n v="0"/>
    <n v="0"/>
    <n v="0"/>
    <s v="01"/>
    <s v="Currently the irrigation system at Whitnall breaks down regularly with leaks wasting water and energy. Additionally new irrigation systems can be controlled remotely and even connected to sensors that will register that it has rained and it is not necessary to irrigate. "/>
    <n v="1"/>
    <s v="01_Currently the irrigation system at Whitnall breaks down regularly with leaks wasting water and energy. Additionally new irrigation systems can be controlled remotely and even connected to sensors that will register that it has rained and it is not necessary to irrigate. "/>
    <m/>
    <m/>
    <x v="112"/>
    <s v="The scope of work includes phase 2 of construction, constructing the other 9 holes. "/>
    <s v="SAICHEK, BRILL, SUDAR"/>
    <s v="1-FACILITIES MANAGEMENT (AE-EE-FM)"/>
    <s v="NA-0"/>
    <s v="2023-2"/>
    <s v="2023-4"/>
    <s v="2026-1"/>
    <s v="2027-4"/>
    <s v="2027-4"/>
    <s v="50"/>
    <s v=""/>
    <s v="LOW"/>
    <s v="Yes"/>
    <n v="0.9"/>
    <s v="NO"/>
    <s v="5/20/25"/>
    <s v="1-Facilities Management (AE-EE-FM)"/>
    <m/>
    <m/>
    <m/>
    <m/>
    <x v="1"/>
  </r>
  <r>
    <s v="PF_WP056901_NEW SERVICE BLDG AND SRVC YARD - WASHINGTON PARK.XLSM"/>
    <s v="9010"/>
    <s v="9010_PARKS"/>
    <x v="16"/>
    <n v="1400"/>
    <x v="113"/>
    <s v="1 - Basic Planning &amp; Design; 2 - Construction &amp; Implementation"/>
    <s v="1, 2"/>
    <s v="None."/>
    <s v="None."/>
    <n v="12710736"/>
    <n v="12710736"/>
    <n v="1"/>
    <n v="0"/>
    <n v="0"/>
    <n v="1"/>
    <n v="12710736"/>
    <s v="BOND"/>
    <n v="0"/>
    <n v="0"/>
    <n v="0"/>
    <n v="0"/>
    <n v="0"/>
    <n v="0"/>
    <n v="0"/>
    <n v="0"/>
    <s v="YES"/>
    <s v="YES_BUDGET MODULE ACCT IMPORT tab for SHERPA import is balanced"/>
    <b v="1"/>
    <n v="0"/>
    <s v="NO, Reduce YR 1 Scope to fit into Sherpa Admin Upload"/>
    <s v="YES"/>
    <x v="113"/>
    <n v="45751"/>
    <s v="SARAH TOOMSEN"/>
    <s v="414-257-7389"/>
    <s v="sarah.toomsen@milwaukeecountywi.gov"/>
    <x v="112"/>
    <s v="NO"/>
    <s v="NO__Please provide an explanation of why alternative options were not researched:  As a maintenance and support facility for a regional park and seven additional satellite parks replacement is the only viable option."/>
    <s v="02__YES__Annual financial impact includes: This service yard is 59 years old, and requires consistent repairs. Building systems are not efficient and have an opportunity to improve energy costs, emissions, and reduce footprint of total buildings as well as improvements to operational efficiency. "/>
    <s v="Facility_New Construction, Alteration, or Expansion"/>
    <s v="YES__https://milwaukeecountywi.sharepoint.com/:w:/r/sites/CapitalPlanning-Parks/_layouts/15/Doc.aspx?sourcedoc=%7BF7C4A425-C7D6-4887-8AC7-28E624468D6F%7D&amp;file=WP56901%20Washington%20Park%20Service%20Yard%20-%20Draft%20Charter.docx&amp;action=default&amp;mobileredirect=true"/>
    <s v="YES__Projects can be phased and operations can be shifted to accommodate construction."/>
    <s v="00__Technology Security Risk(s) Addressed: "/>
    <s v="00__Safety-Risk Issue(s) Addressed:  "/>
    <s v="00__Safety-Risk Issue(s) Addressed: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4__Primary Asset Zip Code: 53208__Total Pop Srvd: 27708__Minority Pop Srvd: 18152__Addresses Racial Equity by: The Washington Park service yard serves a total of 8 parks on Milwaukee's near northwest side. This is an area in the county with some of the highest equity need scores, and this operational facility supports the safe function of public open spaces. This makes Washington Park and its service yard directly tied to the county's mission to achieve racial equity by becoming the healthiest county in the state."/>
    <s v="YES"/>
    <s v="00__NO"/>
    <s v="03__YES__p 287 of the 2025 adopted 5 year CIP"/>
    <s v="03__YES__Category 2 = Addresses Assets anticipated to fail within the next 12 - 24 months__Deferred Maint issues addressed by project: The Washington Service Yard does not have adequate shelter for equipment from precipitation, resulting in quicker deterioration and excessive wear and tear. This facility is currently shared with the Urban Ecology Center and is the only secure facility for county property. Maintenance functions are constrained to non-public footprint of parks that were established decades ago which do not account for modern circulation and safety concerns.  Older buildings co-mingle space for storage and working areas, creating conflicts during the work day. Adequate office space for meeting, training, and privacy for private conversations is needed. The pavement score for the service yard is 34/100 as rated in 2024, and is categorized as poor. "/>
    <m/>
    <n v="53208"/>
    <s v=""/>
    <s v=""/>
    <s v=""/>
    <x v="6"/>
    <n v="0"/>
    <n v="0"/>
    <n v="0"/>
    <x v="1"/>
    <n v="0"/>
    <n v="0"/>
    <n v="0"/>
    <s v="1859 N. 40th Street"/>
    <n v="0"/>
    <n v="0"/>
    <n v="0"/>
    <s v="03"/>
    <s v="Modernization of building materials and systems will yield a more sustainable work site. Alternative energy sources for site operation have been included in the design."/>
    <n v="1"/>
    <s v="03_Modernization of building materials and systems will yield a more sustainable work site. Alternative energy sources for site operation have been included in the design."/>
    <m/>
    <m/>
    <x v="113"/>
    <s v="None"/>
    <s v="SAICHEK, CONCORD"/>
    <s v="1-FACILITIES MANAGEMENT (AE-EE-FM)"/>
    <s v="NA-0"/>
    <s v="2023-2"/>
    <s v="2024-2"/>
    <s v="2026-1"/>
    <s v="2026-4"/>
    <s v="2027-1"/>
    <s v="20"/>
    <s v=""/>
    <s v="LOW"/>
    <s v="Yes"/>
    <n v="0.9"/>
    <s v="NO"/>
    <s v="5/21/25"/>
    <s v="1-Facilities Management (AE-EE-FM)"/>
    <m/>
    <m/>
    <m/>
    <m/>
    <x v="1"/>
  </r>
  <r>
    <s v="PF_WP056601_DRETZKA PARK ELIMINATE HIGH VOLTAGE.XLSM"/>
    <s v="9010"/>
    <s v="9010_PARKS"/>
    <x v="16"/>
    <n v="1400"/>
    <x v="114"/>
    <s v="1 - Basic Planning &amp; Design; 2 - Construction &amp; Implementation"/>
    <s v="1, 2"/>
    <s v="None."/>
    <s v="None."/>
    <n v="1278370"/>
    <n v="1278370"/>
    <n v="1"/>
    <n v="0"/>
    <n v="0"/>
    <n v="1"/>
    <n v="1278370"/>
    <s v="BOND"/>
    <n v="0"/>
    <n v="0"/>
    <n v="0"/>
    <n v="0"/>
    <n v="0"/>
    <n v="0"/>
    <n v="0"/>
    <n v="0"/>
    <s v="YES"/>
    <s v="YES_BUDGET MODULE ACCT IMPORT tab for SHERPA import is balanced"/>
    <b v="1"/>
    <n v="0"/>
    <s v="YES"/>
    <s v="YES"/>
    <x v="114"/>
    <n v="45756"/>
    <s v="SARAH TOOMSEN"/>
    <s v="414-257-7389"/>
    <s v="sarah.toomsen@milwaukeecountywi.gov"/>
    <x v="113"/>
    <s v="NO"/>
    <s v="NO__Please provide an explanation of why alternative options were not researched:  Due to the age and condition of the Dretzka Park high voltage system, updating, eliminating and replacing the current system is the safest and most cost effective option."/>
    <s v="00__NO__Annual financial impact includes: "/>
    <s v="Other Capital"/>
    <s v="YES__A&amp;E Project Charter https://milwaukeecountywi.sharepoint.com/:f:/r/sites/CapitalPlanning-Parks/Shared%20Documents/Parks/Funded/WP0566%20Dretzka%20Eliminate%20High%20Voltage?csf=1&amp;web=1&amp;e=FoBkLJ"/>
    <s v="NO__"/>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5__Primary Asset Zip Code: 53224__Total Pop Srvd: 21445__Minority Pop Srvd: 17520__Addresses Racial Equity by: Dretzka Park is utilized by all members of the community and is located in a diverse region of the county. By eliminating and replacing outdated electrical service to this area, this project aligns with Milwaukee County's goal of achieving racial equity for residents.  "/>
    <s v="YES"/>
    <s v="00__NO"/>
    <s v="03__YES__Page 150 of the adopted Park and Open Space Plan (Master Plan) identifies investment in facility needs to address deferred maintenance: &quot;Recommendation 1.7: Refine and update cost estimates for meeting park and open space site and facility needs and addressing deferred maintenance.&quot; This project represents the construction phase following completion of the 90% design plans."/>
    <s v="03__YES__Category 2 = Addresses Assets anticipated to fail within the next 12 - 24 months__Deferred Maint issues addressed by project: The current Dretzka Park high voltage system is outdated and ineffective. Updating, eliminating and replacing the current system is the safest and most cost effective option."/>
    <m/>
    <n v="53224"/>
    <s v=""/>
    <s v=""/>
    <s v=""/>
    <x v="15"/>
    <n v="0"/>
    <n v="0"/>
    <n v="0"/>
    <x v="1"/>
    <n v="0"/>
    <n v="0"/>
    <n v="0"/>
    <s v="11410 W Bradley Road"/>
    <n v="0"/>
    <n v="0"/>
    <n v="0"/>
    <s v="00"/>
    <s v="No Climate Reduction Impact reported by Requesting Department"/>
    <n v="0"/>
    <s v="00_No Climate Reduction Impact reported by Requesting Department"/>
    <m/>
    <m/>
    <x v="114"/>
    <s v="None"/>
    <s v="ANDY TRAN"/>
    <s v="1-FACILITIES MANAGEMENT (AE-EE-FM)"/>
    <s v="2024-4"/>
    <s v="2025-2"/>
    <s v="2025-2"/>
    <s v="2026-1"/>
    <s v="2026-4"/>
    <s v="2026-4"/>
    <s v="40"/>
    <s v=""/>
    <s v="LOW"/>
    <s v="Yes"/>
    <n v="0.9"/>
    <s v="NO"/>
    <s v="5/5/25"/>
    <s v="1-Facilities Management (AE-EE-FM)"/>
    <m/>
    <m/>
    <m/>
    <m/>
    <x v="1"/>
  </r>
  <r>
    <s v="PF_WP057001_MCKINLEY PARKING LOTS - PHASE 3.XLSM"/>
    <s v="9010"/>
    <s v="9010_PARKS"/>
    <x v="16"/>
    <n v="1400"/>
    <x v="115"/>
    <s v="1 - Basic Planning &amp; Design"/>
    <s v="1"/>
    <s v="2 - Construction &amp; Implementation"/>
    <s v="2"/>
    <n v="270430"/>
    <n v="270430"/>
    <n v="1"/>
    <n v="0"/>
    <n v="0"/>
    <n v="1"/>
    <n v="270430"/>
    <s v="BOND"/>
    <n v="0"/>
    <n v="1900000"/>
    <n v="0"/>
    <n v="1900000"/>
    <n v="0"/>
    <n v="0"/>
    <n v="1900000"/>
    <n v="0"/>
    <s v="YES"/>
    <s v="YES_BUDGET MODULE ACCT IMPORT tab for SHERPA import is balanced"/>
    <b v="1"/>
    <n v="0"/>
    <s v="YES"/>
    <s v="YES"/>
    <x v="115"/>
    <n v="45756"/>
    <s v="SARAH TOOMSEN"/>
    <s v="414-257-7389"/>
    <s v="sarah.toomsen@milwaukeecountywi.gov"/>
    <x v="114"/>
    <s v="NO"/>
    <s v="YES__Please provide a brief listing of options/alternatives researched and why the option your are requesting for this Cost Est is the best alternative:  The 2015 long-range plan for the McKinley site evaluated multiple potential options for the site, including different phasing strategies. The proposed plan is the third phase of a funding strategy that has been followed in previous capital budgets."/>
    <s v="00__NO__Annual financial impact includes: "/>
    <s v="Traffic, Roadways, &amp; Bridges (Non-Airport)"/>
    <s v="YES__See DAS FM/Parks Teams site for completed charter.https://milwaukeecountywi.sharepoint.com/:f:/r/sites/Capital Planning-Parks/Shared%20Documents/Parks/WP057001-%20McKinley%20Parking%20Lot%20Phase%203?csf=1&amp;web=1&amp;e=jSpzCK"/>
    <s v="YES__Asphaltic pavement and vegetation establishment will require seasonally appropriate conditions."/>
    <s v="00__Technology Security Risk(s) Addressed: "/>
    <s v="00__Safety-Risk Issue(s) Addressed:  "/>
    <s v="05__Safety-Risk Issue(s) Addressed:  The pavement condition is causing hazards for vehicles, boat trailers, and pedestrians traversing the site. Completion of the entire site will allow full accessibility and safety for all users of the McKinley site."/>
    <s v="NO__Adopted Board File: __Agreement(s) Uploaded: __Partners and nature of Agreement(s): __Next Board cycle if agreement(s) not yet adopted: "/>
    <m/>
    <s v="00"/>
    <s v="NO"/>
    <s v="NO"/>
    <s v="00__Citations Addressed by Project?: NO__Description of Citation(s) addressed: "/>
    <s v="02__Primary Asset Zip Code: 53202__Total Pop Srvd: 489500__Minority Pop Srvd: 199400__Addresses Racial Equity by: As an existing asset that functions as a part of a partially reconstructed public parking lot and provides recreational connections to Lake Michigan, McKinley Beach, the Oak Leaf Trail, a playground, and the lakefront, replacement in alignment with the completed long-range plan is the only viable option. By providing access and functionality, recreational opportunities provide a healthier lifestyle for residents, thereby aligning with the County's mission of achieving racial equity by becoming the healthiest County in the State."/>
    <s v="NO"/>
    <s v="00__NO"/>
    <s v="03__YES__Refer to Page 219 of the most recent 5-YR CIP (2025-2029)."/>
    <s v="03__YES__Category 2 = Addresses Assets anticipated to fail within the next 12 - 24 months__Deferred Maint issues addressed by project: The parking lot project at McKinley is primarily to addressed degrading pavement and drainage conditions that impact one of the key lakefront access points. Due to the size, cost, and complexity of this project it has been addressed in phases, and this proposed phase is just one piece of deferred maintenance at the overall marina site."/>
    <m/>
    <n v="53202"/>
    <s v=""/>
    <s v=""/>
    <s v=""/>
    <x v="1"/>
    <n v="0"/>
    <n v="0"/>
    <n v="0"/>
    <x v="1"/>
    <n v="0"/>
    <n v="0"/>
    <n v="0"/>
    <s v="1700 N LINCOLN MEMORIAL DR"/>
    <n v="0"/>
    <n v="0"/>
    <n v="0"/>
    <s v="01"/>
    <s v="All parking lot projects are evaluated for footprint reduction to reduce maintenance, decrease urban heat island effects and discourage stormwater runoff. New construction requires adherence to updated regulations for stormwater management including reduction of total suspended solids and compliance with the County's MS4 permit. All previous phases of this project incorporated green infrastructure to reduce/prevent flooding and contaminated stormwater runoff into lake Michigan. "/>
    <n v="1"/>
    <s v="01_All parking lot projects are evaluated for footprint reduction to reduce maintenance, decrease urban heat island effects and discourage stormwater runoff. New construction requires adherence to updated regulations for stormwater management including reduction of total suspended solids and compliance with the County's MS4 permit. All previous phases of this project incorporated green infrastructure to reduce/prevent flooding and contaminated stormwater runoff into lake Michigan. "/>
    <m/>
    <m/>
    <x v="115"/>
    <s v="The scope of work includes construction of the design."/>
    <s v="CLIFTON JANSSEN, P.E., BRILL"/>
    <s v="1-FACILITIES MANAGEMENT (AE-EE-FM)"/>
    <s v="NA-0"/>
    <s v="2026-2"/>
    <s v="2026-4"/>
    <s v="2028-2"/>
    <s v="2028-4"/>
    <s v="2029-1"/>
    <s v="20"/>
    <s v=""/>
    <s v="HIGH"/>
    <s v="Yes"/>
    <s v="Conceptual"/>
    <s v="YES"/>
    <s v="5/29/25"/>
    <s v="1-Facilities Management (AE-EE-FM)"/>
    <m/>
    <m/>
    <m/>
    <m/>
    <x v="1"/>
  </r>
  <r>
    <s v="PF_WP062601_COOL WATERS OVERFLOW PARKING LOT &amp; SERVICE YARD.XLSM"/>
    <s v="9010"/>
    <s v="9010_PARKS"/>
    <x v="16"/>
    <n v="1400"/>
    <x v="116"/>
    <s v="1 - Basic Planning &amp; Design"/>
    <s v="1"/>
    <s v="2 - Construction &amp; Implementation"/>
    <s v="2"/>
    <n v="270000"/>
    <n v="270000"/>
    <n v="1"/>
    <n v="0"/>
    <n v="0"/>
    <n v="1"/>
    <n v="270000"/>
    <s v="BOND"/>
    <n v="0"/>
    <n v="1900000"/>
    <n v="0"/>
    <n v="1900000"/>
    <n v="0"/>
    <n v="0"/>
    <n v="1900000"/>
    <n v="0"/>
    <s v="YES"/>
    <s v="YES_BUDGET MODULE ACCT IMPORT tab for SHERPA import is balanced"/>
    <b v="1"/>
    <n v="0"/>
    <s v="YES"/>
    <s v="YES"/>
    <x v="116"/>
    <n v="45751"/>
    <s v="SARAH TOOMSEN"/>
    <s v="414-257-7389"/>
    <s v="sarah.toomsen@milwaukeecountywi.gov"/>
    <x v="115"/>
    <s v="NO"/>
    <s v="NO__Please provide an explanation of why alternative options were not researched:  As an existing asset that serves an active water park, picnic sites, and Parks Service Yard, replacement is the only viable option."/>
    <s v="00__NO__Annual financial impact includes: "/>
    <s v="Hard-Surface (Non-Roadway)"/>
    <s v="YES__AE Charter; See AE charter TEAMS site:  https://milwaukeecountywi.sharepoint.com/:f:/r/sites/CapitalPlanning-Parks/Shared%20Documents/Parks/WP062601-Cool%20Waters%20Overflow%20Parking%20Lot%20%26%20Service%20Yard?csf=1&amp;web=1&amp;e=oexxhB"/>
    <s v="YES__Asphalt pavement will require appropriate seasonal conditions as will vegetation establishment."/>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2__Primary Asset Zip Code: 53227__Total Pop Srvd: 269700__Minority Pop Srvd: 86573__Addresses Racial Equity by: This parking lot is important because it serves the Cool Waters Water Park, various picnic areas in Greenfield Park, a Parks Operations Service Yard, and is an access point to the Oak Leaf Trail. By offering a variety of recreational options this area of the park system is promoting outdoor healthy recreation options. The County aligns overall health as a path to achieving racial equity."/>
    <s v="NO"/>
    <s v="00__NO"/>
    <s v="03__YES__Page 219 adopted capital budget."/>
    <s v="03__YES__Category 2 = Addresses Assets anticipated to fail within the next 12 - 24 months__Deferred Maint issues addressed by project: This maintenance need has been serious for several years and pavement conditions are hazardous to vehicles, bikes, and pedestrians. The pavement also complicates operational efficiencies."/>
    <m/>
    <n v="53227"/>
    <s v=""/>
    <s v=""/>
    <s v=""/>
    <x v="5"/>
    <n v="0"/>
    <n v="0"/>
    <n v="0"/>
    <x v="5"/>
    <n v="0"/>
    <n v="0"/>
    <n v="0"/>
    <s v="2028 S 124TH ST"/>
    <n v="0"/>
    <n v="0"/>
    <n v="0"/>
    <s v="01"/>
    <s v="All hardscape projects in Milwaukee County Parks are evaluated for reduction in footprint. New construction will require adherence to stormwater regulations to reduce total suspended solids (TSS) and conform to the MS4 permit for the county. These changes will prevent stormwater runoff and/or treat it before it reaches the storm sewer system which relieves flooding and improves the quality of the water that returns to local rivers/streams. "/>
    <n v="1"/>
    <s v="01_All hardscape projects in Milwaukee County Parks are evaluated for reduction in footprint. New construction will require adherence to stormwater regulations to reduce total suspended solids (TSS) and conform to the MS4 permit for the county. These changes will prevent stormwater runoff and/or treat it before it reaches the storm sewer system which relieves flooding and improves the quality of the water that returns to local rivers/streams. "/>
    <m/>
    <m/>
    <x v="116"/>
    <s v="The scope of work includes the construction of the design."/>
    <s v="JANSSEN, P.E., BRILL"/>
    <s v="1-FACILITIES MANAGEMENT (AE-EE-FM)"/>
    <s v="NA-0"/>
    <s v="2026-2"/>
    <s v="2026-4"/>
    <s v="2028-1"/>
    <s v="2028-4"/>
    <s v="2029-1"/>
    <s v="20"/>
    <s v=""/>
    <s v="HIGH"/>
    <s v="Yes"/>
    <s v="Conceptual"/>
    <s v="YES"/>
    <s v="5/22/25"/>
    <s v="1-Facilities Management (AE-EE-FM)"/>
    <m/>
    <m/>
    <m/>
    <m/>
    <x v="1"/>
  </r>
  <r>
    <s v="PF_WP068201_WHITNALL CLUBHOUSE HVAC REPLACEMENT AND KITCHEN IMPROVEMENTS.XLSM"/>
    <s v="9010"/>
    <s v="9010_PARKS"/>
    <x v="16"/>
    <n v="1400"/>
    <x v="117"/>
    <s v="1 - Basic Planning &amp; Design; 2 - Construction &amp; Implementation"/>
    <s v="1, 2"/>
    <s v="None."/>
    <s v="None."/>
    <n v="1556810"/>
    <n v="0"/>
    <n v="0"/>
    <n v="1556810"/>
    <n v="2"/>
    <n v="2"/>
    <n v="1556810"/>
    <s v="CASH"/>
    <n v="0"/>
    <n v="0"/>
    <n v="0"/>
    <n v="0"/>
    <n v="0"/>
    <n v="0"/>
    <n v="0"/>
    <n v="0"/>
    <s v="YES"/>
    <s v="YES_BUDGET MODULE ACCT IMPORT tab for SHERPA import is balanced"/>
    <b v="1"/>
    <n v="0"/>
    <s v="NO, Reduce YR 1 Scope to fit into Sherpa Admin Upload"/>
    <s v="YES"/>
    <x v="117"/>
    <n v="45756"/>
    <s v="SARAH TOOMSEN"/>
    <s v="414-257-7389"/>
    <s v="sarah.toomsen@milwaukeecountywi.gov"/>
    <x v="116"/>
    <s v="NO"/>
    <s v="NO__Please provide an explanation of why alternative options were not researched:  The Whitnall HVAC system is outdated and ineffective, and associated ADA compliance needs have determined that replacement is the most effective, long-term option. The project has been planned and designed."/>
    <s v="00__NO__Annual financial impact includes: "/>
    <s v="Facility_Rehab or Major Maint"/>
    <s v="YES__A&amp;E Project Charter https://milwaukeecountywi.sharepoint.com/:f:/r/sites/CapitalPlanning-Parks/Shared%20Documents/Parks/Funded/WP0682%20Whitnall%20Clubhouse%20HVAC%20and%20Kitchen%20Remodel?csf=1&amp;web=1&amp;e=iYKBM6"/>
    <s v="NO__"/>
    <s v="00__Technology Security Risk(s) Addressed: "/>
    <s v="00__Safety-Risk Issue(s) Addressed:  "/>
    <s v="00__Safety-Risk Issue(s) Addressed:  "/>
    <s v="NO__Adopted Board File: __Agreement(s) Uploaded: __Partners and nature of Agreement(s): __Next Board cycle if agreement(s) not yet adopted: "/>
    <m/>
    <s v="01__Provides a community service as a seasonal facility (major park shelters, outdoor aquatic facilities, concession stands)*Provides a minor maintenance function (facility and vehicle maintenance shops)* Provides a minor site mission function (animal exhibit-holding facilities)"/>
    <s v="NO"/>
    <s v="NO"/>
    <s v="00__Citations Addressed by Project?: NO__Description of Citation(s) addressed: "/>
    <s v="02__Primary Asset Zip Code: 53132__Total Pop Srvd: 72500__Minority Pop Srvd: 18922__Addresses Racial Equity by: Through meeting the needs of persons of all abilities, Parks will be making positive strides to achieve equity goals. Only through a detailed assessment of existing conditions will deficiencies and corrections be identified."/>
    <s v="YES"/>
    <s v="00__NO"/>
    <s v="03__YES__Refer to Page 203 of the most recent 5-YR CIP (2025-2029)."/>
    <s v="03__YES__Category 2 = Addresses Assets anticipated to fail within the next 12 - 24 months__Deferred Maint issues addressed by project: The Whitnall Clubhouse HVAC requires a major kitchen upgrade to provide an efficient and effective HVAC system suitable for the building programmaing. These significant upgrades also triggered design for kitchen and ADA code compliance requirements, requiring kitchen modifications and the addition of access ramps and a new ADA accessible bathroom."/>
    <m/>
    <n v="53132"/>
    <s v=""/>
    <s v=""/>
    <s v=""/>
    <x v="2"/>
    <n v="0"/>
    <n v="0"/>
    <n v="0"/>
    <x v="2"/>
    <n v="0"/>
    <n v="0"/>
    <n v="0"/>
    <s v="6701 S 92nd Street"/>
    <n v="0"/>
    <n v="0"/>
    <n v="0"/>
    <s v="00"/>
    <s v="No Climate Reduction Impact reported by Requesting Department"/>
    <n v="0"/>
    <s v="00_No Climate Reduction Impact reported by Requesting Department"/>
    <m/>
    <m/>
    <x v="117"/>
    <s v="None"/>
    <s v="CONCORD , BRIL"/>
    <s v="1-FACILITIES MANAGEMENT (AE-EE-FM)"/>
    <s v="NA-0"/>
    <s v="2024-2"/>
    <s v="2025-2"/>
    <s v="2026-1"/>
    <s v="2026-3"/>
    <s v="2026-4"/>
    <s v="30"/>
    <s v=""/>
    <s v="MEDIUM"/>
    <s v="Yes"/>
    <n v="0.9"/>
    <s v="NO"/>
    <s v="5/30/25"/>
    <s v="1-Facilities Management (AE-EE-FM)"/>
    <m/>
    <m/>
    <m/>
    <m/>
    <x v="1"/>
  </r>
  <r>
    <s v="PF_WP070501_COOL WATERS HEATERS.XLSM"/>
    <s v="9010"/>
    <s v="9010_PARKS"/>
    <x v="16"/>
    <n v="1400"/>
    <x v="118"/>
    <s v="2 - Construction &amp; Implementation"/>
    <s v="2"/>
    <s v="None."/>
    <s v="None."/>
    <n v="954420"/>
    <n v="954420"/>
    <n v="1"/>
    <n v="0"/>
    <n v="0"/>
    <n v="1"/>
    <n v="954420"/>
    <s v="BOND"/>
    <n v="0"/>
    <n v="0"/>
    <n v="0"/>
    <n v="0"/>
    <n v="0"/>
    <n v="0"/>
    <n v="0"/>
    <n v="0"/>
    <s v="YES"/>
    <s v="YES_BUDGET MODULE ACCT IMPORT tab for SHERPA import is balanced"/>
    <b v="1"/>
    <n v="0"/>
    <s v="YES"/>
    <s v="YES"/>
    <x v="118"/>
    <n v="45751"/>
    <s v="SARAH TOOMSEN"/>
    <s v="414-257-7389"/>
    <s v="sarah.toomsen@milwaukeecountywi.gov"/>
    <x v="117"/>
    <s v="NO"/>
    <s v="NO__Please provide an explanation of why alternative options were not researched:  Through the course of design, the most efficient and cost effective system was designed through a consultant effort in collaboration with DAS A&amp;E and Parks Trades. The completed design reflects those decisions."/>
    <s v="00__NO__Annual financial impact includes: As an existing facility, the operational costs related to the heaters does not effect the overall costs to run the facility."/>
    <s v="Facility_Rehab or Major Maint"/>
    <s v="YES__https://milwaukeecountywi.sharepoint.com/:f:/r/sites/CapitalPlanning-Parks/Shared%20Documents/Parks/Funded/WP070501-Cool%20Water%20Heaters?csf=1&amp;web=1&amp;e=p2Y0BI"/>
    <s v="YES__Construction would need to be implemented in such a way that open pool hours and operations are not impacted, including required testing or commissioning."/>
    <s v="00__Technology Security Risk(s) Addressed: "/>
    <s v="00__Safety-Risk Issue(s) Addressed:  "/>
    <s v="00__Safety-Risk Issue(s) Addressed:  "/>
    <s v="NO__Adopted Board File: __Agreement(s) Uploaded: __Partners and nature of Agreement(s): __Next Board cycle if agreement(s) not yet adopted: "/>
    <m/>
    <s v="01__Provides a community service as a seasonal facility (major park shelters, outdoor aquatic facilities, concession stands)*Provides a minor maintenance function (facility and vehicle maintenance shops)* Provides a minor site mission function (animal exhibit-holding facilities)"/>
    <s v="NO"/>
    <s v="NO"/>
    <s v="00__Citations Addressed by Project?: NO__Description of Citation(s) addressed: "/>
    <s v="02__Primary Asset Zip Code: 53227__Total Pop Srvd: 48261__Minority Pop Srvd: 17,760 est__Addresses Racial Equity by: In 2024, over 48,000 patrons enjoyed swimming at Cool Waters Waterpark. While personal data is not collected for those that enter the aquatic facility, Milwaukee County has an overall minority population of 36.8%, which has been applied to these calculations. By providing affordable access to recreational swimming assets as well as heat relief, Milwaukee County Parks is providing services to all residents in a manner that includes equity goals for recreational access."/>
    <s v="YES"/>
    <s v="00__NO"/>
    <s v="03__YES__Page 206 of the adopted 2025-2029 CIP."/>
    <s v="00__NO____Deferred Maint issues addressed by project: "/>
    <m/>
    <n v="53227"/>
    <s v=""/>
    <s v=""/>
    <s v=""/>
    <x v="5"/>
    <n v="0"/>
    <n v="0"/>
    <n v="0"/>
    <x v="5"/>
    <n v="0"/>
    <n v="0"/>
    <n v="0"/>
    <s v="2028 S 124TH ST"/>
    <n v="0"/>
    <n v="0"/>
    <n v="0"/>
    <s v="00"/>
    <s v="No Climate Reduction Impact reported by Requesting Department"/>
    <n v="0"/>
    <s v="00_No Climate Reduction Impact reported by Requesting Department"/>
    <m/>
    <m/>
    <x v="118"/>
    <s v="None"/>
    <s v="NEVAN GUMIENY"/>
    <s v="1-FACILITIES MANAGEMENT (AE-EE-FM)"/>
    <s v="NA-0"/>
    <s v="2025-1"/>
    <s v="2025-3"/>
    <s v="2026-1"/>
    <s v="2026-3"/>
    <s v="2026-4"/>
    <s v="30"/>
    <s v=""/>
    <s v="LOW"/>
    <s v="Yes"/>
    <n v="0.9"/>
    <s v="NO"/>
    <s v="5/27/25"/>
    <s v="1-Facilities Management (AE-EE-FM)"/>
    <m/>
    <m/>
    <m/>
    <m/>
    <x v="1"/>
  </r>
  <r>
    <s v="PF_WP070602_BAY VIEW PARK - REVETMENT.XLSM"/>
    <s v="9010"/>
    <s v="9010_PARKS"/>
    <x v="16"/>
    <n v="1400"/>
    <x v="119"/>
    <s v="1 - Basic Planning &amp; Design; 2 - Construction &amp; Implementation"/>
    <s v="1, 2"/>
    <s v="None."/>
    <s v="None."/>
    <n v="18129970"/>
    <n v="18129970"/>
    <n v="1"/>
    <n v="0"/>
    <n v="0"/>
    <n v="1"/>
    <n v="18129970"/>
    <s v="BOND"/>
    <n v="0"/>
    <n v="0"/>
    <n v="0"/>
    <n v="0"/>
    <n v="0"/>
    <n v="0"/>
    <n v="0"/>
    <n v="0"/>
    <s v="YES"/>
    <s v="YES_BUDGET MODULE ACCT IMPORT tab for SHERPA import is balanced"/>
    <b v="1"/>
    <n v="0"/>
    <s v="YES"/>
    <s v="YES"/>
    <x v="119"/>
    <n v="45756"/>
    <s v="SARAH TOOMSEN"/>
    <s v="414-257-7389"/>
    <s v="sarah.toomsen@milwaukeecountywi.gov"/>
    <x v="118"/>
    <s v="NO"/>
    <s v="YES__Please provide a brief listing of options/alternatives researched and why the option your are requesting for this Cost Est is the best alternative:  A feasibility study was completed for the south section of the breakwater to determine the most cost-effective alternative to protect the shoreline from erosion and potential environmental concerns. The study recommended constructing a revetment along the shore of Bay View Park. "/>
    <s v="00__NO__Annual financial impact includes: "/>
    <s v="Other Capital"/>
    <s v="YES__A&amp;E Project Charter https://milwaukeecountywi.sharepoint.com/:f:/r/sites/CapitalPlanning-Parks/Shared%20Documents/Parks/WP070602-South%20Shore%20Breakwater-South%20Segment?csf=1&amp;web=1&amp;e=bxDPbx"/>
    <s v="YES__Construction activities and collection of data will require seasonally appropriate conditions. "/>
    <s v="00__Technology Security Risk(s) Addressed: "/>
    <s v="00__Safety-Risk Issue(s) Addressed:  "/>
    <s v="05__Safety-Risk Issue(s) Addressed:  Conditions at Bay View Park, immediately behind the south segment of the South Shore Breakwater, are deteriorating at a dangerous rate of land loss. Hazards to park users exist all along the top of the bluff, see supporting document photos. Only through stabilization of the bluff toe will the hazard be resolved. "/>
    <s v="NO__Adopted Board File: __Agreement(s) Uploaded: __Partners and nature of Agreement(s): __Next Board cycle if agreement(s) not yet adopted: "/>
    <m/>
    <s v="00"/>
    <s v="NO"/>
    <s v="NO"/>
    <s v="00__Citations Addressed by Project?: NO__Description of Citation(s) addressed: "/>
    <s v="03__Primary Asset Zip Code: 53207__Total Pop Srvd: 35120__Minority Pop Srvd: 5641__Addresses Racial Equity by: The South Shore breakwater area is utilized by a diverse population for boating, swimming, and recreation. The immediate population of the surrounding zip code 53207 is 35,120 total with a minority population of 5,641 (US Census Bureau, 2021). The breakwater protects shoreline assets including South Shore Park, Bay View Park, and adjacent properties."/>
    <s v="NO"/>
    <s v="00__NO"/>
    <s v="03__YES__Refer to Page 219 of the most recent 5-YR CIP (2025-2029)."/>
    <s v="03__YES__Category 2 = Addresses Assets anticipated to fail within the next 12 - 24 months__Deferred Maint issues addressed by project: The south segment of breakwater is aging and it's condition is deteriorating. Voids are appearing in the breakwater over time, which consequently will cause less protection for the shoreline assets. Shoreline assets such as the bluffs at Bay View Park are weathering and eroding, causing damage to the Park and safety hazards to assets on top of the bluffs. "/>
    <m/>
    <n v="53207"/>
    <s v=""/>
    <s v=""/>
    <s v=""/>
    <x v="8"/>
    <n v="0"/>
    <n v="0"/>
    <n v="0"/>
    <x v="1"/>
    <n v="0"/>
    <n v="0"/>
    <n v="0"/>
    <s v="3120 S Lake Drive"/>
    <n v="0"/>
    <n v="0"/>
    <n v="0"/>
    <s v="01"/>
    <s v="The requested capital project protects the shoreline assets at Bay View Park and adjacent properties from waves and severe storms that have caused continued bluff erosion."/>
    <n v="1"/>
    <s v="01_The requested capital project protects the shoreline assets at Bay View Park and adjacent properties from waves and severe storms that have caused continued bluff erosion."/>
    <m/>
    <m/>
    <x v="119"/>
    <s v="None."/>
    <s v="MAX SAICHEK"/>
    <s v="1-FACILITIES MANAGEMENT (AE-EE-FM)"/>
    <s v="NA-0"/>
    <s v="2024-2"/>
    <s v="2026-1"/>
    <s v="2026-1"/>
    <s v="2026-4"/>
    <s v="2027-1"/>
    <s v="50"/>
    <s v=""/>
    <s v="MEDIUM"/>
    <s v="Yes"/>
    <n v="0.9"/>
    <s v="NO"/>
    <s v="5/26/25"/>
    <s v="1-Facilities Management (AE-EE-FM)"/>
    <m/>
    <m/>
    <m/>
    <m/>
    <x v="1"/>
  </r>
  <r>
    <s v="PF_WP074001_KOSCIUSZKO COMMUNITY CENTER REHABILITATION.XLSM"/>
    <s v="9010"/>
    <s v="9010_PARKS"/>
    <x v="16"/>
    <n v="1400"/>
    <x v="120"/>
    <s v="1 - Basic Planning &amp; Design"/>
    <s v="1"/>
    <s v="None."/>
    <s v="None."/>
    <n v="1294090"/>
    <n v="0"/>
    <n v="0"/>
    <n v="1294090"/>
    <n v="2"/>
    <n v="2"/>
    <n v="1294090"/>
    <s v="CASH"/>
    <n v="0"/>
    <n v="0"/>
    <n v="0"/>
    <n v="0"/>
    <n v="0"/>
    <n v="0"/>
    <n v="0"/>
    <n v="0"/>
    <s v="YES"/>
    <s v="YES_BUDGET MODULE ACCT IMPORT tab for SHERPA import is balanced"/>
    <b v="1"/>
    <n v="0"/>
    <s v="NO, Reduce YR 1 Scope to fit into Sherpa Admin Upload"/>
    <s v="YES"/>
    <x v="120"/>
    <n v="45763"/>
    <s v="SARAH TOOMSEN"/>
    <s v="414-257-7389"/>
    <s v="sarah.toomsen@milwaukeecountywi.gov"/>
    <x v="119"/>
    <s v="YES"/>
    <s v="YES__Please provide a brief listing of options/alternatives researched and why the option your are requesting for this Cost Est is the best alternative:  Multiple alternatives were considered through the course of the planning study, and options were refined based upon community and staff feedback, as well as input from the Parks and Culture Committee. A selection was made to maximize the possibility of improving the center and site with the lowest required capital investment, utilizing a phased funding approach."/>
    <s v="02__YES__Annual financial impact includes: This project is expected to reduce the occurrence of work orders to Parks Trades to respond to building system and material failures."/>
    <s v="Facility_New Construction, Alteration, or Expansion"/>
    <s v="YES__AE Charter; Uploaded as SD_WP074001 https://milwaukeecountywi.sharepoint.com/:f:/r/sites/CapitalPlanning-Parks/Shared%20Documents/Parks/WP074001-Kosciuszko%20Community%20Center?csf=1&amp;web=1&amp;e=muUzjG"/>
    <s v="YES__Work that involves any building perforations shall be completed when weather conditions are seasonally appropriate."/>
    <s v="00__Technology Security Risk(s) Addressed: "/>
    <s v="00__Safety-Risk Issue(s) Addressed:  "/>
    <s v="00__Safety-Risk Issue(s) Addressed: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4__Primary Asset Zip Code: 53215__Total Pop Srvd: 25700__Minority Pop Srvd: 19500__Addresses Racial Equity by: Kosciuszko Park is in an area of high equity need in the Milwaukee County Parks System, scoring an 10/10 on the 2025 Parks Equity Index adjacency model. Addressing capital investments in high equity need zones prioritizes funding to where it can have the greatest impact on the lives of those who face equity challenges including social determinants of health. By achieving racial equity, Milwaukee County can become the healthiest county in the State."/>
    <s v="NO"/>
    <s v="00__NO"/>
    <s v="03__YES__Refer to Page 201 of the 2025-29 Adopted 5-year CIP. Additionally, Page 150 of the adopted 2050 Park and Open Space Plan identifies investment in facility needs to address deferred maintenance: &quot;Recommendation 1.7: Refine and update cost estimates for meeting park and open space site and facility needs and addressing deferred maintenance.&quot;"/>
    <s v="03__YES__Category 2 = Addresses Assets anticipated to fail within the next 12 - 24 months__Deferred Maint issues addressed by project: The overall facility been the subject of a recent structural and facility evaluation that recommended action in the short-term."/>
    <m/>
    <n v="53215"/>
    <s v=""/>
    <s v=""/>
    <s v=""/>
    <x v="16"/>
    <n v="0"/>
    <n v="0"/>
    <n v="0"/>
    <x v="1"/>
    <n v="0"/>
    <n v="0"/>
    <n v="0"/>
    <s v="2201 S.7th Street"/>
    <n v="0"/>
    <n v="0"/>
    <n v="0"/>
    <s v="02"/>
    <s v="The requested capital project will include design and installation of new high-efficiency building systems, lighting, sustainable materials, and storm water management."/>
    <n v="1"/>
    <s v="02_The requested capital project will include design and installation of new high-efficiency building systems, lighting, sustainable materials, and storm water management."/>
    <m/>
    <m/>
    <x v="120"/>
    <s v="Scope of work includes finalizing design for other phases and construction of the design. Phases for the Community Center are included in the 5-Year Capital Improvement Plan as:  TBD - PROGRAM PLACEHOLDER (FOR OUT-YEARS 2 - 5) - KOSCIUSZKO COMMUNITY CENTER REHABILITATION."/>
    <s v="PETER NILLES, BRILL"/>
    <s v="1-FACILITIES MANAGEMENT (AE-EE-FM)"/>
    <s v="NA-0"/>
    <s v="2026-4"/>
    <s v="2027-3"/>
    <s v="2028-1"/>
    <s v="2028-3"/>
    <s v="2028-4"/>
    <s v="30"/>
    <s v=""/>
    <s v="LOW"/>
    <s v="Yes"/>
    <n v="0.9"/>
    <s v="YES"/>
    <s v="5/30/25"/>
    <s v="1-Facilities Management (AE-EE-FM)"/>
    <m/>
    <m/>
    <m/>
    <m/>
    <x v="1"/>
  </r>
  <r>
    <s v="PF_WP074101_SCHULZ AQUATIC CENTER – POOL GRATING.XLSM"/>
    <s v="9010"/>
    <s v="9010_PARKS"/>
    <x v="16"/>
    <n v="1400"/>
    <x v="121"/>
    <s v="2 - Construction &amp; Implementation"/>
    <s v="2"/>
    <s v="None."/>
    <s v="None."/>
    <n v="443940"/>
    <n v="443940"/>
    <n v="1"/>
    <n v="0"/>
    <n v="0"/>
    <n v="1"/>
    <n v="443940"/>
    <s v="BOND"/>
    <n v="0"/>
    <n v="0"/>
    <n v="0"/>
    <n v="0"/>
    <n v="0"/>
    <n v="0"/>
    <n v="0"/>
    <n v="0"/>
    <s v="YES"/>
    <s v="YES_BUDGET MODULE ACCT IMPORT tab for SHERPA import is balanced"/>
    <b v="1"/>
    <n v="0"/>
    <s v="YES"/>
    <s v="YES"/>
    <x v="121"/>
    <n v="45758"/>
    <s v="SARAH TOOMSEN"/>
    <s v="414-257-7389"/>
    <s v="sarah.toomsen@milwaukeecountywi.gov"/>
    <x v="120"/>
    <s v="NO"/>
    <s v="NO__Please provide an explanation of why alternative options were not researched:  As an existing asset, an in-kind replacement of the grating system is the only viable option.The completed design reflects a consultant effort as well as collaboration between DAS A&amp;E and Parks Trades."/>
    <s v="00__NO__Annual financial impact includes: As a componant system of an existing aquatic faciltiy, the grating system replacement will not have an impact on operational costs but will improve overall pool functionality and visitor experience."/>
    <s v="Facility_Rehab or Major Maint"/>
    <s v="YES__https://milwaukeecountywi.sharepoint.com/:f:/r/sites/CapitalPlanning-Parks/Shared%20Documents/Parks/Funded/WP074101-Schulz%20Aquatic%20Pool%20Grates?csf=1&amp;web=1&amp;e=Ksc88S"/>
    <s v="YES__Installation work will need to take place when conditions are seasonally appropriate so as to not interrupt the swimming season."/>
    <s v="00__Technology Security Risk(s) Addressed: "/>
    <s v="00__Safety-Risk Issue(s) Addressed:  "/>
    <s v="00__Safety-Risk Issue(s) Addressed:  "/>
    <s v="NO__Adopted Board File: __Agreement(s) Uploaded: __Partners and nature of Agreement(s): __Next Board cycle if agreement(s) not yet adopted: "/>
    <m/>
    <s v="01__Provides a community service as a seasonal facility (major park shelters, outdoor aquatic facilities, concession stands)*Provides a minor maintenance function (facility and vehicle maintenance shops)* Provides a minor site mission function (animal exhibit-holding facilities)"/>
    <s v="NO"/>
    <s v="NO"/>
    <s v="00__Citations Addressed by Project?: NO__Description of Citation(s) addressed: "/>
    <s v="04__Primary Asset Zip Code: 53209__Total Pop Srvd: 14250__Minority Pop Srvd: 5244__Addresses Racial Equity by: In 2024, over 14,000 patrons enjoyed swimming at Schulz Aquatic Waterpark at Lincoln Park. While personal data is not collected for those that enter the aquatic facility, Milwaukee County has an overall minority population of 36.8%, which has been applied to these calculations. By providing affordable access to recreational swimming assets as well as heat relief, Milwaukee County Parks is providing services to all residents in a manner that includes equity goals for recreational access."/>
    <s v="YES"/>
    <s v="00__NO"/>
    <s v="03__YES__Page 296 of the adopted 2025-29 CIP."/>
    <s v="00__NO____Deferred Maint issues addressed by project: "/>
    <m/>
    <n v="53209"/>
    <s v=""/>
    <s v=""/>
    <s v=""/>
    <x v="11"/>
    <n v="0"/>
    <n v="0"/>
    <n v="0"/>
    <x v="1"/>
    <n v="0"/>
    <n v="0"/>
    <n v="0"/>
    <s v="4700 N GREEN BAY AVE"/>
    <n v="0"/>
    <n v="0"/>
    <n v="0"/>
    <s v="00"/>
    <s v="No Climate Reduction Impact reported by Requesting Department"/>
    <n v="0"/>
    <s v="00_No Climate Reduction Impact reported by Requesting Department"/>
    <m/>
    <m/>
    <x v="121"/>
    <s v="None"/>
    <s v="NEVAN GUMIENY"/>
    <s v="1-FACILITIES MANAGEMENT (AE-EE-FM)"/>
    <s v="NA-0"/>
    <s v="2025-1"/>
    <s v="2025-2"/>
    <s v="2026-1"/>
    <s v="2026-3"/>
    <s v="2026-4"/>
    <s v="30"/>
    <s v=""/>
    <s v="LOW"/>
    <s v="Yes"/>
    <n v="0.9"/>
    <s v="NO"/>
    <s v="5/27/25"/>
    <s v="1-Facilities Management (AE-EE-FM)"/>
    <m/>
    <m/>
    <m/>
    <m/>
    <x v="1"/>
  </r>
  <r>
    <s v="PF_WP074201_GREENFIELD PARK – ELIMINATE HIGH VOLTAGE.XLSM"/>
    <s v="9010"/>
    <s v="9010_PARKS"/>
    <x v="16"/>
    <n v="1400"/>
    <x v="122"/>
    <s v="1 - Basic Planning &amp; Design; 2 - Construction &amp; Implementation"/>
    <s v="1, 2"/>
    <s v="None."/>
    <s v="None."/>
    <n v="593350"/>
    <n v="0"/>
    <n v="0"/>
    <n v="593350"/>
    <n v="2"/>
    <n v="2"/>
    <n v="593350"/>
    <s v="CASH"/>
    <n v="0"/>
    <n v="0"/>
    <n v="0"/>
    <n v="0"/>
    <n v="0"/>
    <n v="0"/>
    <n v="0"/>
    <n v="0"/>
    <s v="YES"/>
    <s v="YES_BUDGET MODULE ACCT IMPORT tab for SHERPA import is balanced"/>
    <b v="1"/>
    <n v="0"/>
    <s v="YES"/>
    <s v="YES"/>
    <x v="122"/>
    <n v="45756"/>
    <s v="SARAH TOOMSEN"/>
    <s v="414-257-7389"/>
    <s v="sarah.toomsen@milwaukeecountywi.gov"/>
    <x v="121"/>
    <s v="NO"/>
    <s v="NO__Please provide an explanation of why alternative options were not researched:  Due to the age and condition of the Greenfield Park high voltage system, updating, eliminating and replacing the current system is the safest and most cost effective option."/>
    <s v="00__NO__Annual financial impact includes: "/>
    <s v="Other Capital"/>
    <s v="YES__A&amp;E Project Charter https://milwaukeecountywi.sharepoint.com/:f:/r/sites/CapitalPlanning-Parks/Shared%20Documents/Parks/Funded/WP074201-Greenfield%20Park-Eliminate%20High%20Voltage?csf=1&amp;web=1&amp;e=6KozJ9"/>
    <s v="NO__"/>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3__Primary Asset Zip Code: 53214__Total Pop Srvd: 35010__Minority Pop Srvd: 11903__Addresses Racial Equity by: Greenfield Park is utilized by all members of the community and is located in a diverse region of the county. By eliminating and replacing outdated electrical service to this area, this project aligns with Milwaukee County's goal of achieving racial equity for residents by providing save recreational spaces. "/>
    <s v="YES"/>
    <s v="00__NO"/>
    <s v="03__YES__Page 150 of the adopted Park and Open Space Plan (Master Plan) identifies investment in facility needs to address deferred maintenance: &quot;Recommendation 1.7: Refine and update cost estimates for meeting park and open space site and facility needs and addressing deferred maintenance.&quot; This project represents the construction phase following completion of the 90% design plans."/>
    <s v="03__YES__Category 2 = Addresses Assets anticipated to fail within the next 12 - 24 months__Deferred Maint issues addressed by project: The current Greenfield Park high voltage system is outdated and ineffective. Updating, eliminating and replacing the current system is the safest and most cost effective option."/>
    <m/>
    <n v="53214"/>
    <s v=""/>
    <s v=""/>
    <s v=""/>
    <x v="5"/>
    <n v="0"/>
    <n v="0"/>
    <n v="0"/>
    <x v="5"/>
    <n v="0"/>
    <n v="0"/>
    <n v="0"/>
    <s v="12001 W Greenfield Avenue"/>
    <n v="0"/>
    <n v="0"/>
    <n v="0"/>
    <s v="00"/>
    <s v="No Climate Reduction Impact reported by Requesting Department"/>
    <n v="0"/>
    <s v="00_No Climate Reduction Impact reported by Requesting Department"/>
    <m/>
    <m/>
    <x v="122"/>
    <s v="None."/>
    <s v="ANDY TRAN"/>
    <s v="1-FACILITIES MANAGEMENT (AE-EE-FM)"/>
    <s v="2024-3"/>
    <s v="2024-4"/>
    <s v="2025-1"/>
    <s v="2026-2"/>
    <s v="2026-3"/>
    <s v="2026-4"/>
    <s v="40"/>
    <s v=""/>
    <s v="LOW"/>
    <s v="Yes"/>
    <n v="0.9"/>
    <s v="NO"/>
    <s v="5/7/25"/>
    <s v="1-Facilities Management (AE-EE-FM)"/>
    <m/>
    <m/>
    <m/>
    <m/>
    <x v="1"/>
  </r>
  <r>
    <s v="PF_WP074601_COOPER PARK – PARKING LOT REDESIGN AND REPLACEMENT.XLSM"/>
    <s v="9010"/>
    <s v="9010_PARKS"/>
    <x v="16"/>
    <n v="1400"/>
    <x v="123"/>
    <s v="1 - Basic Planning &amp; Design"/>
    <s v="1"/>
    <s v="2 - Construction &amp; Implementation"/>
    <s v="2"/>
    <n v="118000"/>
    <n v="118000"/>
    <n v="1"/>
    <n v="0"/>
    <n v="0"/>
    <n v="1"/>
    <n v="118000"/>
    <s v="BOND"/>
    <n v="0"/>
    <n v="900000"/>
    <n v="0"/>
    <n v="900000"/>
    <n v="0"/>
    <n v="0"/>
    <n v="900000"/>
    <n v="0"/>
    <s v="YES"/>
    <s v="YES_BUDGET MODULE ACCT IMPORT tab for SHERPA import is balanced"/>
    <b v="1"/>
    <n v="0"/>
    <s v="YES"/>
    <s v="YES"/>
    <x v="123"/>
    <n v="45761"/>
    <s v="SARAH TOOMSEN"/>
    <s v="414-257-7389"/>
    <s v="sarah.toomsen@milwaukeecountywi.gov"/>
    <x v="122"/>
    <s v="NO"/>
    <s v="NO__Please provide an explanation of why alternative options were not researched:  Alternative options for the parking lot area will be completed during the design phase of the project, and are expected to include pavement reduction and storm water best management practices. "/>
    <s v="00__NO__Annual financial impact includes: Reconstruction is expected to lessen long-term maintenance and the occurrence of work orders related to the pavement condition. "/>
    <s v="Traffic, Roadways, &amp; Bridges (Non-Airport)"/>
    <s v="YES__A&amp;E Project Charter https://milwaukeecountywi.sharepoint.com/:f:/r/sites/CapitalPlanning-Parks/Shared%20Documents/Parks/WP074601-Cooper%20Park%20Parking%20Lot%20Design%20and%20Replacement?csf=1&amp;web=1&amp;e=Vrh34V"/>
    <s v="YES__Construction activities will need to take place when seasonally favorable conditions are present (likely late spring to early fall). "/>
    <s v="00__Technology Security Risk(s) Addressed: "/>
    <s v="00__Safety-Risk Issue(s) Addressed:  "/>
    <s v="00__Safety-Risk Issue(s) Addressed:  "/>
    <s v="NO__Adopted Board File: __Agreement(s) Uploaded: __Partners and nature of Agreement(s): __Next Board cycle if agreement(s) not yet adopted: "/>
    <m/>
    <s v="01__Provides a community service as a seasonal facility (major park shelters, outdoor aquatic facilities, concession stands)*Provides a minor maintenance function (facility and vehicle maintenance shops)* Provides a minor site mission function (animal exhibit-holding facilities)"/>
    <s v="NO"/>
    <s v="NO"/>
    <s v="00__Citations Addressed by Project?: NO__Description of Citation(s) addressed: "/>
    <s v="04__Primary Asset Zip Code: 53222__Total Pop Srvd: 23700__Minority Pop Srvd: 12561__Addresses Racial Equity by: Cooper Park is utilized by all members of the community. The neighborhood community is diverse, and the park had visits of  23,700 in 2022 and 12,467 (52.6%) of those were by minority population. Creating a more efficient parking lot and entrance will allow more people to utilize the park, and imrovements in ADA compliance will also increase inclusivity. Better traffic circulation and parking will be helpful for voters for the 2 wards that hold elections at the pavilion. "/>
    <s v="NO"/>
    <s v="00__NO"/>
    <s v="03__YES__Cooper Park parking lot redesign and replacement is part of the most recent 5-YR CIP, see page 220."/>
    <s v="05__YES__Category 1 = Immediately Addresses Failing Assets__Deferred Maint issues addressed by project: The pavement was last rated in 2018 as an 11/100, the worst asphalt pad in the system. This is a failing asset."/>
    <m/>
    <n v="53222"/>
    <s v=""/>
    <s v=""/>
    <s v=""/>
    <x v="17"/>
    <n v="0"/>
    <n v="0"/>
    <n v="0"/>
    <x v="1"/>
    <n v="0"/>
    <n v="0"/>
    <n v="0"/>
    <s v="8701 W Chambers St"/>
    <n v="0"/>
    <n v="0"/>
    <n v="0"/>
    <s v="01"/>
    <s v="Each pavement project is evaluated for footprint reduction. Additionally, new construction requires adherence to the most up-to-date stormwater guidelines, reductions in total suspended solids (TSS) and compliance with the County MS4 permit. Green infrastructure to reduce the amount of rainwater that enters the storm sewer will be investigated and result in increased preparedness for flooding events."/>
    <n v="1"/>
    <s v="01_Each pavement project is evaluated for footprint reduction. Additionally, new construction requires adherence to the most up-to-date stormwater guidelines, reductions in total suspended solids (TSS) and compliance with the County MS4 permit. Green infrastructure to reduce the amount of rainwater that enters the storm sewer will be investigated and result in increased preparedness for flooding events."/>
    <m/>
    <m/>
    <x v="123"/>
    <s v="The scope of the work includes the construction of the design."/>
    <s v="RAMIREZ, BRILL"/>
    <s v="1-FACILITIES MANAGEMENT (AE-EE-FM)"/>
    <s v="NA-0"/>
    <s v="2026-2"/>
    <s v="2026-4"/>
    <s v="2028-2"/>
    <s v="2028-3"/>
    <s v="2028-4"/>
    <s v="20"/>
    <s v=""/>
    <s v="HIGH"/>
    <s v="Yes"/>
    <s v="Conceptual"/>
    <s v="YES"/>
    <s v="5/21/25"/>
    <s v="1-Facilities Management (AE-EE-FM)"/>
    <m/>
    <m/>
    <m/>
    <m/>
    <x v="1"/>
  </r>
  <r>
    <s v="PF_WP074701_PARKS RIPARIAN WALLS – INVENTORY AND ASSESSMENT.XLSM"/>
    <s v="9010"/>
    <s v="9010_PARKS"/>
    <x v="16"/>
    <n v="1400"/>
    <x v="124"/>
    <s v="1 - Basic Planning &amp; Design"/>
    <s v="1"/>
    <s v="None."/>
    <s v="None."/>
    <n v="122110"/>
    <n v="0"/>
    <n v="0"/>
    <n v="122110"/>
    <n v="2"/>
    <n v="2"/>
    <n v="122110"/>
    <s v="CASH"/>
    <n v="0"/>
    <n v="0"/>
    <n v="0"/>
    <n v="0"/>
    <n v="0"/>
    <n v="0"/>
    <n v="0"/>
    <n v="0"/>
    <s v="YES"/>
    <s v="YES_BUDGET MODULE ACCT IMPORT tab for SHERPA import is balanced"/>
    <b v="1"/>
    <n v="0"/>
    <s v="YES"/>
    <s v="YES"/>
    <x v="124"/>
    <n v="45759"/>
    <s v="SARAH TOOMSEN"/>
    <s v="414-257-7389"/>
    <s v="sarah.toomsen@milwaukeecountywi.gov"/>
    <x v="123"/>
    <s v="NO"/>
    <s v="NO__Please provide an explanation of why alternative options were not researched:  An assessment of the riparian walls throughout the County is the initial step in understanding the inventory and condition of the walls."/>
    <s v="00__NO__Annual financial impact includes: This project will allow Parks to spend and forecast wall needs in line with short- and long-term funding plans."/>
    <s v="Other Capital"/>
    <s v="YES__A&amp;E Project Charter;  See AE TEAMS site: https://milwaukeecountywi.sharepoint.com/:f:/r/sites/CapitalPlanning-Parks/Shared%20Documents/Parks/WP074701-Parks%20Riparian%20Walls%20-Inventory%20%26%20Assessment?csf=1&amp;web=1&amp;e=bf60Im  "/>
    <s v="YES__Assessment of wall conditions will be most efficient when conditions are seasonally favorable."/>
    <s v="00__Technology Security Risk(s) Addressed: "/>
    <s v="00__Safety-Risk Issue(s) Addressed:  "/>
    <s v="05__Safety-Risk Issue(s) Addressed:  Riparian walls throughout the County are decades old and in varying conditions. A condition assessment is needed as walls may be deteriorating and causing a potential safety hazard."/>
    <s v="__Adopted Board File: __Agreement(s) Uploaded: __Partners and nature of Agreement(s): __Next Board cycle if agreement(s) not yet adopted: "/>
    <m/>
    <s v="00"/>
    <s v="NO"/>
    <s v="NO"/>
    <s v="00__Citations Addressed by Project?: NO__Description of Citation(s) addressed: "/>
    <s v="03__Primary Asset Zip Code: Countywide__Total Pop Srvd: 939489__Minority Pop Srvd: 345731__Addresses Racial Equity by: Riparian walls function as a part of public waterways, which are owned by all people in the State of Wisconsin for their enjoyment. By providing access and alignment of waterways, riparian walls also create parallel recreational connections. Recreational opportunities provide a healthier lifestyle for residents, thereby aligning with the County's mission of achieving racial equity by becoming the healthiest county in the State."/>
    <s v="NO"/>
    <s v="00__NO"/>
    <s v="03__YES__Page 150 of the adopted Park and Open Space Plan (Master Plan) identifies investment in facility needs to address deferred maintenance: &quot;Recommendation 1.7: Refine and update cost estimates for meeting park and open space site and facility needs and addressing deferred maintenance.&quot;"/>
    <s v="03__YES__Category 2 = Addresses Assets anticipated to fail within the next 12 - 24 months__Deferred Maint issues addressed by project: This project is the first step to identify the inventory and condition of the riparian walls throughout the County to understand maintenance needs."/>
    <n v="0"/>
    <s v="Countywide"/>
    <s v=""/>
    <s v=""/>
    <s v=""/>
    <x v="7"/>
    <n v="0"/>
    <n v="0"/>
    <n v="0"/>
    <x v="4"/>
    <n v="0"/>
    <n v="0"/>
    <n v="0"/>
    <s v="Countywide"/>
    <n v="0"/>
    <n v="0"/>
    <n v="0"/>
    <s v="01"/>
    <s v="The riparian walls that will be the subject of this study are directly impacted by climate change and resiliency needs. As storm events become more severe and frequent, flooding, including flash flooding has become more common along Milwaukee's waterways. These floods impact and undermine some of the aged walls along these park corridors."/>
    <n v="1"/>
    <s v="01_The riparian walls that will be the subject of this study are directly impacted by climate change and resiliency needs. As storm events become more severe and frequent, flooding, including flash flooding has become more common along Milwaukee's waterways. These floods impact and undermine some of the aged walls along these park corridors."/>
    <m/>
    <m/>
    <x v="124"/>
    <s v="None"/>
    <s v="JANSSEN, P.E., BRILL"/>
    <s v="1-FACILITIES MANAGEMENT (AE-EE-FM)"/>
    <s v="NA-0"/>
    <s v="2026-1"/>
    <s v="2026-1"/>
    <s v="2026-2"/>
    <s v="2026-3"/>
    <s v="2026-4"/>
    <s v="20"/>
    <s v=""/>
    <s v="LOW"/>
    <s v="Yes"/>
    <s v="Conceptual"/>
    <s v="NO"/>
    <s v="5/22/25"/>
    <s v="1-Facilities Management (AE-EE-FM)"/>
    <m/>
    <m/>
    <m/>
    <m/>
    <x v="1"/>
  </r>
  <r>
    <s v="PF_WP075001_BENDER PARK ROADWAY AND DRAINAGE REPLACEMENT.XLSM"/>
    <s v="9010"/>
    <s v="9010_PARKS"/>
    <x v="16"/>
    <n v="1400"/>
    <x v="125"/>
    <s v="2 - Construction &amp; Implementation"/>
    <s v="2"/>
    <s v="None."/>
    <s v="None."/>
    <n v="3657110"/>
    <n v="3657110"/>
    <n v="1"/>
    <n v="0"/>
    <n v="0"/>
    <n v="1"/>
    <n v="3657110"/>
    <s v="BOND"/>
    <n v="0"/>
    <n v="0"/>
    <n v="0"/>
    <n v="0"/>
    <n v="0"/>
    <n v="0"/>
    <n v="0"/>
    <n v="0"/>
    <s v="YES"/>
    <s v="YES_BUDGET MODULE ACCT IMPORT tab for SHERPA import is balanced"/>
    <b v="1"/>
    <n v="0"/>
    <s v="YES"/>
    <s v="YES"/>
    <x v="125"/>
    <n v="45756"/>
    <s v="SARAH TOOMSEN"/>
    <s v="414-257-7389"/>
    <s v="sarah.toomsen@milwaukeecountywi.gov"/>
    <x v="124"/>
    <s v="NO"/>
    <s v="NO__Please provide an explanation of why alternative options were not researched:  Due to age and condition of the roadway and the associated stormwater failures, replacement is the most effective, long-term solution. The project has 90% design plans for construction."/>
    <s v="02__YES__Annual financial impact includes: Reconstruction is expected to reduce the number of work orders submitted to address deteriorating park conditions."/>
    <s v="Traffic, Roadways, &amp; Bridges (Non-Airport)"/>
    <s v="YES__A&amp;E Project Charter https://milwaukeecountywi.sharepoint.com/:w:/r/sites/CapitalPlanning-Parks/Shared%20Documents/Parks/Funded/WP075001-Bender%20Park%20Roadway%20and%20Drainage/Bender%20Park%20Roadway%20and%20Drainage%20WP075001.docx?d=wcf4887e17c014b30b2dbbd4a521b8457&amp;csf=1&amp;web=1&amp;e=wy63wk "/>
    <s v="YES__Resurfacing and site restoration construction activities are seasonally dependent. "/>
    <s v="00__Technology Security Risk(s) Addressed: "/>
    <s v="00__Safety-Risk Issue(s) Addressed:  "/>
    <s v="05__Safety-Risk Issue(s) Addressed:  Bender Park Roadway has deteriorated and poses a safety hazard for vehicles. Additionally, associated stormwater failures and drainage issues persist at the park. "/>
    <s v="NO__Adopted Board File: __Agreement(s) Uploaded: __Partners and nature of Agreement(s): __Next Board cycle if agreement(s) not yet adopted: "/>
    <m/>
    <s v="00"/>
    <s v="NO"/>
    <s v="NO"/>
    <s v="00__Citations Addressed by Project?: NO__Description of Citation(s) addressed: "/>
    <s v="02__Primary Asset Zip Code: 53154__Total Pop Srvd: 36473__Minority Pop Srvd: 9592__Addresses Racial Equity by: Bender Park Roadway segment provides access to many recreational connections for residents. An active and healthy resident base is aligned with the County's goal of achieving racial equity."/>
    <s v="YES"/>
    <s v="00__NO"/>
    <s v="03__YES__Refer to Page 213 of the most recent 5-YR CIP (2025-2029)."/>
    <s v="03__YES__Category 2 = Addresses Assets anticipated to fail within the next 12 - 24 months__Deferred Maint issues addressed by project: Bender Park Roadway has deteriorated and is past its useful life, causing vehicle safety issues for park patrons. Adjacent stormwater failures are also in need of repair."/>
    <m/>
    <n v="53154"/>
    <s v=""/>
    <s v=""/>
    <s v=""/>
    <x v="14"/>
    <n v="0"/>
    <n v="0"/>
    <n v="0"/>
    <x v="6"/>
    <n v="0"/>
    <n v="0"/>
    <n v="0"/>
    <s v="4015 E Lake Vista Blvd"/>
    <n v="0"/>
    <n v="0"/>
    <n v="0"/>
    <s v="01"/>
    <s v="Each road project is evaluated for footprint reduction. Additionally, new construction requires adherence to the most up-to-date stormwater guidelines, reductions in total suspended solids (TSS) and compliance with the County MS4 permit. Green infrastructure to reduce the amount of rainwater that enters the storm sewer will be investigated and result in increased preparedness for flooding events."/>
    <n v="1"/>
    <s v="01_Each road project is evaluated for footprint reduction. Additionally, new construction requires adherence to the most up-to-date stormwater guidelines, reductions in total suspended solids (TSS) and compliance with the County MS4 permit. Green infrastructure to reduce the amount of rainwater that enters the storm sewer will be investigated and result in increased preparedness for flooding events."/>
    <m/>
    <m/>
    <x v="125"/>
    <s v="None"/>
    <s v="CLIFTON JANSSEN, P.E."/>
    <s v="1-FACILITIES MANAGEMENT (AE-EE-FM)"/>
    <s v="NA-0"/>
    <s v="2024-2"/>
    <s v="2025-4"/>
    <s v="2026-1"/>
    <s v="2026-4"/>
    <s v="2027-1"/>
    <s v="20"/>
    <s v=""/>
    <s v="LOW"/>
    <s v="Yes"/>
    <n v="0.9"/>
    <s v="NO"/>
    <s v="6/6/25"/>
    <s v="1-Facilities Management (AE-EE-FM)"/>
    <m/>
    <m/>
    <m/>
    <m/>
    <x v="1"/>
  </r>
  <r>
    <s v="PF_WP075101_BROWN DEER TENNIS &amp; PICKLEBALL.XLSM"/>
    <s v="9010"/>
    <s v="9010_PARKS"/>
    <x v="16"/>
    <n v="1400"/>
    <x v="126"/>
    <s v="1 - Basic Planning &amp; Design"/>
    <s v="1"/>
    <s v="2 - Construction &amp; Implementation"/>
    <s v="2"/>
    <n v="184740"/>
    <n v="184740"/>
    <n v="1"/>
    <n v="0"/>
    <n v="0"/>
    <n v="1"/>
    <n v="184740"/>
    <s v="BOND"/>
    <n v="0"/>
    <n v="1200000"/>
    <n v="0"/>
    <n v="1200000"/>
    <n v="0"/>
    <n v="0"/>
    <n v="1200000"/>
    <n v="0"/>
    <s v="YES"/>
    <s v="YES_BUDGET MODULE ACCT IMPORT tab for SHERPA import is balanced"/>
    <b v="1"/>
    <n v="0"/>
    <s v="YES"/>
    <s v="YES"/>
    <x v="126"/>
    <n v="45760"/>
    <s v="SARAH TOOMSEN"/>
    <s v="414-257-7389"/>
    <s v="Sarah.Toomsen@milwaukeecountywi.gov"/>
    <x v="125"/>
    <s v="NO"/>
    <s v="NO__Please provide an explanation of why alternative options were not researched:  As an existing asset, renovation or demolition are the only options."/>
    <s v="00__NO__Annual financial impact includes: "/>
    <s v="Other Capital"/>
    <s v="YES__https://milwaukeecountywi.sharepoint.com/sites/CapitalPlanning-Parks/Shared%20Documents/Forms/AllItems.aspx?id=%2Fsites%2FCapitalPlanning%2DParks%2FShared%20Documents%2FParks%2FWP075101%2DBrown%20Deer%20Tennis%20%26%20Pickleball&amp;viewid=70f72677%2D3315%2D4ea8%2D84cc%2Dd7a61d3287c7"/>
    <s v="YES__Construction will require seasonally appropriate conditions for pavement and painting."/>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4__Primary Asset Zip Code: 53209__Total Pop Srvd: 208200__Minority Pop Srvd: 102226__Addresses Racial Equity by: The new pickleball and tennis courts will be available for use for all members of the community. Having an increased amount of courts will allow leagues to utilize the space. Providing more recreational opportunities furthers the County's goal of becoming the healthiest county in the state, thereby achieving racial equity."/>
    <s v="NO"/>
    <s v="00__NO"/>
    <s v="03__YES__See page 220 of the 2025-2029 Adopted 5-YR Capital Plan"/>
    <s v="05__YES__Category 1 = Immediately Addresses Failing Assets__Deferred Maint issues addressed by project: The existing tennis courts are currently unplayable and have been closed to the public due to safety concerns."/>
    <m/>
    <n v="53209"/>
    <s v=""/>
    <s v=""/>
    <s v=""/>
    <x v="11"/>
    <n v="0"/>
    <n v="0"/>
    <n v="0"/>
    <x v="1"/>
    <n v="0"/>
    <n v="0"/>
    <n v="0"/>
    <s v="3501 W BRADLEY RD"/>
    <n v="0"/>
    <n v="0"/>
    <n v="0"/>
    <s v="00"/>
    <s v="No Climate Reduction Impact reported by Requesting Department"/>
    <n v="0"/>
    <s v="00_No Climate Reduction Impact reported by Requesting Department"/>
    <m/>
    <m/>
    <x v="126"/>
    <s v="The scope of work includes construction of the design."/>
    <s v="JANSSEN P.E., BRILL"/>
    <s v="1-FACILITIES MANAGEMENT (AE-EE-FM)"/>
    <s v="NA-0"/>
    <s v="2026-2"/>
    <s v="2026-4"/>
    <s v="2028-2"/>
    <s v="2028-3"/>
    <s v="2028-4"/>
    <s v="20"/>
    <s v=""/>
    <s v="HIGH"/>
    <s v="Yes"/>
    <s v="Conceptual"/>
    <s v="YES"/>
    <s v="5/21/25"/>
    <s v="1-Facilities Management (AE-EE-FM)"/>
    <m/>
    <m/>
    <m/>
    <m/>
    <x v="1"/>
  </r>
  <r>
    <s v="PF_WP075201_SIMMONS BASEBALL AND SOFTBALL FIELDS LIGHTING.XLSM"/>
    <s v="9010"/>
    <s v="9010_PARKS"/>
    <x v="16"/>
    <n v="1400"/>
    <x v="127"/>
    <s v="1 - Basic Planning &amp; Design; 2 - Construction &amp; Implementation"/>
    <s v="1, 2"/>
    <s v="None."/>
    <s v="None."/>
    <n v="2290000"/>
    <n v="2290000"/>
    <n v="1"/>
    <n v="0"/>
    <n v="0"/>
    <n v="1"/>
    <n v="2290000"/>
    <s v="BOND"/>
    <n v="0"/>
    <n v="0"/>
    <n v="0"/>
    <n v="0"/>
    <n v="0"/>
    <n v="0"/>
    <n v="0"/>
    <n v="0"/>
    <s v="YES"/>
    <s v="YES_BUDGET MODULE ACCT IMPORT tab for SHERPA import is balanced"/>
    <b v="1"/>
    <n v="0"/>
    <s v="YES"/>
    <s v="YES"/>
    <x v="127"/>
    <n v="45756"/>
    <s v="SARAH TOOMSEN"/>
    <s v="414-257-7389"/>
    <s v="sarah.toomsen@milwaukeecountywi.gov"/>
    <x v="126"/>
    <s v="NO"/>
    <s v="NO__Please provide an explanation of why alternative options were not researched:  Due to the age and condition of the lighting systems, replacement is the most cost-effective and long-term solution. "/>
    <s v="00__NO__Annual financial impact includes: "/>
    <s v="Other Capital"/>
    <s v="YES__A&amp;E Project Charter https://milwaukeecountywi.sharepoint.com/:w:/r/sites/CapitalPlanning-Parks/Shared%20Documents/Parks/Funded/WP0752-Simmons%20Field%20Lighting/Project%20Charter%20WP0752-Simmons%20Field%20Lighting.docx?d=w717286de6b0f41b3b36049e59cf2a68a&amp;csf=1&amp;web=1&amp;e=CBy3eU"/>
    <s v="YES__Restoration activities will require seasonally-appropriate conditions."/>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4__Primary Asset Zip Code: 53215__Total Pop Srvd: 58375__Minority Pop Srvd: 47867__Addresses Racial Equity by: Simmons Fields are heavily utilized by members of the community and is located in a diverse region of the county. By eliminating and replacing outdated electrical service and distribution to this area, this project aligns with Milwaukee County's goal of achieving racial equity for residents.  "/>
    <s v="YES"/>
    <s v="00__NO"/>
    <s v="03__YES__Refer to Page 204 of the most recent 5-YR CIP (2025-2029)."/>
    <s v="03__YES__Category 2 = Addresses Assets anticipated to fail within the next 12 - 24 months__Deferred Maint issues addressed by project: The lighting system at Simmons Fields is outdated and suffers from routine outages. Page 150 of the adopted Park and Open Space Plan (Master Plan) identifies investment in facility needs to address deferred maintenance: &quot;Recommendation 1.7: Refine and update cost estimates for meeting park and open space site and facility needs and addressing deferred maintenance.&quot;"/>
    <m/>
    <n v="53215"/>
    <s v=""/>
    <s v=""/>
    <s v=""/>
    <x v="9"/>
    <n v="0"/>
    <n v="0"/>
    <n v="0"/>
    <x v="1"/>
    <n v="0"/>
    <n v="0"/>
    <n v="0"/>
    <s v="2100 W Oklahoma Avenue"/>
    <n v="0"/>
    <n v="0"/>
    <n v="0"/>
    <s v="02"/>
    <s v="Project implementation will include conversion to energy efficient LED lights."/>
    <n v="1"/>
    <s v="02_Project implementation will include conversion to energy efficient LED lights."/>
    <m/>
    <m/>
    <x v="127"/>
    <s v="None"/>
    <s v="CONCORD, BRILL"/>
    <s v="1-FACILITIES MANAGEMENT (AE-EE-FM)"/>
    <s v="NA-0"/>
    <s v="2025-1"/>
    <s v="2025-2"/>
    <s v="2026-1"/>
    <s v="2026-2"/>
    <s v="2026-4"/>
    <s v="30"/>
    <s v=""/>
    <s v="LOW"/>
    <s v="Yes"/>
    <n v="0.9"/>
    <s v="NO"/>
    <s v="5/30/25"/>
    <s v="1-Facilities Management (AE-EE-FM)"/>
    <m/>
    <m/>
    <m/>
    <m/>
    <x v="1"/>
  </r>
  <r>
    <s v="PF_WP075601_ZABLOCKI PLAYGROUND RECONSTRUCTION.XLSM"/>
    <s v="9010"/>
    <s v="9010_PARKS"/>
    <x v="16"/>
    <n v="1400"/>
    <x v="128"/>
    <s v="2 - Construction &amp; Implementation"/>
    <s v="2"/>
    <s v="None."/>
    <s v="None."/>
    <n v="475010"/>
    <n v="475010"/>
    <n v="1"/>
    <n v="0"/>
    <n v="0"/>
    <n v="1"/>
    <n v="475010"/>
    <s v="BOND"/>
    <n v="0"/>
    <n v="0"/>
    <n v="0"/>
    <n v="0"/>
    <n v="0"/>
    <n v="0"/>
    <n v="0"/>
    <n v="0"/>
    <s v="YES"/>
    <s v="YES_BUDGET MODULE ACCT IMPORT tab for SHERPA import is balanced"/>
    <b v="1"/>
    <n v="0"/>
    <s v="YES"/>
    <s v="YES"/>
    <x v="128"/>
    <n v="45760"/>
    <s v="SARAH TOOMSEN"/>
    <s v="414-257-7389"/>
    <s v="sarah.toomsen@milwaukeecountywi.gov"/>
    <x v="127"/>
    <s v="NO"/>
    <s v="NO__Please provide an explanation of why alternative options were not researched:  Zablocki playground is a popular and valued neighborhood park amenity, therefore replacement is the only viable option."/>
    <s v="02__YES__Annual financial impact includes: Replacement of the playground and its surfacing will allow Parks Operations and Trades staff to focus staff hours and operating budget resources elsewhere in the Parks system rather than on surfacing and equipment repairs."/>
    <s v="Other Capital"/>
    <s v="NO"/>
    <s v="YES__Poured-in-place rubber surfacing and concrete elements will require seasonally appropriate conditions, as will vegetation establishment."/>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3__Primary Asset Zip Code: 53221__Total Pop Srvd: 118100__Minority Pop Srvd: 58459__Addresses Racial Equity by: All residents of Milwaukee County, including the 23% that are children (ACS 2021), deserve the opportunity to play and recreate as a part of their physical and emotional health. By providing free and open playgrounds that foster a safe play environment, the Milwaukee County Parks Department is promoting the opportunity for Milwaukee County to pursue it's goal of becoming the healthiest county in the state, which also aligns with achievements in racial equity for County residents."/>
    <s v="NO"/>
    <s v="00__NO"/>
    <s v="03__YES__Page 221 of the 2025-29 adopted capital budget."/>
    <s v="03__YES__Category 2 = Addresses Assets anticipated to fail within the next 12 - 24 months__Deferred Maint issues addressed by project: The playground has maximized its useful life and requires replacement."/>
    <m/>
    <n v="53221"/>
    <s v=""/>
    <s v=""/>
    <s v=""/>
    <x v="12"/>
    <n v="0"/>
    <n v="0"/>
    <n v="0"/>
    <x v="8"/>
    <n v="0"/>
    <n v="0"/>
    <n v="0"/>
    <s v="3717 W. Howard Ave."/>
    <n v="0"/>
    <n v="0"/>
    <n v="0"/>
    <s v="00"/>
    <s v="No Climate Reduction Impact reported by Requesting Department"/>
    <n v="0"/>
    <s v="00_No Climate Reduction Impact reported by Requesting Department"/>
    <m/>
    <m/>
    <x v="128"/>
    <s v="None"/>
    <s v="SARAH TOOMSEN"/>
    <s v="4-SAME AS REQUESTING DEPT/AGENCY (EXCLUDES DOT, FCLTY MNGMNT, AND IMSD)"/>
    <s v="NA-0"/>
    <s v="NA-0"/>
    <s v="2026-2"/>
    <s v="2026-3"/>
    <s v="2027-2"/>
    <s v="2027-3"/>
    <s v="20"/>
    <s v=""/>
    <s v="LOW"/>
    <s v="NO"/>
    <s v="Conceptual"/>
    <s v="NO"/>
    <s v="5/29/25"/>
    <s v="4-Same as Requesting Dept/Agency (Excludes DOT, Fclty Mngmnt, and IMSD)"/>
    <m/>
    <m/>
    <m/>
    <m/>
    <x v="1"/>
  </r>
  <r>
    <s v="PF_WP075401_JACOBUS PLAYGROUND RECONSTRUCTION.XLSM"/>
    <s v="9010"/>
    <s v="9010_PARKS"/>
    <x v="16"/>
    <n v="1400"/>
    <x v="129"/>
    <s v="2 - Construction &amp; Implementation"/>
    <s v="2"/>
    <s v="None."/>
    <s v="None."/>
    <n v="586898"/>
    <n v="586898"/>
    <n v="1"/>
    <n v="0"/>
    <n v="0"/>
    <n v="1"/>
    <n v="586898"/>
    <s v="BOND"/>
    <n v="0"/>
    <n v="0"/>
    <n v="0"/>
    <n v="0"/>
    <n v="0"/>
    <n v="0"/>
    <n v="0"/>
    <n v="0"/>
    <s v="YES"/>
    <s v="YES_BUDGET MODULE ACCT IMPORT tab for SHERPA import is balanced"/>
    <b v="1"/>
    <n v="0"/>
    <s v="YES"/>
    <s v="YES"/>
    <x v="129"/>
    <n v="45760"/>
    <s v="SARAH TOOMSEN"/>
    <s v="414-257-7389"/>
    <s v="sarah.toomsen@milwaukeecountywi.gov"/>
    <x v="128"/>
    <s v="NO"/>
    <s v="NO__Please provide an explanation of why alternative options were not researched:  Jacobus playground is a popular and valued neighborhood park amenity, therefore replacement is the only viable option."/>
    <s v="02__YES__Annual financial impact includes: Replacement of the playground and its surfacing will allow Parks Operations and Trades staff to focus staff hours and operating budget resources elsewhere in the Parks system rather than on surfacing patching and equipment repairs."/>
    <s v="Other Capital"/>
    <s v="NO"/>
    <s v="YES__Poured-in-place rubber surfacing and concrete elements will require seasonally appropriate conditions, as will vegetation establishment."/>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2__Primary Asset Zip Code: 53213__Total Pop Srvd: 31300__Minority Pop Srvd: 12050__Addresses Racial Equity by: All residents of Milwaukee County, including the 23% that are children (ACS 2021), deserve the opportunity to play and recreate as a part of their physical and emotional health. By providing free and open playgrounds that foster a safe play environment, the Milwaukee County Parks Department is promoting the opportunity for Milwaukee County to pursue it's goal of becoming the healthiest county in the state, which also aligns with achievements in racial equity for County residents."/>
    <s v="NO"/>
    <s v="00__NO"/>
    <s v="03__YES__Adopted 2025-2029 budget CIP page 220."/>
    <s v="03__YES__Category 2 = Addresses Assets anticipated to fail within the next 12 - 24 months__Deferred Maint issues addressed by project: The Jacobus playground is approximately 5 years past the reasonable lifespan estimate of 23 years for playgrounds across the parks system."/>
    <m/>
    <n v="53213"/>
    <s v=""/>
    <s v=""/>
    <s v=""/>
    <x v="3"/>
    <n v="0"/>
    <n v="0"/>
    <n v="0"/>
    <x v="3"/>
    <n v="0"/>
    <n v="0"/>
    <n v="0"/>
    <s v="6501 W HILLSIDE LN"/>
    <n v="0"/>
    <n v="0"/>
    <n v="0"/>
    <s v="00"/>
    <s v="No Climate Reduction Impact reported by Requesting Department"/>
    <n v="0"/>
    <s v="00_No Climate Reduction Impact reported by Requesting Department"/>
    <m/>
    <m/>
    <x v="129"/>
    <s v="None"/>
    <s v="SARAH TOOMSEN"/>
    <s v="4-SAME AS REQUESTING DEPT/AGENCY (EXCLUDES DOT, FCLTY MNGMNT, AND IMSD)"/>
    <s v="NA-0"/>
    <s v="NA-0"/>
    <s v="2026-2"/>
    <s v="2026-3"/>
    <s v="2027-2"/>
    <s v="2027-3"/>
    <s v="20"/>
    <s v=""/>
    <s v="LOW"/>
    <s v="NO"/>
    <s v="Conceptual"/>
    <s v="NO"/>
    <s v="5/29/25"/>
    <s v="4-Same as Requesting Dept/Agency (Excludes DOT, Fclty Mngmnt, and IMSD)"/>
    <m/>
    <m/>
    <m/>
    <m/>
    <x v="1"/>
  </r>
  <r>
    <s v="PF_WP075701_AC HANSON PLAYGROUND RECONSTRUCTION.XLSM"/>
    <s v="9010"/>
    <s v="9010_PARKS"/>
    <x v="16"/>
    <n v="1400"/>
    <x v="130"/>
    <s v="2 - Construction &amp; Implementation"/>
    <s v="2"/>
    <s v="None."/>
    <s v="None."/>
    <n v="390789"/>
    <n v="390789"/>
    <n v="1"/>
    <n v="0"/>
    <n v="0"/>
    <n v="1"/>
    <n v="390789"/>
    <s v="BOND"/>
    <n v="0"/>
    <n v="0"/>
    <n v="0"/>
    <n v="0"/>
    <n v="0"/>
    <n v="0"/>
    <n v="0"/>
    <n v="0"/>
    <s v="YES"/>
    <s v="YES_BUDGET MODULE ACCT IMPORT tab for SHERPA import is balanced"/>
    <b v="1"/>
    <n v="0"/>
    <s v="YES"/>
    <s v="YES"/>
    <x v="130"/>
    <n v="45760"/>
    <s v="SARAH TOOMSEN"/>
    <s v="414-257-7389"/>
    <s v="sarah.toomsen@milwaukeecountywi.gov"/>
    <x v="129"/>
    <s v="NO"/>
    <s v="NO__Please provide an explanation of why alternative options were not researched:  AC Hanson playground is a popular and valued neighborhood park amenity, therefore replacement is the only viable option."/>
    <s v="02__YES__Annual financial impact includes: Replacement of the amenity will allow Parks Trades and Operations to expend time and resources on other assets in the system rather than the surfacing and equipment repairs that are regularly needed at this site."/>
    <s v="Other Capital"/>
    <s v="NO"/>
    <s v="YES__Poured-in-place rubber surfacing and concrete elements will require seasonally appropriate conditions, as will vegetation establishment."/>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4__Primary Asset Zip Code: 53223__Total Pop Srvd: 29570__Minority Pop Srvd: 20905__Addresses Racial Equity by: All residents of Milwaukee County, including the 23% that are children (ACS 2021), deserve the opportunity to play and recreate as a part of their physical and emotional health. By providing free and open playgrounds that foster a safe play environment, the Milwaukee County Parks Department is promoting the opportunity for Milwaukee County to pursue it's goal of becoming the healthiest county in the state, which also aligns with achievements in racial equity for County residents."/>
    <s v="NO"/>
    <s v="00__NO"/>
    <s v="03__YES__Adopted 2025-2029 budget CIP page 221."/>
    <s v="03__YES__Category 2 = Addresses Assets anticipated to fail within the next 12 - 24 months__Deferred Maint issues addressed by project: The AC Hanson playground is approximately 4 years past the reasonable lifespan estimate of 23 years for playgrounds across the parks system."/>
    <m/>
    <n v="53223"/>
    <s v=""/>
    <s v=""/>
    <s v=""/>
    <x v="11"/>
    <n v="0"/>
    <n v="0"/>
    <n v="0"/>
    <x v="7"/>
    <n v="0"/>
    <n v="0"/>
    <n v="0"/>
    <s v="9100 N Maura Ln"/>
    <n v="0"/>
    <n v="0"/>
    <n v="0"/>
    <s v="00"/>
    <s v="No Climate Reduction Impact reported by Requesting Department"/>
    <n v="0"/>
    <s v="00_No Climate Reduction Impact reported by Requesting Department"/>
    <m/>
    <m/>
    <x v="130"/>
    <s v="None"/>
    <s v="SARAH TOOMSEN"/>
    <s v="4-SAME AS REQUESTING DEPT/AGENCY (EXCLUDES DOT, FCLTY MNGMNT, AND IMSD)"/>
    <s v="NA-0"/>
    <s v="NA-0"/>
    <s v="2026-2"/>
    <s v="2026-3"/>
    <s v="2027-2"/>
    <s v="2027-3"/>
    <s v="20"/>
    <s v=""/>
    <s v="LOW"/>
    <s v="NO"/>
    <s v="Conceptual"/>
    <s v="NO"/>
    <s v="5/29/25"/>
    <s v="4-Same as Requesting Dept/Agency (Excludes DOT, Fclty Mngmnt, and IMSD)"/>
    <m/>
    <m/>
    <m/>
    <m/>
    <x v="1"/>
  </r>
  <r>
    <s v="PF_WP075901_GRANT PARK ROADWAY RECONSTRUCTION HAWTHORNE TO PICNIC AREA 5.XLSM"/>
    <s v="9010"/>
    <s v="9010_PARKS"/>
    <x v="16"/>
    <n v="1400"/>
    <x v="131"/>
    <s v="1 - Basic Planning &amp; Design"/>
    <s v="1"/>
    <s v="2 - Construction &amp; Implementation"/>
    <s v="2"/>
    <n v="300040"/>
    <n v="300040"/>
    <n v="1"/>
    <n v="0"/>
    <n v="0"/>
    <n v="1"/>
    <n v="300040"/>
    <s v="BOND"/>
    <n v="0"/>
    <n v="4000000"/>
    <n v="0"/>
    <n v="4000000"/>
    <n v="0"/>
    <n v="0"/>
    <n v="4000000"/>
    <n v="0"/>
    <s v="YES"/>
    <s v="YES_BUDGET MODULE ACCT IMPORT tab for SHERPA import is balanced"/>
    <b v="1"/>
    <n v="0"/>
    <s v="YES"/>
    <s v="YES"/>
    <x v="131"/>
    <n v="45761"/>
    <s v="SARAH TOOMSEN"/>
    <s v="414-257-7389"/>
    <s v="sarah.toomsen@milwaukeecountywi.gov"/>
    <x v="130"/>
    <s v="NO"/>
    <s v="NO__Please provide an explanation of why alternative options were not researched:  As an existing asset, reconstruction of this popular resource is the only viable option though different construction methods will be evaluated."/>
    <s v="02__YES__Annual financial impact includes: Recurring pothole repairs occur seasonally or at least annually. In spring of 2024 staff spent $12,669 in materials and labor to fill potholes and repair the road for safe travel. "/>
    <s v="Traffic, Roadways, &amp; Bridges (Non-Airport)"/>
    <s v="YES__See Teams site for charter: https://milwaukeecountywi.sharepoint.com/:f:/r/sites/CapitalPlanning-Parks/Shared%20Documents/Parks/WP075901-%20Grant%20Park%20Roadway%20Reconstruction%20Hawthorn%20to%20Picnic%20Area%205?csf=1&amp;web=1&amp;e=T4Yerc"/>
    <s v="YES__Construction will require seasonally appropriate conditions, as will vegetation establishment."/>
    <s v="00__Technology Security Risk(s) Addressed: "/>
    <s v="00__Safety-Risk Issue(s) Addressed:  "/>
    <s v="05__Safety-Risk Issue(s) Addressed:  Park users are no longer driving in appropriate travel lanes in order to avoid damaged sections of road, and causing a hazard to drivers, bikes, and pedestrians traveling both north and south through Grant Park."/>
    <s v="NO__Adopted Board File: __Agreement(s) Uploaded: __Partners and nature of Agreement(s): __Next Board cycle if agreement(s) not yet adopted: "/>
    <m/>
    <s v="00"/>
    <s v="NO"/>
    <s v="NO"/>
    <s v="00__Citations Addressed by Project?: NO__Description of Citation(s) addressed: "/>
    <s v="02__Primary Asset Zip Code: 53172__Total Pop Srvd: 838700__Minority Pop Srvd: 300254__Addresses Racial Equity by: As a roadway segment that functions not only as part of the transportation network in the 53172 area, it also provides recreational connections for residents. An active and healthy resident base is aligned with the County's goal of achieving racial equity."/>
    <s v="NO"/>
    <s v="00__NO"/>
    <s v="03__YES__See Page 221 of 2025 adopted capital budget 5-yr CIP."/>
    <s v="03__YES__Category 2 = Addresses Assets anticipated to fail within the next 12 - 24 months__Deferred Maint issues addressed by project: This roadway segment has a failed condition rating and has not been funded during previous rounds of the capital budget process. Regular maintenance is nearly impossible due to the pavement conditions that continue to deteriorate."/>
    <m/>
    <n v="53172"/>
    <s v=""/>
    <s v=""/>
    <s v=""/>
    <x v="13"/>
    <n v="0"/>
    <n v="0"/>
    <n v="0"/>
    <x v="10"/>
    <n v="0"/>
    <n v="0"/>
    <n v="0"/>
    <s v="501 Lake Drive"/>
    <n v="0"/>
    <n v="0"/>
    <n v="0"/>
    <s v="01"/>
    <s v="Each road project is evaluated for footprint reduction. Additionally, new construction requires adherence to the most up-to-date stormwater guidelines, reductions in total suspended solids (TSS) and compliance with the County MS4 permit. Green infrastructure to reduce the amount of rainwater that enters the storm sewer will be investigated and result in increased preparedness for flooding events."/>
    <n v="1"/>
    <s v="01_Each road project is evaluated for footprint reduction. Additionally, new construction requires adherence to the most up-to-date stormwater guidelines, reductions in total suspended solids (TSS) and compliance with the County MS4 permit. Green infrastructure to reduce the amount of rainwater that enters the storm sewer will be investigated and result in increased preparedness for flooding events."/>
    <m/>
    <m/>
    <x v="131"/>
    <s v="The scope of the work includes the construction phase of the project's design."/>
    <s v="RAMIREZ / BRILL"/>
    <s v="1-FACILITIES MANAGEMENT (AE-EE-FM)"/>
    <s v="NA-0"/>
    <s v="2026-1"/>
    <s v="2026-4"/>
    <s v="2028-1"/>
    <s v="2028-3"/>
    <s v="2028-4"/>
    <s v="20"/>
    <s v=""/>
    <s v="HIGH"/>
    <s v="Yes"/>
    <s v="Conceptual"/>
    <s v="YES"/>
    <s v="5/26/25"/>
    <s v="1-Facilities Management (AE-EE-FM)"/>
    <m/>
    <m/>
    <m/>
    <m/>
    <x v="1"/>
  </r>
  <r>
    <s v="PF_WP075801_SPORT FIELD RECONDITIONING HARDEN-ZABLOCKI.XLSM"/>
    <s v="9010"/>
    <s v="9010_PARKS"/>
    <x v="16"/>
    <n v="1400"/>
    <x v="132"/>
    <s v="1 - Basic Planning &amp; Design"/>
    <s v="1"/>
    <s v="2 - Construction &amp; Implementation"/>
    <s v="2"/>
    <n v="317420"/>
    <n v="0"/>
    <n v="0"/>
    <n v="317420"/>
    <n v="2"/>
    <n v="2"/>
    <n v="317420"/>
    <s v="CASH"/>
    <n v="0"/>
    <n v="2500000"/>
    <n v="0"/>
    <n v="2500000"/>
    <n v="0"/>
    <n v="0"/>
    <n v="2500000"/>
    <n v="0"/>
    <s v="YES"/>
    <s v="YES_BUDGET MODULE ACCT IMPORT tab for SHERPA import is balanced"/>
    <b v="1"/>
    <n v="0"/>
    <s v="YES"/>
    <s v="YES"/>
    <x v="132"/>
    <n v="45761"/>
    <s v="SARAH TOOMSEN"/>
    <s v="414-257-7389"/>
    <s v="Sarah.Toomsen@milwaukeecountywi.gov "/>
    <x v="131"/>
    <s v="NO"/>
    <s v="NO__Please provide an explanation of why alternative options were not researched:  The alternative solution would be the status quo of no investment, resulting in an inability over time to program this ballfield."/>
    <s v="00__NO__Annual financial impact includes: "/>
    <s v="Other Capital"/>
    <s v="YES__Teams SharePoint site: https://milwaukeecountywi.sharepoint.com/:f:/r/sites/CapitalPlanning-Parks/Shared%20Documents/Parks/WP0758-Sport%20Field%20Reconditioning%20Zablocki-Harden?csf=1&amp;web=1&amp;e=hSbSDX"/>
    <s v="YES__Construction and vegetation establishment will require seasonally appropriate conditions."/>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3__Primary Asset Zip Code: 53221__Total Pop Srvd: 118100__Minority Pop Srvd: 58460__Addresses Racial Equity by: A healthy population relies on outdoor recreational assets, which also improve overall quality of life in Milwaukee County. By becoming the healthiest county in the State, Milwaukee county can further it's goal of achieving racial equity."/>
    <s v="NO"/>
    <s v="00__NO"/>
    <s v="03__YES__See page 221 of the most recent 2025-2029 Adopted 5-YR Capital Plan."/>
    <s v="03__YES__Category 2 = Addresses Assets anticipated to fail within the next 12 - 24 months__Deferred Maint issues addressed by project: Harden Field at Zablocki Park has not received significant investment in many years, causing a consistent downward condition of the field and limiting usability of the field. Poor field conditions have introduced fall hazards for patrons."/>
    <m/>
    <n v="53221"/>
    <s v=""/>
    <s v=""/>
    <s v=""/>
    <x v="12"/>
    <n v="0"/>
    <n v="0"/>
    <n v="0"/>
    <x v="8"/>
    <n v="0"/>
    <n v="0"/>
    <n v="0"/>
    <s v="3717 W Howard Ave"/>
    <n v="0"/>
    <n v="0"/>
    <n v="0"/>
    <s v="00"/>
    <s v="No Climate Reduction Impact reported by Requesting Department"/>
    <n v="0"/>
    <s v="00_No Climate Reduction Impact reported by Requesting Department"/>
    <m/>
    <m/>
    <x v="132"/>
    <s v="The scope of work includes construction of the design."/>
    <s v="RAMIREZ, CONCORD, BRILL"/>
    <s v="1-FACILITIES MANAGEMENT (AE-EE-FM)"/>
    <s v="NA-0"/>
    <s v="2026-2"/>
    <s v="2026-4"/>
    <s v="2028-2"/>
    <s v="2028-4"/>
    <s v="2029-1"/>
    <s v="25"/>
    <s v=""/>
    <s v="HIGH"/>
    <s v="Yes"/>
    <s v="Conceptual"/>
    <s v="YES"/>
    <s v="5/30/25"/>
    <s v="1-Facilities Management (AE-EE-FM)"/>
    <m/>
    <m/>
    <m/>
    <m/>
    <x v="1"/>
  </r>
  <r>
    <s v="PF_WP078401_KOSCIUSZKO COMMUNITY CENTER – FACADE AND ENTRANCE.XLSM"/>
    <s v="9010"/>
    <s v="9010_PARKS"/>
    <x v="16"/>
    <n v="1400"/>
    <x v="133"/>
    <s v="1 - Basic Planning &amp; Design; 2 - Construction &amp; Implementation"/>
    <s v="1, 2"/>
    <s v="None."/>
    <s v="None."/>
    <n v="620760"/>
    <n v="0"/>
    <n v="0"/>
    <n v="620760"/>
    <n v="2"/>
    <n v="2"/>
    <n v="620760"/>
    <s v="CASH"/>
    <n v="0"/>
    <n v="0"/>
    <n v="0"/>
    <n v="0"/>
    <n v="0"/>
    <n v="0"/>
    <n v="0"/>
    <n v="0"/>
    <s v="YES"/>
    <s v="YES_BUDGET MODULE ACCT IMPORT tab for SHERPA import is balanced"/>
    <b v="1"/>
    <n v="0"/>
    <s v="YES"/>
    <s v="YES"/>
    <x v="133"/>
    <n v="45765"/>
    <s v="SARAH TOOMSEN"/>
    <s v="414-257-7389"/>
    <s v="sarah.toomsen@milwaukeecountywi.gov"/>
    <x v="132"/>
    <s v="NO"/>
    <s v="YES__Please provide a brief listing of options/alternatives researched and why the option your are requesting for this Cost Est is the best alternative:  Multiple alternatives were considered through the course of the planning study, and options were refined based upon community and staff feedback, as well as input from the Park, Energy, and Environment Committee in 2022. A selection was made to maximize the possibility of improving the center and site with the lowest required capital investment. The request for facade and entrance work represents one of the smallest possible initial phases of construction."/>
    <s v="02__YES__Annual financial impact includes: This project is expected to reduce the occurrence of work orders to Parks Trades to respond to building system and material failures."/>
    <s v="Facility_Rehab or Major Maint"/>
    <s v="YES__https://milwaukeecountywi.sharepoint.com/:f:/r/sites/CapitalPlanning-Parks/Shared%20Documents/Parks/Funded/WP078401%20Kozy%20Community%20Center%20Fa%C3%A7ade%20and%20Entrance?csf=1&amp;web=1&amp;e=qmPx5v"/>
    <s v="YES__Work that involves any building perferations shall be completed when weather conditions are seasonally appropriate."/>
    <s v="00__Technology Security Risk(s) Addressed: "/>
    <s v="00__Safety-Risk Issue(s) Addressed:  "/>
    <s v="00__Safety-Risk Issue(s) Addressed: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4__Primary Asset Zip Code: 53215__Total Pop Srvd: 25700__Minority Pop Srvd: 19500__Addresses Racial Equity by: Kosciuszko Park is in an area of high equity need in the Milwaukee County Parks System, scoring an 10/10 on the 2025 Parks Equity Index. Addressing capital investments in high equity need zones prioritizes funding to where it can have the greatest impact on the lives of those who face equity challenges including social determinants of health. By achieving racial equity, Milwaukee County can become the healthiest county in the State."/>
    <s v="YES"/>
    <s v="00__NO"/>
    <s v="03__YES__Page 220 of the adopted 5-year CIP (2025-2029)."/>
    <s v="03__YES__Category 2 = Addresses Assets anticipated to fail within the next 12 - 24 months__Deferred Maint issues addressed by project: Both the façade and entry doors have been the subject of a recent structural and facility evaluation that recommended action in the short-term."/>
    <m/>
    <n v="53215"/>
    <s v=""/>
    <s v=""/>
    <s v=""/>
    <x v="16"/>
    <n v="0"/>
    <n v="0"/>
    <n v="0"/>
    <x v="1"/>
    <n v="0"/>
    <n v="0"/>
    <n v="0"/>
    <s v="2201 S.7th Street"/>
    <n v="0"/>
    <n v="0"/>
    <n v="0"/>
    <s v="00"/>
    <s v="No Climate Reduction Impact reported by Requesting Department"/>
    <n v="0"/>
    <s v="00_No Climate Reduction Impact reported by Requesting Department"/>
    <m/>
    <m/>
    <x v="133"/>
    <s v="None"/>
    <s v="AMIR"/>
    <s v="1-FACILITIES MANAGEMENT (AE-EE-FM)"/>
    <s v="NA-0"/>
    <s v="2025-1"/>
    <s v="2025-2"/>
    <s v="2026-1"/>
    <s v="2026-2"/>
    <s v="2026-4"/>
    <s v="25"/>
    <s v=""/>
    <s v="LOW"/>
    <s v="Yes"/>
    <n v="0.9"/>
    <s v="NO"/>
    <s v="5/30/25"/>
    <s v="1-Facilities Management (AE-EE-FM)"/>
    <m/>
    <m/>
    <m/>
    <m/>
    <x v="1"/>
  </r>
  <r>
    <s v="PF_WP078501_DOYNE PARK REDESIGN STUDY.XLSM"/>
    <s v="9010"/>
    <s v="9010_PARKS"/>
    <x v="16"/>
    <n v="1400"/>
    <x v="134"/>
    <s v="1 - Basic Planning &amp; Design"/>
    <s v="1"/>
    <s v="2 - Construction &amp; Implementation"/>
    <s v="2"/>
    <n v="190010"/>
    <n v="0"/>
    <n v="0"/>
    <n v="190010"/>
    <n v="2"/>
    <n v="2"/>
    <n v="190010"/>
    <s v="CASH"/>
    <n v="0"/>
    <n v="1500000"/>
    <n v="0"/>
    <n v="1500000"/>
    <n v="0"/>
    <n v="0"/>
    <n v="1500000"/>
    <n v="0"/>
    <s v="YES"/>
    <s v="YES_BUDGET MODULE ACCT IMPORT tab for SHERPA import is balanced"/>
    <b v="1"/>
    <n v="0"/>
    <s v="YES"/>
    <s v="YES"/>
    <x v="134"/>
    <n v="45761"/>
    <s v="SARAH TOOMSEN"/>
    <s v="414-257-7389"/>
    <s v="Sarah.Toomsen@milwaukeecountywi.gov"/>
    <x v="133"/>
    <s v="NO"/>
    <s v="NO__Please provide an explanation of why alternative options were not researched:  The alternative solution would be the status quo of no investment. Without investment, the park would remain underutilized and fail to provide diverse recreational opportunities, limiting its potential to serve and engage the community. "/>
    <s v="00__NO__Annual financial impact includes: "/>
    <s v="Other Capital"/>
    <s v="YES__https://milwaukeecountywi.sharepoint.com/:w:/r/sites/CapitalPlanning-Parks/_layouts/15/Doc.aspx?sourcedoc=%7BA4458214-706B-47F4-AC1E-7EF3ACE7F3DB%7D&amp;file=Project%20Charter%20WP078501%20Doyne%20Park%20Redesign%20Study.docx&amp;action=default&amp;mobileredirect=true"/>
    <s v="NO__"/>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2__Primary Asset Zip Code: 53213__Total Pop Srvd: 939489__Minority Pop Srvd: 345732__Addresses Racial Equity by: Doyne Park is availble for use for all members of the community. Improving and providing more recreational opportunities furthers the County's goal of becoming the healthiest county in the state, thereby achiving racial equity. "/>
    <s v="NO"/>
    <s v="00__NO"/>
    <s v="03__YES__See Page 206 of the most recent 5-YR CIP (2025-2029)."/>
    <s v="00__NO____Deferred Maint issues addressed by project: "/>
    <m/>
    <n v="53213"/>
    <s v=""/>
    <s v=""/>
    <s v=""/>
    <x v="6"/>
    <n v="0"/>
    <n v="0"/>
    <n v="0"/>
    <x v="1"/>
    <n v="0"/>
    <n v="0"/>
    <n v="0"/>
    <s v="5300 W Wells St"/>
    <n v="0"/>
    <n v="0"/>
    <n v="0"/>
    <s v="00"/>
    <s v="No Climate Reduction Impact reported by Requesting Department"/>
    <n v="0"/>
    <s v="00_No Climate Reduction Impact reported by Requesting Department"/>
    <m/>
    <m/>
    <x v="134"/>
    <s v="The scope of work includes the construction. "/>
    <s v="BRILL"/>
    <s v="1-FACILITIES MANAGEMENT (AE-EE-FM)"/>
    <s v="NA-0"/>
    <s v="2026-1"/>
    <s v="2026-2"/>
    <s v="2028-3"/>
    <s v="2028-3"/>
    <s v="2028-4"/>
    <s v="20"/>
    <s v=""/>
    <s v="HIGH"/>
    <s v="Yes"/>
    <s v="Conceptual"/>
    <s v="YES"/>
    <s v="5/22/25"/>
    <s v="1-Facilities Management (AE-EE-FM)"/>
    <m/>
    <m/>
    <m/>
    <m/>
    <x v="1"/>
  </r>
  <r>
    <s v="PF_WP078701_PARKS SOUTH REGION ROOF REPLACEMENTS.XLSM"/>
    <s v="9010"/>
    <s v="9010_PARKS"/>
    <x v="16"/>
    <n v="1400"/>
    <x v="135"/>
    <s v="1 - Basic Planning &amp; Design"/>
    <s v="1"/>
    <s v="2 - Construction &amp; Implementation"/>
    <s v="2"/>
    <n v="762160"/>
    <n v="762160"/>
    <n v="1"/>
    <n v="0"/>
    <n v="0"/>
    <n v="1"/>
    <n v="762160"/>
    <s v="BOND"/>
    <n v="0"/>
    <n v="5000000"/>
    <n v="0"/>
    <n v="5000000"/>
    <n v="0"/>
    <n v="0"/>
    <n v="5000000"/>
    <n v="0"/>
    <s v="YES"/>
    <s v="YES_BUDGET MODULE ACCT IMPORT tab for SHERPA import is balanced"/>
    <b v="1"/>
    <n v="0"/>
    <s v="YES"/>
    <s v="YES"/>
    <x v="135"/>
    <n v="45764"/>
    <s v="SARAH TOOMSEN"/>
    <s v="414-257-7389"/>
    <s v="sarah.toomsen@milwaukeecountywi.gov"/>
    <x v="134"/>
    <s v="NO"/>
    <s v="YES__Please provide a brief listing of options/alternatives researched and why the option your are requesting for this Cost Est is the best alternative:  Due to the age and condition of the roofing systems, replacement is the most cost-effective option. These building assets are relied upon for public and revenue generating activities and operations in the Parks system."/>
    <s v="02__YES__Annual financial impact includes: Investing in new roofing systems will eliminate O&amp;M costs and service requests for continuous, temporary and ongoing repairs."/>
    <s v="Facility_Rehab or Major Maint"/>
    <s v="YES__A&amp;E Project Charter https://milwaukeecountywi.sharepoint.com/:w:/r/sites/CapitalPlanning-Parks/Shared%20Documents/Parks/WP078701%20PARKS%20SOUTH%20REGION%20ROOF%20REPLACEMENTS/Project%20Charter%20WP078701%20Parks%20South%20Region%20Roof%20Replacements.docx?d=wb51bd39800404314adbcc75d95f781dd&amp;csf=1&amp;web=1&amp;e=oVbxNR"/>
    <s v="YES__Specific weather conditions will be necessary for certain aspects of roofing work."/>
    <s v="00__Technology Security Risk(s) Addressed: "/>
    <s v="00__Safety-Risk Issue(s) Addressed:  "/>
    <s v="00__Safety-Risk Issue(s) Addressed:  "/>
    <s v="NO__Adopted Board File: __Agreement(s) Uploaded: __Partners and nature of Agreement(s): __Next Board cycle if agreement(s) not yet adopted: "/>
    <m/>
    <s v="01__Provides a community service as a seasonal facility (major park shelters, outdoor aquatic facilities, concession stands)*Provides a minor maintenance function (facility and vehicle maintenance shops)* Provides a minor site mission function (animal exhibit-holding facilities)"/>
    <s v="NO"/>
    <s v="NO"/>
    <s v="00__Citations Addressed by Project?: NO__Description of Citation(s) addressed: "/>
    <s v="03__Primary Asset Zip Code: Countywide__Total Pop Srvd: 928059__Minority Pop Srvd: 354086__Addresses Racial Equity by: By investing in buildings that serve the public, this project will sustain recreational assets that are relied upon by all Milwaukee County residents. An active and healthy public aligns with the County's goal to achieve racial equity by becoming the healthiest County in the State of Wisconsin."/>
    <s v="NO"/>
    <s v="00__NO"/>
    <s v="03__YES__This project is included in the most recent 5-YR CIP (2025-2029), see page 221. Additionally, page 147 of the 2050 Park and Open Space Plan identifies the 25-Year Capital Improvements needed for County-owned Park and Open Space sites in Milwaukee County, including buildings, in Table 6.4"/>
    <s v="03__YES__Category 2 = Addresses Assets anticipated to fail within the next 12 - 24 months__Deferred Maint issues addressed by project: The buildings and roofing systems identified in this project are each well beyond their useful life, and leaks are causing continuous and ongoing damage to interior spaces."/>
    <n v="0"/>
    <s v="Countywide"/>
    <s v=""/>
    <s v=""/>
    <s v=""/>
    <x v="7"/>
    <n v="0"/>
    <n v="0"/>
    <n v="0"/>
    <x v="4"/>
    <n v="0"/>
    <n v="0"/>
    <n v="0"/>
    <s v="Countywide"/>
    <n v="0"/>
    <n v="0"/>
    <n v="0"/>
    <s v="00"/>
    <s v="No Climate Reduction Impact reported by Requesting Department"/>
    <n v="0"/>
    <s v="00_No Climate Reduction Impact reported by Requesting Department"/>
    <m/>
    <m/>
    <x v="135"/>
    <s v="The scope of work includes construction of design."/>
    <s v="ADAM, BRILL"/>
    <s v="1-FACILITIES MANAGEMENT (AE-EE-FM)"/>
    <s v="NA-0"/>
    <s v="2026-2"/>
    <s v="2026-4"/>
    <s v="2028-2"/>
    <s v="2028-3"/>
    <s v="2029-1"/>
    <s v="30"/>
    <s v=""/>
    <s v="HIGH"/>
    <s v="Yes"/>
    <s v="Conceptual"/>
    <s v="YES"/>
    <s v="5/28/25"/>
    <s v="1-Facilities Management (AE-EE-FM)"/>
    <m/>
    <m/>
    <m/>
    <m/>
    <x v="1"/>
  </r>
  <r>
    <s v="PF_WP079001_SCOUT LAKE PARKING LOT AND PATHS.XLSM"/>
    <s v="9010"/>
    <s v="9010_PARKS"/>
    <x v="16"/>
    <n v="1400"/>
    <x v="136"/>
    <s v="2 - Construction &amp; Implementation"/>
    <s v="2"/>
    <s v="None."/>
    <s v="None."/>
    <n v="1695670"/>
    <n v="1695670"/>
    <n v="1"/>
    <n v="0"/>
    <n v="0"/>
    <n v="1"/>
    <n v="1695670"/>
    <s v="BOND"/>
    <n v="0"/>
    <n v="0"/>
    <n v="0"/>
    <n v="0"/>
    <n v="0"/>
    <n v="0"/>
    <n v="0"/>
    <n v="0"/>
    <s v="YES"/>
    <s v="YES_BUDGET MODULE ACCT IMPORT tab for SHERPA import is balanced"/>
    <b v="1"/>
    <n v="0"/>
    <s v="YES"/>
    <s v="YES"/>
    <x v="136"/>
    <n v="45764"/>
    <s v="SARAH TOOMSEN"/>
    <s v="414-257-7389"/>
    <s v="Sarah.Toomsen@milwaukeecountywi.gov"/>
    <x v="135"/>
    <s v="NO"/>
    <s v="NO__Please provide an explanation of why alternative options were not researched:  As an existing asset, replacement is the only viable option. The alternative would be no investment which will leads to greater degradation and hazardous conditions over time. "/>
    <s v="00__NO__Annual financial impact includes: "/>
    <s v="Hard-Surface (Non-Roadway)"/>
    <s v="YES__https://milwaukeecountywi.sharepoint.com/:w:/r/sites/CapitalPlanning-Parks/_layouts/15/Doc.aspx?sourcedoc=%7B282EE0BA-2ECD-4D40-B517-91AB2A24815D%7D&amp;file=Project%20Charter%20WP079001%20Scout%20Lake%20Parking%20Lot.docx&amp;action=default&amp;mobileredirect=true&amp;isSPOFile=1&amp;ovuser=ab0c01f6-19e5-4e29-9dab-4d03f82b6495%2CSarah.Toomsen%40milwaukeecountywi.gov&amp;clickparams=eyJBcHBOYW1lIjoiVGVhbXMtRGVza3RvcCIsIkFwcFZlcnNpb24iOiI0OS8yNTAzMDIwMTAxMCIsIkhhc0ZlZGVyYXRlZFVzZXIiOmZhbHNlfQ%3D%3D"/>
    <s v="YES__Construction and restoration work will require seasonally appropriate conditions. "/>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2__Primary Asset Zip Code: 53129__Total Pop Srvd: 939489__Minority Pop Srvd: 345732__Addresses Racial Equity by: Scout Lake is available for use for all members of the community. A healthy population relies on outdoor recreational assets, which also improve overall quality of life in Milwaukee County. By becoming the healthiest county in the State, Milwaukee County can further its goal of achieving racial equity."/>
    <s v="YES"/>
    <s v="00__NO"/>
    <s v="03__YES__Page 146 of the adopted Park and Open Space Plan (Master Plan) identifies investment in facility needs to address deferred maintenance: Recommendation 2.2: Refine and update cost estimates for meeting park and open space site and facility needs and addressing deferred maintenance. "/>
    <s v="03__YES__Category 2 = Addresses Assets anticipated to fail within the next 12 - 24 months__Deferred Maint issues addressed by project: Scout Lake parking lot and pathways have not seen significant investment in many years, causing consistent downward condition of the pavement surfaces."/>
    <m/>
    <n v="53129"/>
    <s v=""/>
    <s v=""/>
    <s v=""/>
    <x v="12"/>
    <n v="0"/>
    <n v="0"/>
    <n v="0"/>
    <x v="11"/>
    <n v="0"/>
    <n v="0"/>
    <n v="0"/>
    <s v="5902 W LOOMIS RD"/>
    <n v="0"/>
    <n v="0"/>
    <n v="0"/>
    <s v="01"/>
    <s v="Each pavement project is evaluated for footprint reduction. Additionally, new construction requires adherence to the most up-to-date stormwater guidelines, reductions in total suspended solids (TSS) and compliance with the County MS4 permit. Green infrastructure to reduce the amount of rainwater that enters the storm sewer will be investigated and result in increased preparedness for flooding events."/>
    <n v="1"/>
    <s v="01_Each pavement project is evaluated for footprint reduction. Additionally, new construction requires adherence to the most up-to-date stormwater guidelines, reductions in total suspended solids (TSS) and compliance with the County MS4 permit. Green infrastructure to reduce the amount of rainwater that enters the storm sewer will be investigated and result in increased preparedness for flooding events."/>
    <m/>
    <m/>
    <x v="136"/>
    <s v="None"/>
    <s v="ELIEZER RAMIREZ"/>
    <s v="1-FACILITIES MANAGEMENT (AE-EE-FM)"/>
    <s v="NA-0"/>
    <s v="2025-2"/>
    <s v="2025-3"/>
    <s v="2026-1"/>
    <s v="2026-3"/>
    <s v="2026-4"/>
    <s v="25"/>
    <s v=""/>
    <s v="LOW"/>
    <s v="Yes"/>
    <n v="0.9"/>
    <s v="NO"/>
    <s v="5/28/25"/>
    <s v="1-Facilities Management (AE-EE-FM)"/>
    <m/>
    <m/>
    <m/>
    <m/>
    <x v="1"/>
  </r>
  <r>
    <s v="PF_WP079301_LAFOLLETTE PARK COURT AND SITE IMPROVEMENTS.XLSM"/>
    <s v="9010"/>
    <s v="9010_PARKS"/>
    <x v="16"/>
    <n v="1400"/>
    <x v="137"/>
    <s v="1 - Basic Planning &amp; Design"/>
    <s v="1"/>
    <s v="2 - Construction &amp; Implementation"/>
    <s v="2"/>
    <n v="162320"/>
    <n v="162320"/>
    <n v="1"/>
    <n v="0"/>
    <n v="0"/>
    <n v="1"/>
    <n v="162320"/>
    <s v="BOND"/>
    <n v="0"/>
    <n v="1000000"/>
    <n v="0"/>
    <n v="1000000"/>
    <n v="0"/>
    <n v="0"/>
    <n v="1000000"/>
    <n v="0"/>
    <s v="YES"/>
    <s v="YES_BUDGET MODULE ACCT IMPORT tab for SHERPA import is balanced"/>
    <b v="1"/>
    <n v="0"/>
    <s v="YES"/>
    <s v="YES"/>
    <x v="137"/>
    <n v="45764"/>
    <s v="SARAH TOOMSEN"/>
    <s v="414-257-7389"/>
    <s v="Sarah.Toomsen@milwaukeecountywi.gov"/>
    <x v="136"/>
    <s v="NO"/>
    <s v="NO__Please provide an explanation of why alternative options were not researched:  As an existing asset, replacement is the only viable option. The alternative would be no investment which will lead to greater degradation and limited playability over time."/>
    <s v="00__NO__Annual financial impact includes: "/>
    <s v="Other Capital"/>
    <s v="NO"/>
    <s v="YES__Design can take place at any time but construction will require seasonally appropriate conditions."/>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3__Primary Asset Zip Code: 53214__Total Pop Srvd: 40100__Minority Pop Srvd: 13112__Addresses Racial Equity by: A healthy population relies on outdoor recreational assets, which also improve overall quality of life in Milwaukee County. By becoming the healthiest county in the State, Milwaukee County can further its goal of achieving racial equity."/>
    <s v="NO"/>
    <s v="00__NO"/>
    <s v="03__YES__See Page 222 of the most recent 5-YR CIP (2025-2029)."/>
    <s v="03__YES__Category 2 = Addresses Assets anticipated to fail within the next 12 - 24 months__Deferred Maint issues addressed by project: With a pavement rating score of 49/100 and 30/100 (2024), the court surfaces are beyond their useful life and can no longer be patched. Pavement Rating Index: _x000a_80 - 100 =  Excellent_x000a_70 - 80   =  Very good_x000a_50 - 70   =  Good_x000a_30 - 50   =  Fair_x000a_20 - 30   = Poor_x000a_10 - 20   =  Very Poor_x000a_  0 - 10   =  Failed"/>
    <m/>
    <n v="53214"/>
    <s v=""/>
    <s v=""/>
    <s v=""/>
    <x v="5"/>
    <n v="0"/>
    <n v="0"/>
    <n v="0"/>
    <x v="5"/>
    <n v="0"/>
    <n v="0"/>
    <n v="0"/>
    <s v="901 S 92nd Street"/>
    <n v="0"/>
    <n v="0"/>
    <n v="0"/>
    <s v="01"/>
    <s v="Each pavement project is evaluated for footprint reduction. Additionally, new construction requires adherence to the most up-to-date stormwater guidelines, reductions in total suspended solids (TSS) and compliance with the County MS4 permit. Green infrastructure to reduce the amount of rainwater that enters the storm sewer will be investigated and result in increased preparedness for flooding events."/>
    <n v="1"/>
    <s v="01_Each pavement project is evaluated for footprint reduction. Additionally, new construction requires adherence to the most up-to-date stormwater guidelines, reductions in total suspended solids (TSS) and compliance with the County MS4 permit. Green infrastructure to reduce the amount of rainwater that enters the storm sewer will be investigated and result in increased preparedness for flooding events."/>
    <m/>
    <m/>
    <x v="137"/>
    <s v="The scope of work includes construction of the design."/>
    <s v="RAMIREZ, BRILL"/>
    <s v="1-FACILITIES MANAGEMENT (AE-EE-FM)"/>
    <s v="NA-0"/>
    <s v="2026-1"/>
    <s v="2026-4"/>
    <s v="2028-1"/>
    <s v="2028-3"/>
    <s v="2028-4"/>
    <s v="20"/>
    <s v=""/>
    <s v="HIGH"/>
    <s v="Yes"/>
    <s v="Conceptual"/>
    <s v="YES"/>
    <s v="5/21/25"/>
    <s v="1-Facilities Management (AE-EE-FM)"/>
    <m/>
    <m/>
    <m/>
    <m/>
    <x v="1"/>
  </r>
  <r>
    <s v="PF_WP079801_SHERMAN PARK – BOYS AND GIRLS CLUB ROOF REPLACEMENT.XLSM"/>
    <s v="9010"/>
    <s v="9010_PARKS"/>
    <x v="16"/>
    <n v="1400"/>
    <x v="138"/>
    <s v="1 - Basic Planning &amp; Design"/>
    <s v="1"/>
    <s v="2 - Construction &amp; Implementation"/>
    <s v="2"/>
    <n v="203010"/>
    <n v="203010"/>
    <n v="1"/>
    <n v="0"/>
    <n v="0"/>
    <n v="1"/>
    <n v="203010"/>
    <s v="BOND"/>
    <n v="0"/>
    <n v="1600000"/>
    <n v="0"/>
    <n v="1600000"/>
    <n v="0"/>
    <n v="0"/>
    <n v="1600000"/>
    <n v="0"/>
    <s v="YES"/>
    <s v="YES_BUDGET MODULE ACCT IMPORT tab for SHERPA import is balanced"/>
    <b v="1"/>
    <n v="0"/>
    <s v="YES"/>
    <s v="YES"/>
    <x v="138"/>
    <n v="45763"/>
    <s v="SARAH TOOMSEN"/>
    <s v="414-257-7389"/>
    <s v="sarah.toomsen@milwaukeecountywi.gov"/>
    <x v="137"/>
    <s v="NO"/>
    <s v="NO__Please provide an explanation of why alternative options were not researched:  As an existing asset that serves a critical cross section of the Milwaukee community, replacement is the only viable option."/>
    <s v="02__YES__Annual financial impact includes: Roof replacement will reduce the need for service requests related to leaks, which are recurring and take both staff and financial resources."/>
    <s v="Facility_Rehab or Major Maint"/>
    <s v="YES__A&amp;E Project Charter: https://milwaukeecountywi.sharepoint.com/:f:/r/sites/CapitalPlanning-Parks/Shared%20Documents/Parks/WP079801_SHERMAN%20PARK%20-%20BOYS%20AND%20GIRLS%20CLUB%20ROOF%20REPLACEMENT?csf=1&amp;web=1&amp;e=AT6K4e"/>
    <s v="YES__Construction will require seasonally-appropriate conditions."/>
    <s v="00__Technology Security Risk(s) Addressed: "/>
    <s v="00__Safety-Risk Issue(s) Addressed:  "/>
    <s v="00__Safety-Risk Issue(s) Addressed:  "/>
    <s v="YES__Adopted Board File: 1990 contract uploaded__Agreement(s) Uploaded: YES__Partners and nature of Agreement(s): Milwaukee County Parks has a long-term lease with the Boys &amp; Girls Club of Greater Milwaukee for this building. The club provides educational programming for Milwaukee's youth.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YES__Board File: 1990 contract uploaded__SD Uploaded: YES__Detail:  Section 4.03 of the 1990 lease details that Milwaukee County is responsible for the building's roof."/>
    <s v="00__Citations Addressed by Project?: NO__Description of Citation(s) addressed: s"/>
    <s v="05__Primary Asset Zip Code: 53210__Total Pop Srvd: 78000__Minority Pop Srvd: 67392__Addresses Racial Equity by: The Boys and Girls Club of Greater Milwaukee serves one of the most critical populations in Milwaukee County - youth. By providing a safe and naturing space for children in an area of high equity need, Milwaukee County is advancing the mission of achieving racial equity by directing resources to those communities that will proportionately be most impacted by investments."/>
    <s v="NO"/>
    <s v="00__NO"/>
    <s v="03__YES__See Page 222 of the most recent 5-YR CIP (2025-2029)."/>
    <s v="03__YES__Category 2 = Addresses Assets anticipated to fail within the next 12 - 24 months__Deferred Maint issues addressed by project: The roofing system at Sherman is beyond it's useful life and the ability to make spot repairs is diminishing."/>
    <m/>
    <n v="53210"/>
    <s v=""/>
    <s v=""/>
    <s v=""/>
    <x v="10"/>
    <n v="0"/>
    <n v="0"/>
    <n v="0"/>
    <x v="1"/>
    <n v="0"/>
    <n v="0"/>
    <n v="0"/>
    <s v="3000 N Sherman Blvd"/>
    <n v="0"/>
    <n v="0"/>
    <n v="0"/>
    <s v="01"/>
    <s v="Material selection will consider urban heat island impacts and related energy efficiency for the systems within the building."/>
    <n v="1"/>
    <s v="01_Material selection will consider urban heat island impacts and related energy efficiency for the systems within the building."/>
    <m/>
    <m/>
    <x v="138"/>
    <s v="The scope of work includes construction of design."/>
    <s v="FREEMAN, BRILL"/>
    <s v="1-FACILITIES MANAGEMENT (AE-EE-FM)"/>
    <s v="NA-0"/>
    <s v="2026-2"/>
    <s v="2026-4"/>
    <s v="2028-2"/>
    <s v="2028-3"/>
    <s v="2029-1"/>
    <s v="30"/>
    <s v=""/>
    <s v="HIGH"/>
    <s v="Yes"/>
    <s v="Conceptual"/>
    <s v="YES"/>
    <s v="5/29/25"/>
    <s v="1-Facilities Management (AE-EE-FM)"/>
    <m/>
    <m/>
    <m/>
    <m/>
    <x v="1"/>
  </r>
  <r>
    <s v="PF_WP079601_MCKINLEY MARINA PARKING LOT REPLACEMENT – CENTER SECTION.XLSM"/>
    <s v="9010"/>
    <s v="9010_PARKS"/>
    <x v="16"/>
    <n v="1400"/>
    <x v="139"/>
    <s v="1 - Basic Planning &amp; Design"/>
    <s v="1"/>
    <s v="2 - Construction &amp; Implementation"/>
    <s v="2"/>
    <n v="320330"/>
    <n v="320330"/>
    <n v="1"/>
    <n v="0"/>
    <n v="0"/>
    <n v="1"/>
    <n v="320330"/>
    <s v="BOND"/>
    <n v="0"/>
    <n v="3200000"/>
    <n v="0"/>
    <n v="3200000"/>
    <n v="0"/>
    <n v="0"/>
    <n v="3200000"/>
    <n v="0"/>
    <s v="YES"/>
    <s v="YES_BUDGET MODULE ACCT IMPORT tab for SHERPA import is balanced"/>
    <b v="1"/>
    <n v="0"/>
    <s v="YES"/>
    <s v="YES"/>
    <x v="139"/>
    <n v="45755"/>
    <s v="SARAH TOOMSEN"/>
    <s v="414-257-7389"/>
    <s v="sarah.toomsen@milwaukeecountywi.gov"/>
    <x v="138"/>
    <s v="NO"/>
    <s v="NO__Please provide an explanation of why alternative options were not researched:  As an existing asset that is relied upon by marina users, recreational lakefront users, and event participants, replacement is the only option. Due to the age and condition of the parking area, full replacement is also the most cost-effective option."/>
    <s v="00__NO__Annual financial impact includes: "/>
    <s v="Hard-Surface (Non-Roadway)"/>
    <s v="YES__https://milwaukeecountywi.sharepoint.com/:f:/r/sites/CapitalPlanning-Parks/Shared%20Documents/Parks/WP079601_MCKINLEY%20MARINA%20PARKING%20LOT%20REPLACEMENT%20-%20CENTER%20SECTION?csf=1&amp;web=1&amp;e=Ogq2Ai"/>
    <s v="YES__Design can take place at any time, but construction will require seasonally appropriate conditions for paving and vegetation establishment. The construction schedule will also need to consider marina slipholder access and lakefront events."/>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3__Primary Asset Zip Code: 53202__Total Pop Srvd: 489500__Minority Pop Srvd: 195800__Addresses Racial Equity by: The lakefront of Milwaukee provides a wide variety of recreational opportunities, and is protected for public benefit under the Public Trust Doctrine. By providing opportunities for an active lifestyle and unique cultural events, Milwaukee County is advancing the goal of achieving racial equity by becoming the healthiest county in the State."/>
    <s v="NO"/>
    <s v="00__NO"/>
    <s v="03__YES__Refer to page 206 in the 2025-2029 Adopted 5-YR Capital Plan. Additionally, page 150 of the adopted Park and Open Space plan identifies investment in facility needs to address deferred maintenance: &quot;Recommendation 1.7: Refine and update cost estimates for meeting park and open space site and facility needs and addressing deferred maintenance.&quot;"/>
    <s v="03__YES__Category 2 = Addresses Assets anticipated to fail within the next 12 - 24 months__Deferred Maint issues addressed by project: With a pavement rating of 18/100 when last inspected, the conditions of this parking lot is very poor, and patching is no longer an option; reconstruction is required. Pavement Condition Index:_x000a_80 - 100 = Excellent_x000a_70 - 80   =  Very good_x000a_50 - 70   =  Good_x000a_30 - 50   =  Poor_x000a_20 - 30   =  Fair                                                                                                                                                                                                  10 - 20   =  Very Poor_x000a_ 0 - 10   = Failed"/>
    <m/>
    <n v="53202"/>
    <s v=""/>
    <s v=""/>
    <s v=""/>
    <x v="1"/>
    <n v="0"/>
    <n v="0"/>
    <n v="0"/>
    <x v="1"/>
    <n v="0"/>
    <n v="0"/>
    <n v="0"/>
    <s v="1750 N LINCOLN MEMORIAL DR"/>
    <n v="0"/>
    <n v="0"/>
    <n v="0"/>
    <s v="01"/>
    <s v="Each pavement project is evaluated for footprint reduction. Additionally, new construction requires adherence to the most up-to-date stormwater guidelines, reductions in total suspended solids (TSS) and compliance with the County MS4 permit. Green infrastructure to reduce the amount of rainwater that enters the storm sewer will be investigated and result in increased preparedness for flooding events."/>
    <n v="1"/>
    <s v="01_Each pavement project is evaluated for footprint reduction. Additionally, new construction requires adherence to the most up-to-date stormwater guidelines, reductions in total suspended solids (TSS) and compliance with the County MS4 permit. Green infrastructure to reduce the amount of rainwater that enters the storm sewer will be investigated and result in increased preparedness for flooding events."/>
    <m/>
    <m/>
    <x v="139"/>
    <s v="The scope of work includes construction of the design."/>
    <s v="JANSSEN P.E., BRILL"/>
    <s v="1-FACILITIES MANAGEMENT (AE-EE-FM)"/>
    <s v="NA-0"/>
    <s v="2026-2"/>
    <s v="2026-4"/>
    <s v="2028-2"/>
    <s v="2028-3"/>
    <s v="2028-4"/>
    <s v="20"/>
    <s v=""/>
    <s v="HIGH"/>
    <s v="Yes"/>
    <s v="Conceptual"/>
    <s v="YES"/>
    <s v="5/29/25"/>
    <s v="1-Facilities Management (AE-EE-FM)"/>
    <m/>
    <m/>
    <m/>
    <m/>
    <x v="1"/>
  </r>
  <r>
    <s v="PF_WP080201_COPERNICUS PLAYGROUND REPLACEMENT.XLSM"/>
    <s v="9010"/>
    <s v="9010_PARKS"/>
    <x v="16"/>
    <n v="1400"/>
    <x v="140"/>
    <s v="2 - Construction &amp; Implementation"/>
    <s v="2"/>
    <s v="None."/>
    <s v="None."/>
    <n v="465833"/>
    <n v="465833"/>
    <n v="1"/>
    <n v="0"/>
    <n v="0"/>
    <n v="1"/>
    <n v="465833"/>
    <s v="BOND"/>
    <n v="0"/>
    <n v="0"/>
    <n v="0"/>
    <n v="0"/>
    <n v="0"/>
    <n v="0"/>
    <n v="0"/>
    <n v="0"/>
    <s v="YES"/>
    <s v="YES_BUDGET MODULE ACCT IMPORT tab for SHERPA import is balanced"/>
    <b v="1"/>
    <n v="0"/>
    <s v="YES"/>
    <s v="YES"/>
    <x v="140"/>
    <n v="45760"/>
    <s v="SARAH TOOMSEN"/>
    <s v="414-257-7389"/>
    <s v="sarah.toomsen@milwaukeecountywi.gov"/>
    <x v="139"/>
    <s v="NO"/>
    <s v="NO__Please provide an explanation of why alternative options were not researched:  Copernicus playground is a popular and valued neighborhood park amenity, therefore replacement is the only viable option."/>
    <s v="02__YES__Annual financial impact includes: Amenity replacement will allow Parks Trades and Operations to expend time and resources on other sites in the system rather than on surfacing and equipment repairs, as are regularly needed at this site."/>
    <s v="Other Capital"/>
    <s v="NO"/>
    <s v="YES__Poured-in-place rubber surfacing and concrete elements will require seasonally appropriate conditions, as will vegetation establishment."/>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3__Primary Asset Zip Code: 53221__Total Pop Srvd: 39125__Minority Pop Srvd: 17553__Addresses Racial Equity by: All residents of Milwaukee County, including the 23% that are children (ACS 2021), deserve the opportunity to play and recreate as a part of their physical and emotional health. By providing free and open playgrounds that foster a safe play environment, the Milwaukee County Parks Department is promoting the opportunity for Milwaukee County to pursue it's goal of becoming the healthiest county in the state, which also aligns with achievements in racial equity for County residents."/>
    <s v="NO"/>
    <s v="00__NO"/>
    <s v="03__YES__Refer to Page 222 of the most recent 5-YR CIP (2025-2029)."/>
    <s v="03__YES__Category 2 = Addresses Assets anticipated to fail within the next 12 - 24 months__Deferred Maint issues addressed by project: Replacement of the playground and its surfacing will allow Parks Operations and Trades staff to focus staff hours and operating budget resources elsewhere in the Parks system rather than on surfacing patching and equipment repairs."/>
    <m/>
    <n v="53221"/>
    <s v=""/>
    <s v=""/>
    <s v=""/>
    <x v="8"/>
    <n v="0"/>
    <n v="0"/>
    <n v="0"/>
    <x v="1"/>
    <n v="0"/>
    <n v="0"/>
    <n v="0"/>
    <s v="5600 S 22ND ST"/>
    <n v="0"/>
    <n v="0"/>
    <n v="0"/>
    <s v="00"/>
    <s v="No Climate Reduction Impact reported by Requesting Department"/>
    <n v="0"/>
    <s v="00_No Climate Reduction Impact reported by Requesting Department"/>
    <m/>
    <m/>
    <x v="140"/>
    <s v="None."/>
    <s v="SARAH TOOMSEN"/>
    <s v="4-SAME AS REQUESTING DEPT/AGENCY (EXCLUDES DOT, FCLTY MNGMNT, AND IMSD)"/>
    <s v="NA-0"/>
    <s v="NA-0"/>
    <s v="2026-2"/>
    <s v="2026-3"/>
    <s v="2027-2"/>
    <s v="2027-3"/>
    <s v="20"/>
    <s v=""/>
    <s v="LOW"/>
    <s v="NO"/>
    <s v="Conceptual"/>
    <s v="NO"/>
    <s v="5/29/25"/>
    <s v="4-Same as Requesting Dept/Agency (Excludes DOT, Fclty Mngmnt, and IMSD)"/>
    <m/>
    <m/>
    <m/>
    <m/>
    <x v="1"/>
  </r>
  <r>
    <s v="PF_WP080301_MITCHELL PARK DOMES REPAIRS.XLSM"/>
    <s v="9010"/>
    <s v="9010_PARKS"/>
    <x v="16"/>
    <n v="1400"/>
    <x v="141"/>
    <s v="2 - Construction &amp; Implementation"/>
    <s v="2"/>
    <s v="2 - Construction &amp; Implementation"/>
    <s v="2"/>
    <n v="5000000"/>
    <n v="5000000"/>
    <n v="1"/>
    <n v="0"/>
    <n v="0"/>
    <n v="1"/>
    <n v="5000000"/>
    <s v="BOND"/>
    <n v="0"/>
    <n v="20000000"/>
    <n v="5000000"/>
    <n v="5000000"/>
    <n v="5000000"/>
    <n v="5000000"/>
    <n v="20000000"/>
    <n v="0"/>
    <s v="YES"/>
    <s v="YES_BUDGET MODULE ACCT IMPORT tab for SHERPA import is balanced"/>
    <b v="1"/>
    <n v="0"/>
    <s v="YES"/>
    <s v="YES"/>
    <x v="141"/>
    <n v="45748"/>
    <s v="JIM TARANTINO"/>
    <s v="414 208 6087"/>
    <s v="james.tarantino@milwaukeecountywi.gov"/>
    <x v="140"/>
    <s v="NO"/>
    <s v="YES__Please provide a brief listing of options/alternatives researched and why the option your are requesting for this Cost Est is the best alternative:  The Domes Task Force met for over three years and considered various options for the future of the Domes.  The selected alternative was one of over 20 potential alternatives for the Domes and the recommendation was confirmed by the Milwaukee County Board in 2025 budget amendment 06."/>
    <s v="02__YES__Annual financial impact includes: The Domes Reimagined Campaign includes the commitment by the supportive friends group to assume day to day control of the facility which includes the ongoing financial commitment to repair and maintenance of the structures."/>
    <s v="Facility_Rehab or Major Maint"/>
    <s v="NO"/>
    <s v="YES__Exterior construction will likely require the long-term staging of a crane in the park, while most elements of the project involve interior construction there will be weather related impacts to repairs of the exterior of the facility.  It is assumed that repair and replacement of the exterior structures would occur in warmer months while interior repairs can occur year-round."/>
    <s v="00__Technology Security Risk(s) Addressed: "/>
    <s v="00__Safety-Risk Issue(s) Addressed:  "/>
    <s v="05__Safety-Risk Issue(s) Addressed:  Prior planning studies have identified the need to repair the Domes concrete structures, which is accomplished by this project and the Domes Reimagined Campaign.  The presence of a wire mesh netting system in each of the three Domes mitigates the immediate safety hazard to the public, but the concrete structures still require repair as identified in prior planning studies to eliminate the safety hazard that is posed by chipping concrete and broken glass.  Water infiltration inside of the Domes structures causes slip hazards to visitors and continually damages the interior improvements."/>
    <s v="YES__Adopted Board File: Anticipated__Agreement(s) Uploaded: NO__Partners and nature of Agreement(s): The Milwaukee Domes Alliance (i.e. the Friends of the Domes) is partnering with Milwaukee County by separate agreement to manage the Domes Reimagined Campaign.__Next Board cycle if agreement(s) not yet adopted: 2025-July-Board Cyle"/>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YES__Board File: Anticipated July 2025__SD Uploaded: NO__Detail:  A July 2025 action item related to this project is anticipated, and the SharePoint record will be updated accordingly as soon as that information is available."/>
    <s v="00__Citations Addressed by Project?: NO__Description of Citation(s) addressed: "/>
    <s v="04__Primary Asset Zip Code: 53215__Total Pop Srvd: 250000__Minority Pop Srvd: 100000__Addresses Racial Equity by: The Mitchell Park Domes are located in Mitchell Park which ranks as a 10 out of 10 on the Park Equity Index ranking.  This ranking is a composite score of social vulnerability data, tree canopy data, walkability, and personal crime in an effort to prioritize funding to support racial equity throughout the parks system.  The Domes are one of the few civic institutions located in Milwaukee's near south side neighborhood which is one of the most racially diverse areas with the highest populations of non-white individuals and in particular children that are in the State of Wisconsin."/>
    <s v="NO"/>
    <s v="03__YES_It is anticipated that the repair and replacement of Domes infrastructure will require several years and several financial contributions by Milwaukee County to complete.  The County commitment of $30 million is spread over successive years and contributions in future capital budgets."/>
    <s v="03__YES__Page 150 of the adopted Park and Open Space Plan (Master Plan) identifies investment in facility needs to address deferred maintenance: &quot;Recommendation 1.7: Refine and update cost estimates for meeting park and open space site and facility needs and addressing deferred maintenance.&quot;"/>
    <s v="05__YES__Category 1 = Immediately Addresses Failing Assets__Deferred Maint issues addressed by project: The Mitchell Park Domes represent one of the most major deferred maintenance issues in Milwaukee County's building portfolio by size, scale, cultural significance and dollar value.  The facility has been failing for approximately 40 years with active water infiltration through the glass and aluminum structures causing damage to the collection and infrastructure inside of the facility."/>
    <m/>
    <n v="53215"/>
    <s v=""/>
    <s v=""/>
    <s v=""/>
    <x v="9"/>
    <n v="0"/>
    <n v="0"/>
    <n v="0"/>
    <x v="1"/>
    <n v="0"/>
    <n v="0"/>
    <n v="0"/>
    <s v="524 S Layton Blvd"/>
    <n v="0"/>
    <n v="0"/>
    <n v="0"/>
    <s v="00"/>
    <s v="No Climate Reduction Impact reported by Requesting Department"/>
    <n v="0"/>
    <s v="00_No Climate Reduction Impact reported by Requesting Department"/>
    <m/>
    <m/>
    <x v="141"/>
    <s v="Years 2 - 5 represent the anticipated $20.0M total County contribution ($5.0M annually). Beyond the 5-Year Plan, 2031 reflects the final county contribution of $5.0M, bringing the total anticipated County funding to $30.0M over six years. "/>
    <s v="TOOMSEN, BRILL"/>
    <s v="4-SAME AS REQUESTING DEPT/AGENCY (EXCLUDES DOT, FCLTY MNGMNT, AND IMSD)"/>
    <s v="NA-0"/>
    <s v="NA-0"/>
    <s v="NA-0"/>
    <s v="NA-0"/>
    <s v="2026-4"/>
    <s v="2026-4"/>
    <s v="30"/>
    <s v=""/>
    <s v="HIGH"/>
    <s v="NO"/>
    <s v="Conceptual"/>
    <s v="NO"/>
    <s v="5/30/25"/>
    <s v="4-Same as Requesting Dept/Agency (Excludes DOT, Fclty Mngmnt, and IMSD)"/>
    <m/>
    <m/>
    <m/>
    <m/>
    <x v="1"/>
  </r>
  <r>
    <s v="PF_WP080801_PARKS LIGHTING IMPROVEMENTS.XLSM"/>
    <s v="9010"/>
    <s v="9010_PARKS"/>
    <x v="16"/>
    <n v="1400"/>
    <x v="142"/>
    <s v="1 - Basic Planning &amp; Design; 2 - Construction &amp; Implementation"/>
    <s v="1, 2"/>
    <s v="None."/>
    <s v="None."/>
    <n v="682940"/>
    <n v="682940"/>
    <n v="1"/>
    <n v="0"/>
    <n v="0"/>
    <n v="1"/>
    <n v="682940"/>
    <s v="BOND"/>
    <n v="0"/>
    <n v="0"/>
    <n v="0"/>
    <n v="0"/>
    <n v="0"/>
    <n v="0"/>
    <n v="0"/>
    <n v="0"/>
    <s v="YES"/>
    <s v="YES_BUDGET MODULE ACCT IMPORT tab for SHERPA import is balanced"/>
    <b v="1"/>
    <n v="0"/>
    <s v="YES"/>
    <s v="YES"/>
    <x v="142"/>
    <n v="45765"/>
    <s v="SARAH TOOMSEN"/>
    <s v="414-257-7389"/>
    <s v="Sarah.Toomsen@milwaukeecountywi.gov"/>
    <x v="141"/>
    <s v="NO"/>
    <s v="NO__Please provide an explanation of why alternative options were not researched:  As an existing asset, replacement is the only viable option. The alternative is to maintain the status quo with no investment."/>
    <s v="00__NO__Annual financial impact includes: "/>
    <s v="Other Capital"/>
    <s v="NO"/>
    <s v="YES__Construction will require seasonally appropriate conditions. "/>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4__Primary Asset Zip Code: 53215__Total Pop Srvd: 40008__Minority Pop Srvd: 34007__Addresses Racial Equity by: Mitchell Park ranks as a 10 out of 10 on the Park Equity Index ranking.  This ranking is a composite score of social vulnerability data, tree canopy data, walkability, and personal crime in an effort to prioritize funding to support racial equity throughout the parks system. While the park is accessible for all park users, the park is located in Milwaukee's near south side neighborhood which is one of the most racially diverse areas with the highest populations of non-white individuals and in particular children that are in the State of Wisconsin."/>
    <s v="YES"/>
    <s v="00__NO"/>
    <s v="03__YES__Page 146 of the adopted Park and Open Space Plan (Master Plan) identifies investment in facility needs to address deferred maintenance: Recommendation 2.2: Refine and update cost estimates for meeting park and open space site and facility needs and addressing deferred maintenance."/>
    <s v="03__YES__Category 2 = Addresses Assets anticipated to fail within the next 12 - 24 months__Deferred Maint issues addressed by project: The outdated lighting infrastructure has not received recent investment, resulting in inadequate illumination throughout the park and frequent needs for repairs and maintenance."/>
    <m/>
    <n v="53215"/>
    <s v=""/>
    <s v=""/>
    <s v=""/>
    <x v="9"/>
    <n v="0"/>
    <n v="0"/>
    <n v="0"/>
    <x v="1"/>
    <n v="0"/>
    <n v="0"/>
    <n v="0"/>
    <s v="524 S Layton Blvd"/>
    <n v="0"/>
    <n v="0"/>
    <n v="0"/>
    <s v="02"/>
    <s v="Converting to energy-efficient LED fixtures lowers energy demand from lighting and reduces emissions. "/>
    <n v="1"/>
    <s v="02_Converting to energy-efficient LED fixtures lowers energy demand from lighting and reduces emissions. "/>
    <m/>
    <m/>
    <x v="142"/>
    <s v="None"/>
    <s v="CONCORD , BRILL"/>
    <s v="1-FACILITIES MANAGEMENT (AE-EE-FM)"/>
    <s v="NA-0"/>
    <s v="2025-1"/>
    <s v="2025-2"/>
    <s v="2026-1"/>
    <s v="2026-2"/>
    <s v="2026-4"/>
    <s v="30"/>
    <s v=""/>
    <s v="LOW"/>
    <s v="Yes"/>
    <n v="0.9"/>
    <s v="NO"/>
    <s v="5/30/25"/>
    <s v="1-Facilities Management (AE-EE-FM)"/>
    <m/>
    <m/>
    <m/>
    <m/>
    <x v="1"/>
  </r>
  <r>
    <s v="PF_WP082001_KOPS PARK PLAYGROUND REPLACEMENT.XLSM"/>
    <s v="9010"/>
    <s v="9010_PARKS"/>
    <x v="16"/>
    <n v="1400"/>
    <x v="143"/>
    <s v="2 - Construction &amp; Implementation"/>
    <s v="2"/>
    <s v="None."/>
    <s v="None."/>
    <n v="403620"/>
    <n v="403620"/>
    <n v="1"/>
    <n v="0"/>
    <n v="0"/>
    <n v="1"/>
    <n v="403620"/>
    <s v="BOND"/>
    <n v="0"/>
    <n v="0"/>
    <n v="0"/>
    <n v="0"/>
    <n v="0"/>
    <n v="0"/>
    <n v="0"/>
    <n v="0"/>
    <s v="YES"/>
    <s v="YES_BUDGET MODULE ACCT IMPORT tab for SHERPA import is balanced"/>
    <b v="1"/>
    <n v="0"/>
    <s v="YES"/>
    <s v="YES"/>
    <x v="143"/>
    <n v="45763"/>
    <s v="SARAH TOOMSEN"/>
    <s v="414-257-7389"/>
    <s v="sarah.toomsen@milwaukeecountywi.gov"/>
    <x v="142"/>
    <s v="NO"/>
    <s v="NO__Please provide an explanation of why alternative options were not researched:  The playground at Kops Park is an important asset within this neighborhood park, and greatly appreciated by the community therefore replacement is the only option."/>
    <s v="02__YES__Annual financial impact includes: Full replacement of the playground will allow Parks Trades and Operations the ability to expend time and resources at other needed playgrounds in the system, rather than on surfacing and equipment repair as is regularly needed at this site."/>
    <s v="Other Capital"/>
    <s v="NO"/>
    <s v="YES__Poured-in-place rubber surfacing and concrete elements will require seasonally appropriate conditions, as will vegetation establishment."/>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3__Primary Asset Zip Code: 53222__Total Pop Srvd: 24510__Minority Pop Srvd: 11635__Addresses Racial Equity by: All residents of Milwaukee County, including the 23% that are children (ACS 2021), deserve the opportunity to play and recreate as a part of their physical and emotional health. By providing free and open playgrounds that foster a safe play environment, the Milwaukee County Parks Department is promoting the opportunity for Milwaukee County to pursue it's goal of becoming the healthiest county in the state, which also aligns with achievements in racial equity for County residents."/>
    <s v="NO"/>
    <s v="00__NO"/>
    <s v="03__YES__Page 222 of 2025 adopted 5 year CIP."/>
    <s v="03__YES__Category 2 = Addresses Assets anticipated to fail within the next 12 - 24 months__Deferred Maint issues addressed by project: This playground is past the estimated useful life of a playground, which is 23 years."/>
    <m/>
    <n v="53222"/>
    <s v=""/>
    <s v=""/>
    <s v=""/>
    <x v="17"/>
    <n v="0"/>
    <n v="0"/>
    <n v="0"/>
    <x v="1"/>
    <n v="0"/>
    <n v="0"/>
    <n v="0"/>
    <s v="3321 N. 86th St."/>
    <n v="0"/>
    <n v="0"/>
    <n v="0"/>
    <s v="00"/>
    <s v="No Climate Reduction Impact reported by Requesting Department"/>
    <n v="0"/>
    <s v="00_No Climate Reduction Impact reported by Requesting Department"/>
    <m/>
    <m/>
    <x v="143"/>
    <s v="None."/>
    <s v="SARAH TOOMSEN"/>
    <s v="4-SAME AS REQUESTING DEPT/AGENCY (EXCLUDES DOT, FCLTY MNGMNT, AND IMSD)"/>
    <s v="NA-N/A"/>
    <s v="NA-N/A"/>
    <s v="2026-2"/>
    <s v="2026-3"/>
    <s v="2027-2"/>
    <s v="2027-3"/>
    <s v="20"/>
    <s v=""/>
    <s v="LOW"/>
    <s v="NO"/>
    <s v="Conceptual"/>
    <s v="NO"/>
    <s v="5/29/25"/>
    <s v="4-Same as Requesting Dept/Agency (Excludes DOT, Fclty Mngmnt, and IMSD)"/>
    <m/>
    <m/>
    <m/>
    <m/>
    <x v="1"/>
  </r>
  <r>
    <s v="PF_WP082101_KK SPORTS CENTER PLAYGROUND REPLACEMENT.XLSM"/>
    <s v="9010"/>
    <s v="9010_PARKS"/>
    <x v="16"/>
    <n v="1400"/>
    <x v="144"/>
    <s v="2 - Construction &amp; Implementation"/>
    <s v="2"/>
    <s v="None."/>
    <s v="None."/>
    <n v="389183"/>
    <n v="389183"/>
    <n v="1"/>
    <n v="0"/>
    <n v="0"/>
    <n v="1"/>
    <n v="389183"/>
    <s v="BOND"/>
    <n v="0"/>
    <n v="0"/>
    <n v="0"/>
    <n v="0"/>
    <n v="0"/>
    <n v="0"/>
    <n v="0"/>
    <n v="0"/>
    <s v="YES"/>
    <s v="YES_BUDGET MODULE ACCT IMPORT tab for SHERPA import is balanced"/>
    <b v="1"/>
    <n v="0"/>
    <s v="YES"/>
    <s v="YES"/>
    <x v="144"/>
    <n v="45763"/>
    <s v="SARAH TOOMSEN"/>
    <s v="414-257-7389"/>
    <s v="sarah.toomsen@milwaukeecountywi.gov"/>
    <x v="143"/>
    <s v="NO"/>
    <s v="NO__Please provide an explanation of why alternative options were not researched:  The playground at KK Sports is an important site amenity that supports the larger sports complex activities at the site, and therefore replacement is the only option."/>
    <s v="02__YES__Annual financial impact includes: Replacement of this asset will allow Parks Trades and Operations to expend time and resources at other facilities across the Parks system rather than addressing the regular repairs that are needed to surfacing and equipment currently."/>
    <s v="Other Capital"/>
    <s v="NO"/>
    <s v="YES__Poured-in-place rubber surfacing and concrete elements will require seasonally appropriate conditions, as will vegetation establishment."/>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4__Primary Asset Zip Code: 53215__Total Pop Srvd: 58375__Minority Pop Srvd: 47867__Addresses Racial Equity by: All residents of Milwaukee County, including the 23% that are children (ACS 2021), deserve the opportunity to play and recreate as a part of their physical and emotional health. By providing free and open playgrounds that foster a safe play environment, the Milwaukee County Parks Department is promoting the opportunity for Milwaukee County to pursue it's goal of becoming the healthiest county in the state, which also aligns with achievements in racial equity for County residents."/>
    <s v="NO"/>
    <s v="00__NO"/>
    <s v="03__YES__See Page 223 of most recent 5-YR CIP (2025-2029)."/>
    <s v="03__YES__Category 2 = Addresses Assets anticipated to fail within the next 12 - 24 months__Deferred Maint issues addressed by project: This playground is past the typical useful life of 23 years and must be replaced."/>
    <m/>
    <n v="53215"/>
    <s v=""/>
    <s v=""/>
    <s v=""/>
    <x v="16"/>
    <n v="0"/>
    <n v="0"/>
    <n v="0"/>
    <x v="1"/>
    <n v="0"/>
    <n v="0"/>
    <n v="0"/>
    <s v="3070 S. 20th St."/>
    <n v="0"/>
    <n v="0"/>
    <n v="0"/>
    <s v="00"/>
    <s v="No Climate Reduction Impact reported by Requesting Department"/>
    <n v="0"/>
    <s v="00_No Climate Reduction Impact reported by Requesting Department"/>
    <m/>
    <m/>
    <x v="143"/>
    <s v="None."/>
    <s v="SARAH TOOMSEN"/>
    <s v="4-SAME AS REQUESTING DEPT/AGENCY (EXCLUDES DOT, FCLTY MNGMNT, AND IMSD)"/>
    <s v="NA-N/A"/>
    <s v="NA-N/A"/>
    <s v="2026-2"/>
    <s v="2026-3"/>
    <s v="2027-2"/>
    <s v="2027-3"/>
    <s v="20"/>
    <s v=""/>
    <s v="LOW"/>
    <s v="NO"/>
    <s v="Conceptual"/>
    <s v="NO"/>
    <s v="5/29/25"/>
    <s v="4-Same as Requesting Dept/Agency (Excludes DOT, Fclty Mngmnt, and IMSD)"/>
    <m/>
    <m/>
    <m/>
    <m/>
    <x v="1"/>
  </r>
  <r>
    <s v="PF_WP082301_PLAYGROUND RESURFACING – PHASE 4.XLSM"/>
    <s v="9010"/>
    <s v="9010_PARKS"/>
    <x v="16"/>
    <n v="1400"/>
    <x v="145"/>
    <s v="2 - Construction &amp; Implementation"/>
    <s v="2"/>
    <s v="None."/>
    <s v="None."/>
    <n v="588000"/>
    <n v="588000"/>
    <n v="1"/>
    <n v="0"/>
    <n v="0"/>
    <n v="1"/>
    <n v="588000"/>
    <s v="BOND"/>
    <n v="0"/>
    <n v="0"/>
    <n v="0"/>
    <n v="0"/>
    <n v="0"/>
    <n v="0"/>
    <n v="0"/>
    <n v="0"/>
    <s v="YES"/>
    <s v="YES_BUDGET MODULE ACCT IMPORT tab for SHERPA import is balanced"/>
    <b v="1"/>
    <n v="0"/>
    <s v="YES"/>
    <s v="YES"/>
    <x v="145"/>
    <n v="45763"/>
    <s v="SARAH TOOMSEN"/>
    <s v="414-257-7389"/>
    <s v="sarah.toomsen@milwaukeecountywi.gov"/>
    <x v="144"/>
    <s v="NO"/>
    <s v="NO__Please provide an explanation of why alternative options were not researched:  Sand as safety surfacing requires constant inspection and maintenance. Fibar (engineered wood fiber) as an alternative to sand requires ongoing (but less than sand) inspection and maintenance. PIP provides all of the safety benefits with less maintenance and also provides a fully ADA accessible surfacing material.  All require regular inspection and repair/replenishment."/>
    <s v="00__NO__Annual financial impact includes: "/>
    <s v="Other Capital"/>
    <s v="NO"/>
    <s v="YES__Poured in Place surfacing requires temperatures above 45 degrees for installation"/>
    <s v="00__Technology Security Risk(s) Addressed: "/>
    <s v="00__Safety-Risk Issue(s) Addressed:  "/>
    <s v="05__Safety-Risk Issue(s) Addressed:  Deteriorating playground conditions pose a potential safety risk to users in the form of tripping hazards, ADA limitations, and subpar impact attenuation. Parks tracks the age of surfacing materials, site conditions, and considers equity priority order of all playground sites when establishing the hazard mitigation goals of the department. "/>
    <s v="NO__Adopted Board File: __Agreement(s) Uploaded: __Partners and nature of Agreement(s): __Next Board cycle if agreement(s) not yet adopted: "/>
    <m/>
    <s v="00"/>
    <s v="NO"/>
    <s v="NO"/>
    <s v="00__Citations Addressed by Project?: NO__Description of Citation(s) addressed: "/>
    <s v="03__Primary Asset Zip Code: Countywide__Total Pop Srvd: 939489__Minority Pop Srvd: 345731__Addresses Racial Equity by: All residents of Milwuakee County, including the 23% that are children (ACS 2021), deserve the opportunity to play and recreate as a part of their physical and emotional health. By providing free and open playgrounds that foster a safe play environment, the Milwaukee County Parks Department is promoting the opportunity for Milwaukee County to pursue it's goal of becoming the healthiest county in the state, which also aligns with achievements in racial equity for County residents."/>
    <s v="NO"/>
    <s v="03__YES_Parks currently has 111 playgrounds which have safety surfacing with a useful life of approximately 10 years. After that time the impact attenuation of the surfacing does not provide a fully effective fall zone for playground users. Due to the cost of surfacing being so high, Parks has been replacing playground surfacing sites where equipment has a fully functional 10+ years remaining. This investment is allowing Parks to make the most of investments in equipment and focus full replacement needs where critically needed. "/>
    <s v="03__YES__See Page 223 of the most recent 5-YR CIP (2025-2029)."/>
    <s v="03__YES__Category 2 = Addresses Assets anticipated to fail within the next 12 - 24 months__Deferred Maint issues addressed by project: Degraded playground surfacing results in trip hazards, reduced impact attenuation from falls, and demands staff time to correct and mitigate the issue to ensure public safety."/>
    <n v="0"/>
    <s v="Countywide"/>
    <s v=""/>
    <s v=""/>
    <s v=""/>
    <x v="7"/>
    <n v="0"/>
    <n v="0"/>
    <n v="0"/>
    <x v="4"/>
    <n v="0"/>
    <n v="0"/>
    <n v="0"/>
    <s v="NA"/>
    <n v="0"/>
    <n v="0"/>
    <n v="0"/>
    <s v="00"/>
    <s v="No Climate Reduction Impact reported by Requesting Department"/>
    <n v="0"/>
    <s v="00_No Climate Reduction Impact reported by Requesting Department"/>
    <m/>
    <m/>
    <x v="144"/>
    <s v="None."/>
    <s v="SARAH TOOMSEN"/>
    <s v="4-SAME AS REQUESTING DEPT/AGENCY (EXCLUDES DOT, FCLTY MNGMNT, AND IMSD)"/>
    <s v="NA-N/A"/>
    <s v="NA-N/A"/>
    <s v="2026-2"/>
    <s v="2026-3"/>
    <s v="2026-4"/>
    <s v="NA-N/A"/>
    <s v="10"/>
    <s v=""/>
    <s v="LOW"/>
    <s v="NO"/>
    <s v="Conceptual"/>
    <s v="NO"/>
    <s v="5/29/25"/>
    <s v="4-Same as Requesting Dept/Agency (Excludes DOT, Fclty Mngmnt, and IMSD)"/>
    <m/>
    <m/>
    <m/>
    <m/>
    <x v="1"/>
  </r>
  <r>
    <s v="PF_WP082401_LITTLE MENOMONEE RIVER TRAIL EXT (COUNTY LINE - GOOD HOPE).XLSM"/>
    <s v="9010"/>
    <s v="9010_PARKS"/>
    <x v="16"/>
    <n v="1400"/>
    <x v="146"/>
    <s v="1 - Basic Planning &amp; Design"/>
    <s v="1"/>
    <s v="2 - Construction &amp; Implementation"/>
    <s v="2"/>
    <n v="960020"/>
    <n v="960020"/>
    <n v="1"/>
    <n v="0"/>
    <n v="0"/>
    <n v="1"/>
    <n v="960020"/>
    <s v="BOND"/>
    <n v="0"/>
    <n v="7734100"/>
    <n v="0"/>
    <n v="7734100"/>
    <n v="0"/>
    <n v="0"/>
    <n v="7734100"/>
    <n v="0"/>
    <s v="YES"/>
    <s v="YES_BUDGET MODULE ACCT IMPORT tab for SHERPA import is balanced"/>
    <b v="1"/>
    <n v="0"/>
    <s v="YES"/>
    <s v="YES"/>
    <x v="146"/>
    <n v="45765"/>
    <s v="SARAH TOOMSEN"/>
    <s v="414-257-7389"/>
    <s v="sarah.toomsen@milwaukeecountywi.gov"/>
    <x v="145"/>
    <s v="YES"/>
    <s v="YES__Please provide a brief listing of options/alternatives researched and why the option your are requesting for this Cost Est is the best alternative:  The 2023 Northwest Trails Connection Plan studied and ranked the highest trail connection needs, and also created a priority order for project implementation."/>
    <s v="02__YES__Annual financial impact includes: The Oak Leaf Trail costs approximately $2,500/mi to maintain annually."/>
    <s v="Hard-Surface (Non-Roadway)"/>
    <s v="YES__https://milwaukeecountywi.sharepoint.com/:w:/r/sites/CapitalPlanning-Parks/_layouts/15/Doc.aspx?sourcedoc=%7B739E9BFF-AF76-4CEE-9A17-5471756A9AA2%7D&amp;file=Project%20Charter%20WP082401%20Little%20Menomonee%20River%20Trail%20Extension%20(County%20Line%20%E2%80%93%20Good%20Hope).docx&amp;action=default&amp;mobileredirect=true"/>
    <s v="YES__Seasonally-appropriate conditions will be require to conduct full site analysis with design."/>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5__Primary Asset Zip Code: 53224__Total Pop Srvd: 939489__Minority Pop Srvd: 345732__Addresses Racial Equity by: Little Menomonee River Parkway scores 8 out of 10 on the Milwaukee County Parks 2025 Equity Index. The Oak Leaf Trail is one of the most popular amenities in Milwaukee County. Parks is committed to providing off-road recreation trails to complete an entire countywide system of transportation and recreation. The OLT connects with state, county and local trails within the greater Milwaukee Metropolitan area including the Henry Aaron State Trail and the Ozaukee Interurban Trail, is available for use free of charge, and is designed to be universally accessible. This project will help bridge the gap to determine what, where and how we deliver services based on the resolution of health disparities."/>
    <s v="NO"/>
    <s v="00__NO"/>
    <s v="03__YES__See page 223 of the most recent 5-YR CIP (2025-2029), and Page 1 of the 3-Year Strategic Plan; File Uploaded as SD_WP082401_Parks Strategic Plan. The Parks Department has identified a Strategic Objective of Invigorating the Community's Health and Wellness to Heighten the Quality of Life. Priority actions include expanding the trail system with a focus on sustainable maintenance and maximum usage, as well as prioritizing healthy activity through capital planning and investments."/>
    <s v="00__NO____Deferred Maint issues addressed by project: "/>
    <n v="0"/>
    <n v="53224"/>
    <s v=""/>
    <s v=""/>
    <s v=""/>
    <x v="15"/>
    <n v="0"/>
    <n v="0"/>
    <n v="0"/>
    <x v="1"/>
    <n v="0"/>
    <n v="0"/>
    <n v="0"/>
    <s v="North Granville, Milwaukee, Wisconsin"/>
    <n v="0"/>
    <n v="0"/>
    <n v="0"/>
    <s v="03"/>
    <s v="By providing trail network expansions, residents will have more opportunities for traveling and commuting in ways that reduce overall carbon emissions in Milwaukee County."/>
    <n v="1"/>
    <s v="03_By providing trail network expansions, residents will have more opportunities for traveling and commuting in ways that reduce overall carbon emissions in Milwaukee County."/>
    <m/>
    <m/>
    <x v="145"/>
    <s v="The scope of work includes construction of the design."/>
    <s v="ELIEZER RAMIREZ, BRILL"/>
    <s v="1-FACILITIES MANAGEMENT (AE-EE-FM)"/>
    <s v="NA-0"/>
    <s v="2026-2"/>
    <s v="2026-4"/>
    <s v="2028-2"/>
    <s v="2028-3"/>
    <s v="2028-4"/>
    <s v="25"/>
    <s v=""/>
    <s v="HIGH"/>
    <s v="Yes"/>
    <s v="Conceptual"/>
    <s v="YES"/>
    <s v="5/28/25"/>
    <s v="1-Facilities Management (AE-EE-FM)"/>
    <m/>
    <m/>
    <m/>
    <m/>
    <x v="1"/>
  </r>
  <r>
    <s v="PF_WP083501_WILSON PARK FACILITY STUDY.XLSM"/>
    <s v="9010"/>
    <s v="9010_PARKS"/>
    <x v="16"/>
    <n v="1400"/>
    <x v="147"/>
    <s v="1 - Basic Planning &amp; Design; 2 - Construction &amp; Implementation"/>
    <s v="1, 2"/>
    <s v="None."/>
    <s v="None."/>
    <n v="80000"/>
    <n v="0"/>
    <n v="0"/>
    <n v="80000"/>
    <n v="2"/>
    <n v="2"/>
    <n v="80000"/>
    <s v="CASH"/>
    <n v="0"/>
    <n v="0"/>
    <n v="0"/>
    <n v="0"/>
    <n v="0"/>
    <n v="0"/>
    <n v="0"/>
    <n v="0"/>
    <s v="YES"/>
    <s v="YES_BUDGET MODULE ACCT IMPORT tab for SHERPA import is balanced"/>
    <b v="1"/>
    <n v="0"/>
    <s v="YES"/>
    <s v="YES"/>
    <x v="147"/>
    <n v="45763"/>
    <s v="SARAH TOOMSEN"/>
    <s v="414-257-7389"/>
    <s v="sarah.toomsen@milwaukecountywi.gov"/>
    <x v="146"/>
    <s v="NO"/>
    <s v="YES__Please provide a brief listing of options/alternatives researched and why the option your are requesting for this Cost Est is the best alternative:  As a part of the planning process, multiple options will be evaluated."/>
    <s v="00__NO__Annual financial impact includes: "/>
    <s v="Other Capital"/>
    <s v="YES__In progress - https://milwaukeecountywi.sharepoint.com/:f:/r/sites/CapitalPlanning-Parks/Shared%20Documents/Parks/WP083501_Wilson%20Park%20Facility%20Study?csf=1&amp;web=1&amp;e=Mj7YKJ"/>
    <s v="NO__"/>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3__Primary Asset Zip Code: 53221__Total Pop Srvd: 39238__Minority Pop Srvd: 12455__Addresses Racial Equity by: This project serves a diverse area of the southern portion of the City of Milwaukee. The immediate population of the surrounding zip code 53221 is 39,238 total of which 12,455 are minority (US Census Bureau).."/>
    <s v="NO"/>
    <s v="00__NO"/>
    <s v="03__YES__Page 146 of the adopted Park and Open Space Plan (Master Plan) identifies investment in facility needs to address deferred maintenance: Recommendation 2.2: Refine and update cost estimates for meeting park and open space site and facility needs and addressing deferred maintenance."/>
    <s v="00__NO____Deferred Maint issues addressed by project: "/>
    <n v="0"/>
    <n v="53221"/>
    <s v=""/>
    <s v=""/>
    <s v=""/>
    <x v="8"/>
    <n v="0"/>
    <n v="0"/>
    <n v="0"/>
    <x v="1"/>
    <n v="0"/>
    <n v="0"/>
    <n v="0"/>
    <s v="1301 W HOWARD AVE"/>
    <n v="0"/>
    <n v="0"/>
    <n v="0"/>
    <s v="00"/>
    <s v="No Climate Reduction Impact reported by Requesting Department"/>
    <n v="0"/>
    <s v="00_No Climate Reduction Impact reported by Requesting Department"/>
    <m/>
    <m/>
    <x v="146"/>
    <s v="None. However, information from assessment/study is anticipated to be used to develop new projects and will included in the 5-Year Capital Improvement Plan."/>
    <s v="SHE, BRILL"/>
    <s v="1-FACILITIES MANAGEMENT (AE-EE-FM)"/>
    <s v="NA-0"/>
    <s v="2026-1"/>
    <s v="2026-4"/>
    <s v="2027-1"/>
    <s v="2027-2"/>
    <s v="2027-3"/>
    <s v="30"/>
    <s v=""/>
    <s v="LOW"/>
    <s v="Yes"/>
    <n v="0.3"/>
    <s v="NO"/>
    <s v="5/23/25"/>
    <s v="1-Facilities Management (AE-EE-FM)"/>
    <m/>
    <m/>
    <m/>
    <m/>
    <x v="1"/>
  </r>
  <r>
    <s v="PF_WP083601_CONCRETE STAIR RECONSTRUCTION (VARIOUS PARKS).XLSM"/>
    <s v="9010"/>
    <s v="9010_PARKS"/>
    <x v="16"/>
    <n v="1400"/>
    <x v="148"/>
    <s v="1 - Basic Planning &amp; Design"/>
    <s v="1"/>
    <s v="2 - Construction &amp; Implementation"/>
    <s v="2"/>
    <n v="394000"/>
    <n v="0"/>
    <n v="0"/>
    <n v="394000"/>
    <n v="2"/>
    <n v="2"/>
    <n v="394000"/>
    <s v="CASH"/>
    <n v="0"/>
    <n v="2900000"/>
    <n v="0"/>
    <n v="2900000"/>
    <n v="0"/>
    <n v="0"/>
    <n v="2900000"/>
    <n v="0"/>
    <s v="YES"/>
    <s v="YES_BUDGET MODULE ACCT IMPORT tab for SHERPA import is balanced"/>
    <b v="1"/>
    <n v="0"/>
    <s v="YES"/>
    <s v="YES"/>
    <x v="148"/>
    <n v="45763"/>
    <s v="SARAH TOOMSEN"/>
    <s v="414-257-7389"/>
    <s v="sarah.toomsen@milwaukeecountywi.gov"/>
    <x v="147"/>
    <s v="NO"/>
    <s v="NO__Please provide an explanation of why alternative options were not researched:  Due to the age and condition of the stairs, rehabilitation and/or replacement are the most cost effective options for continued public safety and access."/>
    <s v="00__NO__Annual financial impact includes: "/>
    <s v="Hard-Surface (Non-Roadway)"/>
    <s v="YES__A&amp;E Project Charter https://milwaukeecountywi.sharepoint.com/:f:/r/sites/CapitalPlanning-Parks/Shared%20Documents/Parks/WP083601%20Concrete%20Stair%20Reconstruction%20(Various%20Parks)?csf=1&amp;web=1&amp;e=cbhKG9 "/>
    <s v="YES__Construction and any associated site restoration is seasonally dependent."/>
    <s v="00__Technology Security Risk(s) Addressed: "/>
    <s v="00__Safety-Risk Issue(s) Addressed:  "/>
    <s v="05__Safety-Risk Issue(s) Addressed:  The deteriorated conditions of stairs at Caesar, Lake, and Pulaski Milwaukee Parks pose a safety hazard to public access."/>
    <s v="NO__Adopted Board File: __Agreement(s) Uploaded: __Partners and nature of Agreement(s): __Next Board cycle if agreement(s) not yet adopted: "/>
    <m/>
    <s v="00"/>
    <s v="NO"/>
    <s v="NO"/>
    <s v="00__Citations Addressed by Project?: NO__Description of Citation(s) addressed: "/>
    <s v="03__Primary Asset Zip Code: Countywide__Total Pop Srvd: 939489__Minority Pop Srvd: 345731__Addresses Racial Equity by: Through meeting the needs of persons of all abilities, Parks will be making positive strides to achieve equity goals. "/>
    <s v="NO"/>
    <s v="00__NO"/>
    <s v="03__YES__Page 150 of the adopted Park and Open Space Plan (Master Plan) identifies investment in facility needs to address deferred maintenance: &quot;Recommendation 1.7: Refine and update cost estimates for meeting park and open space site and facility needs and addressing deferred maintenance.&quot;"/>
    <s v="03__YES__Category 2 = Addresses Assets anticipated to fail within the next 12 - 24 months__Deferred Maint issues addressed by project: The age and deteriorated condition of the stairs require replacement solutions. "/>
    <m/>
    <s v="Countywide"/>
    <s v=""/>
    <s v=""/>
    <s v=""/>
    <x v="7"/>
    <n v="0"/>
    <n v="0"/>
    <n v="0"/>
    <x v="4"/>
    <n v="0"/>
    <n v="0"/>
    <n v="0"/>
    <s v="Countywide"/>
    <n v="0"/>
    <n v="0"/>
    <n v="0"/>
    <s v="00"/>
    <s v="No Climate Reduction Impact reported by Requesting Department"/>
    <n v="0"/>
    <s v="00_No Climate Reduction Impact reported by Requesting Department"/>
    <m/>
    <m/>
    <x v="147"/>
    <s v="The scope of work includes construction of the design."/>
    <s v="SHE, BRILL"/>
    <s v="1-FACILITIES MANAGEMENT (AE-EE-FM)"/>
    <s v="NA-0"/>
    <s v="2026-2"/>
    <s v="2026-4"/>
    <s v="2028-1"/>
    <s v="2028-3"/>
    <s v="2028-4"/>
    <s v="30"/>
    <s v=""/>
    <s v="MEDIUM"/>
    <s v="Yes"/>
    <s v="Conceptual"/>
    <s v="YES"/>
    <s v="5/23/25"/>
    <s v="1-Facilities Management (AE-EE-FM)"/>
    <m/>
    <m/>
    <m/>
    <m/>
    <x v="1"/>
  </r>
  <r>
    <s v="PF_WP083701_BASKETBALL COURT RECONSTRUCTION (VARIOUS PARKS).XLSM"/>
    <s v="9010"/>
    <s v="9010_PARKS"/>
    <x v="16"/>
    <n v="1400"/>
    <x v="149"/>
    <s v="2 - Construction &amp; Implementation"/>
    <s v="2"/>
    <s v="None."/>
    <s v="None."/>
    <n v="675000"/>
    <n v="0"/>
    <n v="0"/>
    <n v="675000"/>
    <n v="2"/>
    <n v="2"/>
    <n v="675000"/>
    <s v="CASH"/>
    <n v="0"/>
    <n v="0"/>
    <n v="0"/>
    <n v="0"/>
    <n v="0"/>
    <n v="0"/>
    <n v="0"/>
    <n v="0"/>
    <s v="YES"/>
    <s v="YES_BUDGET MODULE ACCT IMPORT tab for SHERPA import is balanced"/>
    <b v="1"/>
    <n v="0"/>
    <s v="YES"/>
    <s v="YES"/>
    <x v="149"/>
    <n v="45765"/>
    <s v="SARAH TOOMSEN"/>
    <s v="414-257-7389"/>
    <s v="Sarah.Toomsen@milwaukeecountywi.gov"/>
    <x v="148"/>
    <s v="NO"/>
    <s v="NO__Please provide an explanation of why alternative options were not researched:  As existing assets, replacement or removal are the only viable options. The alternative would be no investment which leads to greater degradation and limited playability over time. "/>
    <s v="00__NO__Annual financial impact includes: "/>
    <s v="Other Capital"/>
    <s v="YES__https://milwaukeecountywi.sharepoint.com/:f:/r/sites/CapitalPlanning-Parks/Shared%20Documents/Parks/WP083701%20Basketball%20Court%20Reconstruction%20(Various%20Parks)?csf=1&amp;web=1&amp;e=phorQY"/>
    <s v="YES__Construction and restoration work will require seasonally appropriate conditions. "/>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3__Primary Asset Zip Code: Countywide__Total Pop Srvd: 939489__Minority Pop Srvd: 345732__Addresses Racial Equity by: A healthy population relies on outdoor recreational uses, which also improve overall quality of life in Milwaukee County. By becoming the healthiest county in the State, Milwaukee County can further its goal of achieving racial equity. "/>
    <s v="NO"/>
    <s v="00__NO"/>
    <s v="03__YES__Page 145 of the adopted Park and Open Space Plan (Master Plan) identifies investment in existing recreation sites as a priority, specifically through Recommendation 2.1: Maintain and improve as necessary existing County-owned parks and outdoor recreation sites."/>
    <s v="03__YES__Category 2 = Addresses Assets anticipated to fail within the next 12 - 24 months__Deferred Maint issues addressed by project: Limited investment has left basketball courts throughout the parks system in deteriorating condition. Because court repairs fall outside the scope of current operational funding, the lack of regular resurfacing and maintenance has led to further decline. _x000a_"/>
    <m/>
    <s v="Countywide"/>
    <s v=""/>
    <s v=""/>
    <s v=""/>
    <x v="7"/>
    <n v="0"/>
    <n v="0"/>
    <n v="0"/>
    <x v="4"/>
    <n v="0"/>
    <n v="0"/>
    <n v="0"/>
    <n v="0"/>
    <n v="0"/>
    <n v="0"/>
    <n v="0"/>
    <s v="00"/>
    <s v="No Climate Reduction Impact reported by Requesting Department"/>
    <n v="0"/>
    <s v="00_No Climate Reduction Impact reported by Requesting Department"/>
    <m/>
    <m/>
    <x v="148"/>
    <s v="None, however Parks may have additional phases or basketball court requests in 5 year CIP. "/>
    <s v="BRILL, GULGOWSKI, ELI"/>
    <s v="1-FACILITIES MANAGEMENT (AE-EE-FM)"/>
    <s v="NA-0"/>
    <s v="2026-1"/>
    <s v="2026-2"/>
    <s v="2026-3"/>
    <s v="2026-4"/>
    <s v="2026-4"/>
    <s v="20"/>
    <s v=""/>
    <s v="MEDIUM"/>
    <s v="Yes"/>
    <s v="Conceptual"/>
    <s v="NO"/>
    <s v="6/2/25"/>
    <s v="1-Facilities Management (AE-EE-FM)"/>
    <m/>
    <m/>
    <m/>
    <m/>
    <x v="1"/>
  </r>
  <r>
    <s v="PF_WP083801_SHERIDAN PARK BLUFF STABILITY.XLSM"/>
    <s v="9010"/>
    <s v="9010_PARKS"/>
    <x v="16"/>
    <n v="1400"/>
    <x v="150"/>
    <s v="1 - Basic Planning &amp; Design"/>
    <s v="1"/>
    <s v="2 - Construction &amp; Implementation"/>
    <s v="2"/>
    <n v="1000110"/>
    <n v="0"/>
    <n v="0"/>
    <n v="1000110"/>
    <n v="2"/>
    <n v="2"/>
    <n v="1000110"/>
    <s v="CASH"/>
    <n v="0"/>
    <n v="18000000"/>
    <n v="0"/>
    <n v="18000000"/>
    <n v="0"/>
    <n v="0"/>
    <n v="18000000"/>
    <n v="0"/>
    <s v="YES"/>
    <s v="YES_BUDGET MODULE ACCT IMPORT tab for SHERPA import is balanced"/>
    <b v="1"/>
    <n v="0"/>
    <s v="YES"/>
    <s v="YES"/>
    <x v="150"/>
    <n v="45763"/>
    <s v="SARAH TOOMSEN"/>
    <s v="414-257-7389"/>
    <s v="sarah.toomsen@milwaukeecountywi.gov"/>
    <x v="149"/>
    <s v="NO"/>
    <s v="YES__Please provide a brief listing of options/alternatives researched and why the option your are requesting for this Cost Est is the best alternative:  Sheridan Park bluffs are steep and unstable, creating a public safety hazard. The bluffs were evaluated as part of the Lake Michigan Bluff Repairs project for design solutions."/>
    <s v="00__NO__Annual financial impact includes: "/>
    <s v="Other Capital"/>
    <s v="YES__A&amp;E Project Charter https://milwaukeecountywi.sharepoint.com/:w:/r/sites/CapitalPlanning-Parks/Shared%20Documents/Parks/WP083801%20Sheridan%20Park%20Bluff%20Stability/Charter%20WP083801%20Sheridan%20Park%20Bluff%20Stability.docx?d=wc77c431e37da4e25ae72ce254ac8ad75&amp;csf=1&amp;web=1&amp;e=dkE6mp "/>
    <s v="YES__Construction activities and site restoration are seasonally dependent."/>
    <s v="00__Technology Security Risk(s) Addressed: "/>
    <s v="00__Safety-Risk Issue(s) Addressed:  "/>
    <s v="05__Safety-Risk Issue(s) Addressed:  Sheridan Park bluffs are steep, unstable and present a public safety hazard."/>
    <s v="NO__Adopted Board File: __Agreement(s) Uploaded: __Partners and nature of Agreement(s): __Next Board cycle if agreement(s) not yet adopted: "/>
    <m/>
    <s v="00"/>
    <s v="NO"/>
    <s v="NO"/>
    <s v="00__Citations Addressed by Project?: NO__Description of Citation(s) addressed: "/>
    <s v="02__Primary Asset Zip Code: 53110__Total Pop Srvd: 17964__Minority Pop Srvd: 4131__Addresses Racial Equity by: Sheridan Park is utilized by a diverse population for access to the Oak Leaf Trail, Lake Michigan, and many recreation opportunities. An active and healthy resident base is aligned with the County's goal of achieving racial equity."/>
    <s v="NO"/>
    <s v="00__NO"/>
    <s v="03__YES__Refer to Page 205 of the most recent 5-YR CIP (2025-2029)."/>
    <s v="03__YES__Category 2 = Addresses Assets anticipated to fail within the next 12 - 24 months__Deferred Maint issues addressed by project: The Sheridan Park bluffs are steep and unstable, creating a safety hazard to park assets at the crest of the bluff."/>
    <m/>
    <n v="53110"/>
    <s v=""/>
    <s v=""/>
    <s v=""/>
    <x v="13"/>
    <n v="0"/>
    <n v="0"/>
    <n v="0"/>
    <x v="9"/>
    <n v="0"/>
    <n v="0"/>
    <n v="0"/>
    <s v="4800 S Lake Drive"/>
    <n v="0"/>
    <n v="0"/>
    <n v="0"/>
    <s v="01"/>
    <s v="Design solutions for the Sheridan Park bluffs will help prevent bluff erosion and failure of the the steep, unstable sections of bluff. Additional work at the bluff toe will also prevent the bluff toe and face from undermining from severe Lake Michigan weather."/>
    <n v="1"/>
    <s v="01_Design solutions for the Sheridan Park bluffs will help prevent bluff erosion and failure of the the steep, unstable sections of bluff. Additional work at the bluff toe will also prevent the bluff toe and face from undermining from severe Lake Michigan weather."/>
    <m/>
    <m/>
    <x v="149"/>
    <s v="Construction"/>
    <s v="SHE, BRILL"/>
    <s v="1-FACILITIES MANAGEMENT (AE-EE-FM)"/>
    <s v="NA-0"/>
    <s v="2026-1"/>
    <s v="2027-2"/>
    <s v="2028-1"/>
    <s v="2028-4"/>
    <s v="2029-2"/>
    <s v="20"/>
    <s v=""/>
    <s v="HIGH"/>
    <s v="Yes"/>
    <s v="Conceptual"/>
    <s v="YES"/>
    <s v="5/30/25"/>
    <s v="1-Facilities Management (AE-EE-FM)"/>
    <m/>
    <m/>
    <m/>
    <m/>
    <x v="1"/>
  </r>
  <r>
    <s v="PF_WP083901_WILSON PARK ICE RINK REFRIGERATION AND RENEWAL STUDY.XLSM"/>
    <s v="9010"/>
    <s v="9010_PARKS"/>
    <x v="16"/>
    <n v="1400"/>
    <x v="151"/>
    <s v="1 - Basic Planning &amp; Design"/>
    <s v="1"/>
    <s v="2 - Construction &amp; Implementation"/>
    <s v="2"/>
    <n v="326550"/>
    <n v="0"/>
    <n v="0"/>
    <n v="326550"/>
    <n v="2"/>
    <n v="2"/>
    <n v="326550"/>
    <s v="CASH"/>
    <n v="0"/>
    <n v="23000000"/>
    <n v="6000000"/>
    <n v="0"/>
    <n v="17000000"/>
    <n v="0"/>
    <n v="23000000"/>
    <n v="0"/>
    <s v="YES"/>
    <s v="YES_BUDGET MODULE ACCT IMPORT tab for SHERPA import is balanced"/>
    <b v="1"/>
    <n v="0"/>
    <s v="YES"/>
    <s v="YES"/>
    <x v="151"/>
    <n v="45764"/>
    <s v="SARAH TOOMSEN"/>
    <s v="414-257-7389"/>
    <s v="sarah.toomsen@milwaukeecountywi.gov"/>
    <x v="150"/>
    <s v="NO"/>
    <s v="YES__Please provide a brief listing of options/alternatives researched and why the option your are requesting for this Cost Est is the best alternative:  As a part of the planning process, options for sustainability and a variety of program offerings will be evaluated."/>
    <s v="02__YES__Annual financial impact includes: Addressing the outdated mechanical systems at the facility will greatly reduce time with repair work orders and related costs."/>
    <s v="Facility_Rehab or Major Maint"/>
    <s v="YES__https://milwaukeecountywi.sharepoint.com/:f:/r/sites/CapitalPlanning-Parks/Shared%20Documents/Parks/WP0639845%20Wilson%20Ice%20Rink%20Refrigeration%20Upgrade?csf=1&amp;web=1&amp;e=l59gLS"/>
    <s v="NO__"/>
    <s v="00__Technology Security Risk(s) Addressed: "/>
    <s v="00__Safety-Risk Issue(s) Addressed:  "/>
    <s v="00__Safety-Risk Issue(s) Addressed:  "/>
    <s v="YES__Adopted Board File: 21-1046__Agreement(s) Uploaded: YES__Partners and nature of Agreement(s): Southeastern Hockey Association of Wisconsin (SHAW) is a 501(c)(3) with a lease agreement for Wilson Ice Arena.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3__Primary Asset Zip Code: 53221__Total Pop Srvd: 939489__Minority Pop Srvd: 345731__Addresses Racial Equity by: Wilson Ice Arena supports the entire county and is an asset that draws users to the park system. As an opportunity for healthy recreation, this site contributes to the County's goal of becoming the healthiest county in the state."/>
    <s v="NO"/>
    <s v="00__NO"/>
    <s v="03__YES__See Page 205 of the most recent 5-YR CIP (2025-2029). Page 146 of the adopted Park and Open Space Plan (Master Plan) identifies investment in facility needs to address deferred maintenance: Recommendation 2.2: Refine and update cost estimates for meeting park and open space site and facility needs and addressing deferred maintenance."/>
    <s v="03__YES__Category 2 = Addresses Assets anticipated to fail within the next 12 - 24 months__Deferred Maint issues addressed by project: The compressor systems at the facility have already failed an had temporary repairs completed. Systems are already beyond their useful life."/>
    <m/>
    <n v="53221"/>
    <s v=""/>
    <s v=""/>
    <s v=""/>
    <x v="8"/>
    <n v="0"/>
    <n v="0"/>
    <n v="0"/>
    <x v="1"/>
    <n v="0"/>
    <n v="0"/>
    <n v="0"/>
    <s v="4101 S 20th St"/>
    <n v="0"/>
    <n v="0"/>
    <n v="0"/>
    <s v="02"/>
    <s v="More efficient building systems will include solutions that include more sustainable and low-emission system considerations."/>
    <n v="1"/>
    <s v="02_More efficient building systems will include solutions that include more sustainable and low-emission system considerations."/>
    <m/>
    <m/>
    <x v="150"/>
    <s v="Phase 2: construction of refrigeration, HVAC, and subfloor / base upgrade. Skate related arena’s perimeter and lobby: access from lobby to ice rink to locker rooms. Design of new rink / sheet of ice. _x000a__x000a_Phase 3: construction of new rink / sheet of ice., associated rooms, building, floors, and mechancials etc._x000a_"/>
    <s v="HGA, BRILL"/>
    <s v="1-FACILITIES MANAGEMENT (AE-EE-FM)"/>
    <s v="NA-0"/>
    <s v="2026-1"/>
    <s v="2026-2"/>
    <s v="2027-2"/>
    <s v="2027-4"/>
    <s v="2029-4"/>
    <s v="30"/>
    <s v=""/>
    <s v="HIGH"/>
    <s v="Yes"/>
    <s v="Conceptual"/>
    <s v="YES"/>
    <s v="5/30/25"/>
    <s v="1-Facilities Management (AE-EE-FM)"/>
    <m/>
    <m/>
    <m/>
    <m/>
    <x v="1"/>
  </r>
  <r>
    <s v="PF_WP084001_JACKSON PARK POOL RENEWAL.XLSM"/>
    <s v="9010"/>
    <s v="9010_PARKS"/>
    <x v="16"/>
    <n v="1400"/>
    <x v="152"/>
    <s v="1 - Basic Planning &amp; Design"/>
    <s v="1"/>
    <s v="2 - Construction &amp; Implementation"/>
    <s v="2"/>
    <n v="180000"/>
    <n v="0"/>
    <n v="0"/>
    <n v="180000"/>
    <n v="2"/>
    <n v="2"/>
    <n v="180000"/>
    <s v="CASH"/>
    <n v="0"/>
    <n v="1350000"/>
    <n v="1350000"/>
    <n v="0"/>
    <n v="0"/>
    <n v="0"/>
    <n v="1350000"/>
    <n v="0"/>
    <s v="YES"/>
    <s v="YES_BUDGET MODULE ACCT IMPORT tab for SHERPA import is balanced"/>
    <b v="1"/>
    <n v="0"/>
    <s v="YES"/>
    <s v="YES"/>
    <x v="152"/>
    <n v="45763"/>
    <s v="SARAH TOOMSEN"/>
    <s v="414-257-7389"/>
    <s v="sarah.toomsen@milwaukeecountywi.gov"/>
    <x v="151"/>
    <s v="NO"/>
    <s v="YES__Please provide a brief listing of options/alternatives researched and why the option your are requesting for this Cost Est is the best alternative:  As a part of Milwaukee County Parks' Aquatics Study, various aspects of the aquatics offerings that are a part of the Parks's system were evaluated and compared."/>
    <s v="00__NO__Annual financial impact includes: "/>
    <s v="Other Capital"/>
    <s v="NO"/>
    <s v="YES__Construction and demolition activities will take seasonally apprpriate conditions."/>
    <s v="00__Technology Security Risk(s) Addressed: "/>
    <s v="00__Safety-Risk Issue(s) Addressed:  "/>
    <s v="00__Safety-Risk Issue(s) Addressed:  "/>
    <s v="YES__Adopted Board File: 20-186__Agreement(s) Uploaded: YES__Partners and nature of Agreement(s): MMSD provided funding for aquatic investment in Jackson Park as a part of the greater agreement for flood storage in the park. Funds identified must be used by December of 2026.__Next Board cycle if agreement(s) not yet adopted: "/>
    <m/>
    <s v="01__Provides a community service as a seasonal facility (major park shelters, outdoor aquatic facilities, concession stands)*Provides a minor maintenance function (facility and vehicle maintenance shops)* Provides a minor site mission function (animal exhibit-holding facilities)"/>
    <s v="NO"/>
    <s v="NO"/>
    <s v="00__Citations Addressed by Project?: NO__Description of Citation(s) addressed: "/>
    <s v="04__Primary Asset Zip Code: 53215__Total Pop Srvd: 58375__Minority Pop Srvd: 47867__Addresses Racial Equity by: Within the 53215 area code, 82% of residents are minorities. Aquatics provide important heat relief and recreational activities, and therefore complement the County's goal of becoming the healthiest county in the state."/>
    <s v="NO"/>
    <s v="00__NO"/>
    <s v="03__YES__See page 308 of current adopted CIP (2025-29)."/>
    <s v="03__YES__Category 2 = Addresses Assets anticipated to fail within the next 12 - 24 months__Deferred Maint issues addressed by project: Jackson Park Pool was built in 1932 and has various design and operational aspects that require updating. Current equipment is beyond its useful life and requires commitments of time and funding from both Parks Trades and Operations."/>
    <m/>
    <n v="53215"/>
    <s v=""/>
    <s v=""/>
    <s v=""/>
    <x v="9"/>
    <n v="0"/>
    <n v="0"/>
    <n v="0"/>
    <x v="1"/>
    <n v="0"/>
    <n v="0"/>
    <n v="0"/>
    <s v="3500 W Forest Home Ave"/>
    <n v="0"/>
    <n v="0"/>
    <n v="0"/>
    <s v="02"/>
    <s v="Mechanical efficiencies will be included in new aquatic features, which will also operate in way that provides heat relief from urban heat islands in this densly populated community."/>
    <n v="1"/>
    <s v="02_Mechanical efficiencies will be included in new aquatic features, which will also operate in way that provides heat relief from urban heat islands in this densly populated community."/>
    <m/>
    <m/>
    <x v="151"/>
    <s v="Construction of design, including demolition of existing facilities that will not be reused."/>
    <s v="SARAH TOOMSEN"/>
    <s v="4-SAME AS REQUESTING DEPT/AGENCY (EXCLUDES DOT, FCLTY MNGMNT, AND IMSD)"/>
    <s v="NA-0"/>
    <s v="2026-2"/>
    <s v="2026-3"/>
    <s v="NA-0"/>
    <s v="2026-3"/>
    <s v="2026-4"/>
    <s v="20"/>
    <s v=""/>
    <s v="LOW"/>
    <s v="Yes"/>
    <s v="Conceptual"/>
    <s v="YES"/>
    <s v="5/30/26"/>
    <s v="4-Same as Requesting Dept/Agency (Excludes DOT, Fclty Mngmnt, and IMSD)"/>
    <m/>
    <m/>
    <m/>
    <m/>
    <x v="1"/>
  </r>
  <r>
    <s v="PF_WP054001_RR PRKWAY-124TH MORGAN AND RR LINCOLN TO OKLAHOMA-NATIONAL.XLSM"/>
    <s v="9010"/>
    <s v="9010_PARKS"/>
    <x v="16"/>
    <n v="1400"/>
    <x v="153"/>
    <s v="1 - Basic Planning &amp; Design"/>
    <s v="1"/>
    <s v="2 - Construction &amp; Implementation"/>
    <s v="2"/>
    <n v="897920"/>
    <n v="897920"/>
    <n v="1"/>
    <n v="0"/>
    <n v="0"/>
    <n v="1"/>
    <n v="897920"/>
    <s v="BOND"/>
    <n v="0"/>
    <n v="8000000"/>
    <n v="0"/>
    <n v="8000000"/>
    <n v="0"/>
    <n v="0"/>
    <n v="8000000"/>
    <n v="0"/>
    <s v="YES"/>
    <s v="YES_BUDGET MODULE ACCT IMPORT tab for SHERPA import is balanced"/>
    <b v="1"/>
    <n v="0"/>
    <s v="YES"/>
    <s v="YES"/>
    <x v="153"/>
    <n v="45756"/>
    <s v="SARAH TOOMSEN"/>
    <s v="414-257-7389"/>
    <s v="sarah.toomsen@milwaukeecountywi.gov"/>
    <x v="152"/>
    <s v="NO"/>
    <s v="NO__Please provide an explanation of why alternative options were not researched:  As an existing asset that functions as a part of the local transportation network and also provides residential driveway access, replacement is the only viable option."/>
    <s v="02__YES__Annual financial impact includes: Operational costs will be reduced as staff currently need to barricade sections of roadway for closure after storm events, and annual patching also takes place."/>
    <s v="Traffic, Roadways, &amp; Bridges (Non-Airport)"/>
    <s v="YES__Charters can be found on DAS FM/Parks Team site. https://milwaukeecountywi.sharepoint.com/:f:/r/sites/CapitalPlanning-Parks/Shared%20Documents/Parks/WP054001-Root%20River%20Parkway%20Reconstruction-124th%20to%20Cleveland?csf=1&amp;web=1&amp;e=v1iqdu  And, https://milwaukeecountywi.sharepoint.com/:f:/r/sites/CapitalPlanning-Parks/Shared%20Documents/Parks/WP053901-Root%20River%20Parkway%20Reconstruction-Lincoln%20to%20Cleveland?csf=1&amp;web=1&amp;e=eRd0hj"/>
    <s v="YES__Construction of asphaltic pavement and vegetation establishment will require seasonally appropriate conditions."/>
    <s v="00__Technology Security Risk(s) Addressed: "/>
    <s v="00__Safety-Risk Issue(s) Addressed:  "/>
    <s v="05__Safety-Risk Issue(s) Addressed:  This park roadway is repeatedly reported by constituents through the online issue reporter for poor drainage and degrading roadway conditions, resulting in vehicle damage and concern for bikes and pedestrians."/>
    <s v="NO__Adopted Board File: __Agreement(s) Uploaded: __Partners and nature of Agreement(s): __Next Board cycle if agreement(s) not yet adopted: "/>
    <m/>
    <s v="00"/>
    <s v="NO"/>
    <s v="NO"/>
    <s v="00__Citations Addressed by Project?: NO__Description of Citation(s) addressed: "/>
    <s v="02__Primary Asset Zip Code: 53227__Total Pop Srvd: 22988__Minority Pop Srvd: 6482__Addresses Racial Equity by: As a roadway segment that functions not only as part of the transportation network in the 53227 area, it also provides recreational connections to residents. An active and healthy resident base is aligned with the County's goal of achieving racial equity."/>
    <s v="NO"/>
    <s v="00__NO"/>
    <s v="03__YES__Refer to pages 218-219 of the most recent 5-YR CIP (2025-29)."/>
    <s v="03__YES__Category 2 = Addresses Assets anticipated to fail within the next 12 - 24 months__Deferred Maint issues addressed by project: This roadway has been crack filled and patched multiple times, and reactionary repairs are becoming less viable as the overall condition of the parkway deteriorates. Full reconstruction is necessary as the pavement has a failed condition rating."/>
    <m/>
    <n v="53227"/>
    <s v=""/>
    <s v=""/>
    <s v=""/>
    <x v="5"/>
    <n v="0"/>
    <n v="0"/>
    <n v="0"/>
    <x v="5"/>
    <n v="0"/>
    <n v="0"/>
    <n v="0"/>
    <s v="26 Root River Parkway"/>
    <n v="0"/>
    <n v="0"/>
    <n v="0"/>
    <s v="01"/>
    <s v="Each road project is evaluated for footprint reduction. Additionally, new construction requires adherence to the most up-to-date stormwater guidelines, reductions in total suspended solids (TSS) and compliance with the County MS4 permit. Green infrastructure to reduce the amount of rainwater that enters the storm sewer will be investigated and result in increased preparedness for flooding events."/>
    <n v="1"/>
    <s v="01_Each road project is evaluated for footprint reduction. Additionally, new construction requires adherence to the most up-to-date stormwater guidelines, reductions in total suspended solids (TSS) and compliance with the County MS4 permit. Green infrastructure to reduce the amount of rainwater that enters the storm sewer will be investigated and result in increased preparedness for flooding events."/>
    <m/>
    <m/>
    <x v="152"/>
    <s v="The scope of work includes the construction of the design. "/>
    <s v="ELIEZER RAMIREZ, BRILL"/>
    <s v="1-FACILITIES MANAGEMENT (AE-EE-FM)"/>
    <s v="NA-0"/>
    <s v="2026-2"/>
    <s v="2026-4"/>
    <s v="2028-1"/>
    <s v="2028-3"/>
    <s v="2028-4"/>
    <s v="20"/>
    <s v=""/>
    <s v="HIGH"/>
    <s v="Yes"/>
    <s v="Conceptual"/>
    <s v="YES"/>
    <s v="5/30/25"/>
    <s v="1-Facilities Management (AE-EE-FM)"/>
    <m/>
    <m/>
    <m/>
    <m/>
    <x v="1"/>
  </r>
  <r>
    <s v="PF_WP084101_WASHINGTON PARK AQUATICS.XLSM"/>
    <s v="9010"/>
    <s v="9010_PARKS"/>
    <x v="16"/>
    <n v="1400"/>
    <x v="154"/>
    <s v="1 - Basic Planning &amp; Design"/>
    <s v="1"/>
    <s v="2 - Construction &amp; Implementation"/>
    <s v="2"/>
    <n v="180000"/>
    <n v="0"/>
    <n v="0"/>
    <n v="180000"/>
    <n v="2"/>
    <n v="2"/>
    <n v="180000"/>
    <s v="CASH"/>
    <n v="0"/>
    <n v="1200000"/>
    <n v="1200000"/>
    <n v="0"/>
    <n v="0"/>
    <n v="0"/>
    <n v="1200000"/>
    <n v="0"/>
    <s v="YES"/>
    <s v="YES_BUDGET MODULE ACCT IMPORT tab for SHERPA import is balanced"/>
    <b v="1"/>
    <n v="0"/>
    <s v="YES"/>
    <s v="YES"/>
    <x v="154"/>
    <n v="45763"/>
    <s v="SARAH TOOMSEN"/>
    <s v="414-257-7389"/>
    <s v="sarah.toomsen@milwaukeecountywi.gov"/>
    <x v="153"/>
    <s v="NO"/>
    <s v="YES__Please provide a brief listing of options/alternatives researched and why the option your are requesting for this Cost Est is the best alternative:  As a part of Milwaukee County Parks' Aquatics Study, various aspects of the aquatics offerings that are a part of the Parks's system were evaluated and compared."/>
    <s v="00__NO__Annual financial impact includes: "/>
    <s v="Other Capital"/>
    <s v="NO"/>
    <s v="YES__Site work will require conditions that are favorable for construction activities."/>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4__Primary Asset Zip Code: 53208__Total Pop Srvd: 27708__Minority Pop Srvd: 18152__Addresses Racial Equity by: Aquatic features in Milwaukee County are amenities that are relied upon by park users for recreational opportunities as well as for heat relief. Providing these opportunities is one way in which Milwaukee County provides spaces for physical and emotional health, and works towards the County's goal of becoming the healthiest county in the State."/>
    <s v="NO"/>
    <s v="00__NO"/>
    <s v="03__YES__Page 146 of the adopted Park and Open Space Plan (Master Plan) identifies investment in facility needs to address deferred maintenance: Recommendation 2.2: Refine and update cost estimates for meeting park and open space site and facility needs and addressing deferred maintenance."/>
    <s v="03__YES__Category 2 = Addresses Assets anticipated to fail within the next 12 - 24 months__Deferred Maint issues addressed by project: The pool and wading pool have not been used for several years."/>
    <m/>
    <n v="53208"/>
    <s v=""/>
    <s v=""/>
    <s v=""/>
    <x v="6"/>
    <n v="0"/>
    <n v="0"/>
    <n v="0"/>
    <x v="1"/>
    <n v="0"/>
    <n v="0"/>
    <n v="0"/>
    <s v="1859 N. 40th Street"/>
    <n v="0"/>
    <n v="0"/>
    <n v="0"/>
    <s v="01"/>
    <s v="Aquatic features provide residents will options for heat relief, especially in high denity areas of the city that are part of urban heat islands."/>
    <n v="1"/>
    <s v="01_Aquatic features provide residents will options for heat relief, especially in high denity areas of the city that are part of urban heat islands."/>
    <m/>
    <m/>
    <x v="153"/>
    <s v="Implementation of splashpad expansion design."/>
    <s v="SARAH TOOMSEN"/>
    <s v="4-SAME AS REQUESTING DEPT/AGENCY (EXCLUDES DOT, FCLTY MNGMNT, AND IMSD)"/>
    <s v="NA-N/A"/>
    <s v="2026-2"/>
    <s v="2026-3"/>
    <s v="NA-0"/>
    <s v="2026-3"/>
    <s v="2026-4"/>
    <s v="20"/>
    <s v=""/>
    <s v="LOW"/>
    <s v="Yes"/>
    <s v="Conceptual"/>
    <s v="YES"/>
    <s v="5/30/25"/>
    <s v="4-Same as Requesting Dept/Agency (Excludes DOT, Fclty Mngmnt, and IMSD)"/>
    <m/>
    <m/>
    <m/>
    <m/>
    <x v="1"/>
  </r>
  <r>
    <s v="PF_WP084201_PARKS WADING POOL CONVERSION.XLSM"/>
    <s v="9010"/>
    <s v="9010_PARKS"/>
    <x v="16"/>
    <n v="1400"/>
    <x v="155"/>
    <s v="1 - Basic Planning &amp; Design; 2 - Construction &amp; Implementation"/>
    <s v="1, 2"/>
    <s v="2 - Construction &amp; Implementation"/>
    <s v="2"/>
    <n v="545000"/>
    <n v="0"/>
    <n v="0"/>
    <n v="545000"/>
    <n v="2"/>
    <n v="2"/>
    <n v="545000"/>
    <s v="CASH"/>
    <n v="0"/>
    <n v="1600000"/>
    <n v="1600000"/>
    <n v="0"/>
    <n v="0"/>
    <n v="0"/>
    <n v="1600000"/>
    <n v="0"/>
    <s v="YES"/>
    <s v="YES_BUDGET MODULE ACCT IMPORT tab for SHERPA import is balanced"/>
    <b v="1"/>
    <n v="0"/>
    <s v="YES"/>
    <s v="YES"/>
    <x v="155"/>
    <n v="45763"/>
    <s v="SARAH TOOMSEN"/>
    <s v="414-257-7389"/>
    <s v="sarah.toomsen@milwaukeecountywi.gov"/>
    <x v="154"/>
    <s v="NO"/>
    <s v="YES__Please provide a brief listing of options/alternatives researched and why the option your are requesting for this Cost Est is the best alternative:  As a part of Milwaukee County Parks' Aquatics Study, various aspects of the aquatics offerings that are a part of the Parks's system were evaluated and compared."/>
    <s v="02__YES__Annual financial impact includes: Decomissioning facilities that are not usable or sustainable will reduce work order costs and time."/>
    <s v="Other Capital"/>
    <s v="NO"/>
    <s v="YES__Construction activities will require seasonally-favorable conditions."/>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3__Primary Asset Zip Code: Countywide__Total Pop Srvd: 939489__Minority Pop Srvd: 345731__Addresses Racial Equity by: Aquatic features in Milwaukee County are amenities that are relied upon by park users for recreational opportunities as well as for heat relief. Providing these opportunities is one way in which Milwaukee County provides spaces for physical and emotional health, and works towards the County's goal of becoming the healthiest county in the State."/>
    <s v="NO"/>
    <s v="00__NO"/>
    <s v="03__YES__Page 146 of the adopted Park and Open Space Plan (Master Plan) identifies investment in facility needs to address deferred maintenance: Recommendation 2.2: Refine and update cost estimates for meeting park and open space site and facility needs and addressing deferred maintenance."/>
    <s v="00__NO____Deferred Maint issues addressed by project: "/>
    <n v="0"/>
    <s v="Countywide"/>
    <s v=""/>
    <s v=""/>
    <s v=""/>
    <x v="7"/>
    <n v="0"/>
    <n v="0"/>
    <n v="0"/>
    <x v="4"/>
    <n v="0"/>
    <n v="0"/>
    <n v="0"/>
    <n v="0"/>
    <n v="0"/>
    <n v="0"/>
    <n v="0"/>
    <s v="01"/>
    <s v="Aquatic features provide residents will options for heat relief, especially in high denity areas of the city that are part of urban heat islands."/>
    <n v="1"/>
    <s v="01_Aquatic features provide residents will options for heat relief, especially in high denity areas of the city that are part of urban heat islands."/>
    <m/>
    <m/>
    <x v="154"/>
    <s v="Implementation of 2 splashpad conversions."/>
    <s v="SARAH TOOMSEN"/>
    <s v="4-SAME AS REQUESTING DEPT/AGENCY (EXCLUDES DOT, FCLTY MNGMNT, AND IMSD)"/>
    <s v="NA-N/A"/>
    <s v="2026-2"/>
    <s v="2026-3"/>
    <s v="2026-2"/>
    <s v="2026-4"/>
    <s v="2026-4"/>
    <s v="20"/>
    <s v=""/>
    <s v="MEDIUM"/>
    <s v="Yes"/>
    <s v="Conceptual"/>
    <s v="NO"/>
    <s v="5/30/25"/>
    <s v="4-Same as Requesting Dept/Agency (Excludes DOT, Fclty Mngmnt, and IMSD)"/>
    <m/>
    <m/>
    <m/>
    <m/>
    <x v="1"/>
  </r>
  <r>
    <s v="PF_WI021801_VITAL RECORDS DIGITIZATION.XLSM"/>
    <s v="3410"/>
    <s v="3410_ROD"/>
    <x v="17"/>
    <n v="1770"/>
    <x v="156"/>
    <s v="4 - Equipment"/>
    <s v="4"/>
    <s v="None."/>
    <s v="None."/>
    <n v="3000000"/>
    <n v="0"/>
    <n v="0"/>
    <n v="3000000"/>
    <n v="2"/>
    <n v="2"/>
    <n v="3000000"/>
    <s v="CASH"/>
    <n v="0"/>
    <n v="0"/>
    <n v="0"/>
    <n v="0"/>
    <n v="0"/>
    <n v="0"/>
    <n v="0"/>
    <n v="0"/>
    <s v="YES"/>
    <s v="YES_BUDGET MODULE ACCT IMPORT tab for SHERPA import is balanced"/>
    <b v="1"/>
    <n v="0"/>
    <s v="YES"/>
    <s v="YES"/>
    <x v="156"/>
    <n v="45762"/>
    <s v="TERESA SARNOWSKI "/>
    <s v="414-278-4011"/>
    <s v="teresa.sarnowski@milwaukeecountywi.gov"/>
    <x v="155"/>
    <s v="NO"/>
    <s v="YES__Please provide a brief listing of options/alternatives researched and why the option your are requesting for this Cost Est is the best alternative:  The other option is to have ROD staff preform the duties.  It is estimated the project will take close to 20 years to complete at this rate."/>
    <s v="00__NO__Annual financial impact includes: "/>
    <s v="Other Capital"/>
    <s v="NO"/>
    <s v="NO__"/>
    <s v="00__Technology Security Risk(s) Addressed: "/>
    <s v="00__Safety-Risk Issue(s) Addressed:  "/>
    <s v="00__Safety-Risk Issue(s) Addressed:  "/>
    <s v="NO__Adopted Board File: __Agreement(s) Uploaded: __Partners and nature of Agreement(s): __Next Board cycle if agreement(s) not yet adopted: "/>
    <m/>
    <s v="00"/>
    <s v="NO"/>
    <s v="NO"/>
    <s v="00__Citations Addressed by Project?: NO__Description of Citation(s) addressed: "/>
    <s v="03__Primary Asset Zip Code: 53233__Total Pop Srvd: 900000__Minority Pop Srvd: 60__Addresses Racial Equity by: Preserving  current and historical vital records for all Milwaukee County occurrences."/>
    <s v="NO"/>
    <s v="00__NO"/>
    <s v="00__NO"/>
    <s v="00__NO____Deferred Maint issues addressed by project: "/>
    <n v="0"/>
    <n v="53233"/>
    <s v=""/>
    <s v=""/>
    <s v=""/>
    <x v="7"/>
    <n v="0"/>
    <n v="0"/>
    <n v="0"/>
    <x v="1"/>
    <n v="0"/>
    <n v="0"/>
    <n v="0"/>
    <s v="901 N 9th St, Room 103 and G6"/>
    <n v="0"/>
    <n v="0"/>
    <n v="0"/>
    <s v="00"/>
    <s v="No Climate Reduction Impact reported by Requesting Department"/>
    <n v="0"/>
    <s v="00_No Climate Reduction Impact reported by Requesting Department"/>
    <m/>
    <m/>
    <x v="155"/>
    <s v="None."/>
    <s v="TERESA SARNOWSKI/FIDLAR (VENDOR QUOTE)"/>
    <s v="4-SAME AS REQUESTING DEPT/AGENCY (EXCLUDES DOT, FCLTY MNGMNT, AND IMSD)"/>
    <s v="NA-N/A"/>
    <s v="2026-1"/>
    <s v="2026-2"/>
    <s v="2026-3"/>
    <s v="2026-3"/>
    <s v="2026-4"/>
    <s v="00"/>
    <s v="YES"/>
    <s v=""/>
    <s v="Yes"/>
    <s v="Conceptual"/>
    <s v="NO"/>
    <s v="7/28/22"/>
    <s v="4-Same as Requesting Dept/Agency (Excludes DOT, Fclty Mngmnt, and IMSD)"/>
    <m/>
    <m/>
    <m/>
    <m/>
    <x v="1"/>
  </r>
  <r>
    <s v="PF_WU030202_WMC CONDO AGRMNT-PASSENGER ELEVATOR (SAARINEN).XLSM"/>
    <s v="1914"/>
    <s v="1914_CULT_WAR MEMORIAL"/>
    <x v="18"/>
    <n v="1452"/>
    <x v="157"/>
    <s v="2 - Construction &amp; Implementation"/>
    <s v="2"/>
    <s v="None."/>
    <s v="None."/>
    <n v="1640560"/>
    <n v="1640560"/>
    <n v="1"/>
    <n v="0"/>
    <n v="0"/>
    <n v="1"/>
    <n v="1640560"/>
    <s v="BOND"/>
    <n v="0"/>
    <n v="0"/>
    <n v="0"/>
    <n v="0"/>
    <n v="0"/>
    <n v="0"/>
    <n v="0"/>
    <n v="0"/>
    <s v="YES"/>
    <s v="YES_BUDGET MODULE ACCT IMPORT tab for SHERPA import is balanced"/>
    <b v="1"/>
    <n v="0"/>
    <s v="YES"/>
    <s v="YES"/>
    <x v="157"/>
    <n v="45758"/>
    <s v="LAURIE KILDEGAARD"/>
    <s v="414.273.5533 "/>
    <s v="lkildegaard@warmemorialcenter.org"/>
    <x v="156"/>
    <s v="NO"/>
    <s v=""/>
    <s v="02__YES__Annual financial impact includes: The War Memorial Center's contract agreement with Otis Elevator will see a significant reduction in our annual cost once these passenger elevators are updated with new mechanicals.  Additionally, our need to pay emergency repair costs for after hours and weekend services to address the failure of these passenger elevators runs triple the cost as a normal, scheduled repair visit.  This project will help eliminate and/or reduce these extra costs."/>
    <s v="Facility_Rehab or Major Maint"/>
    <s v="NO"/>
    <s v="NO__"/>
    <s v="00__Technology Security Risk(s) Addressed: "/>
    <s v="10__Safety-Risk Issue(s) Addressed:  Many Veterans who visit the War Memorial Center often have a condition referred to as Post-Traumatic Stress (PTS).  Getting stuck in an elevator is a significant triggering condition that could result in a severe mental health event, potentially causing an anxiety or heart attack.  The War Memorial Center is not ADA compliant when the passenger elevators are not operating.  All guest to the campus with limited mobility and the inability to use stairs will not be able to gain full access to their War Memorial Center"/>
    <s v="00__Safety-Risk Issue(s) Addressed:  Temporary fixes may address this safety hazard and extend out major costs to repair if addressed in the next year.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YES__Board File: 16-229__SD Uploaded: YES__Detail:  Please see (PDF) page 53, Row 7 (in the table) for file SD_WMC Cond Declaration Executed 12-2017._x000a__x000a_Please see first tab Row 10 (in the table) for file SD_WMC Condo Agreement 2017."/>
    <s v="00__Citations Addressed by Project?: NO__Description of Citation(s) addressed: "/>
    <s v="02__Primary Asset Zip Code: 53202__Total Pop Srvd: 444000__Minority Pop Srvd: 157000__Addresses Racial Equity by: The War Memorial Center’s educational programs are designed to help students and the general public understand the significance of military service and the history behind the War Memorial Center. Students and visitors learn how local history is directly connected to our United States, and military history through the courage and sacrifice of service members and their families.  Our exhibits and programs engage members of Milwaukee County, including the Black, Latino and Asian community.  Our African American Veteran and Latino Veteran exhibits are two specific educational elements here at the War Memorial Center that focuses on celebrating stories of honor, integrity and sacrifice intended to inspire and lift up students of all ages and racial background. The population/customers shown above are the combined War Memorial Center and the Milwaukee Art Museum's number for each section."/>
    <s v="YES"/>
    <s v="00__NO"/>
    <s v="00__NO"/>
    <s v="05__YES__Category 1 = Immediately Addresses Failing Assets__Deferred Maint issues addressed by project: The mechanical components with these passenger elevators are well past their useful life, and obsolete.  Replacement of these systems were deferred in order to manage other priority projects.  "/>
    <n v="0"/>
    <n v="53202"/>
    <s v=""/>
    <s v=""/>
    <s v=""/>
    <x v="1"/>
    <n v="0"/>
    <n v="0"/>
    <n v="0"/>
    <x v="1"/>
    <n v="0"/>
    <n v="0"/>
    <n v="0"/>
    <s v="750 N. Lincoln Memorial Drive "/>
    <n v="0"/>
    <n v="0"/>
    <n v="0"/>
    <s v="00"/>
    <s v="No Climate Reduction Impact reported by Requesting Department"/>
    <n v="0"/>
    <s v="00_No Climate Reduction Impact reported by Requesting Department"/>
    <m/>
    <m/>
    <x v="156"/>
    <s v="None."/>
    <s v="AMIR ADAM"/>
    <s v="1-FACILITIES MANAGEMENT (AE-EE-FM)"/>
    <s v="NA-0"/>
    <s v="2025-1"/>
    <s v="2025-2"/>
    <s v="2026-3"/>
    <s v="2027-2"/>
    <s v="2028-1"/>
    <s v="30"/>
    <s v=""/>
    <s v="LOW"/>
    <s v="Yes"/>
    <n v="0.9"/>
    <s v="NO"/>
    <s v="5/30/25"/>
    <s v="1-Facilities Management (AE-EE-FM)"/>
    <m/>
    <m/>
    <m/>
    <m/>
    <x v="1"/>
  </r>
  <r>
    <s v="PF_WU030103_WMC SAARINEN FREIGHT ELEVATOR.XLSM"/>
    <s v="1914"/>
    <s v="1914_CULT_WAR MEMORIAL"/>
    <x v="18"/>
    <n v="1452"/>
    <x v="158"/>
    <s v="1 - Basic Planning &amp; Design"/>
    <s v="1"/>
    <s v="2 - Construction &amp; Implementation"/>
    <s v="2"/>
    <n v="320320"/>
    <n v="320320"/>
    <n v="1"/>
    <n v="0"/>
    <n v="0"/>
    <n v="1"/>
    <n v="320320"/>
    <s v="BOND"/>
    <n v="0"/>
    <n v="1700000"/>
    <n v="1700000"/>
    <n v="0"/>
    <n v="0"/>
    <n v="0"/>
    <n v="1700000"/>
    <n v="0"/>
    <s v="YES"/>
    <s v="YES_BUDGET MODULE ACCT IMPORT tab for SHERPA import is balanced"/>
    <b v="1"/>
    <n v="0"/>
    <s v="YES"/>
    <s v="YES"/>
    <x v="158"/>
    <s v="*"/>
    <s v="DAN SOMERS"/>
    <s v="414-224-3242"/>
    <s v="dan.somers@mam.org"/>
    <x v="157"/>
    <s v="NO"/>
    <s v=""/>
    <s v="00__NO__Annual financial impact includes: "/>
    <s v="Facility_Rehab or Major Maint"/>
    <s v="Proj Charter indicated by Dept (as YES), but NOT uploaded. Check with Dept that Charter type has been indicated AND that the Charter file has been uploaded to the Capital SharePoint site."/>
    <s v="NO__"/>
    <s v="00__Technology Security Risk(s) Addressed: "/>
    <s v="10__Safety-Risk Issue(s) Addressed:  This elevator is a safety hazard because of the clamshell type of door closing system controls. Just before the door closes, a bell rings and if you’re not out of the way you’ll get struck on the head. The elevator is very unreliable because of its age"/>
    <s v="00__Safety-Risk Issue(s) Addressed:  Temporary fixes may address this safety hazard and extend out major costs to repair if addressed in the next year.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YES__Board File: 13-647__SD Uploaded: NO__Detail:  2013 County-WMC-MAM development agreement, section 8.1."/>
    <s v="00__Citations Addressed by Project?: NO__Description of Citation(s) addressed: "/>
    <s v="02__Primary Asset Zip Code: 53202__Total Pop Srvd: 444000__Minority Pop Srvd: 157000__Addresses Racial Equity by: The War Memorial Center’s educational programs are designed to help students and the general public understand the significance of military service and the history behind the War Memorial Center. Students and visitors learn how local history is directly connected to our United States, and military history through the courage and sacrifice of service members and their families.  Our exhibits and programs engage members of Milwaukee County, including the Black, Latino and Asian community.  Our African American Veteran and Latino Veteran exhibits are two specific educational elements here at the War Memorial Center that focuses on celebrating stories of honor, integrity and sacrifice intended to inspire and lift up students of all ages and racial background. The population/customers shown above are the combined War Memorial Center and the Milwaukee Art Museum's number for each section."/>
    <s v="NO"/>
    <s v="00__NO"/>
    <s v="00__NO"/>
    <s v="03__YES__Category 2 = Addresses Assets anticipated to fail within the next 12 - 24 months__Deferred Maint issues addressed by project: According to the 2013 Development agreement between the Art Museum and Milwaukee county this elevator and six others we’re supposed to be modernized as part of the agreement and was part of the original RFP. After the bids were received, it was determined that the project was over budget and the small Freight elevator was eliminated from the project to be completed in a later budget cycle which has not happened yet."/>
    <n v="0"/>
    <n v="53202"/>
    <s v=""/>
    <s v=""/>
    <s v=""/>
    <x v="1"/>
    <n v="0"/>
    <n v="0"/>
    <n v="0"/>
    <x v="1"/>
    <n v="0"/>
    <n v="0"/>
    <n v="0"/>
    <s v="750 N. Lincoln Memorial Drive "/>
    <n v="0"/>
    <n v="0"/>
    <n v="0"/>
    <s v="00"/>
    <s v="No Climate Reduction Impact reported by Requesting Department"/>
    <n v="0"/>
    <s v="00_No Climate Reduction Impact reported by Requesting Department"/>
    <m/>
    <m/>
    <x v="157"/>
    <s v="The scope of work includes construction of the design."/>
    <s v="BRILL"/>
    <s v="1-FACILITIES MANAGEMENT (AE-EE-FM)"/>
    <s v="NA-0"/>
    <s v="2026-1"/>
    <s v="2026-2"/>
    <s v="2028-2"/>
    <s v="2028-4"/>
    <s v="2028-3"/>
    <s v="10"/>
    <s v=""/>
    <s v="MEDIUM"/>
    <s v="Yes"/>
    <n v="0.3"/>
    <s v="YES"/>
    <s v="5/30/25"/>
    <s v="1-Facilities Management (AE-EE-FM)"/>
    <m/>
    <m/>
    <m/>
    <m/>
    <x v="1"/>
  </r>
  <r>
    <s v="PF_WU030201_WMC CONDO AGRMNT-EXT PEDESTAL-CONCRETE REPAIR AND REPLACE.XLSM"/>
    <s v="1914"/>
    <s v="1914_CULT_WAR MEMORIAL"/>
    <x v="18"/>
    <n v="1452"/>
    <x v="159"/>
    <s v="2 - Construction &amp; Implementation"/>
    <s v="2"/>
    <s v="None."/>
    <s v="None."/>
    <n v="697870"/>
    <n v="0"/>
    <n v="0"/>
    <n v="697870"/>
    <n v="2"/>
    <n v="2"/>
    <n v="697870"/>
    <s v="CASH"/>
    <n v="0"/>
    <n v="0"/>
    <n v="0"/>
    <n v="0"/>
    <n v="0"/>
    <n v="0"/>
    <n v="0"/>
    <n v="0"/>
    <s v="YES"/>
    <s v="YES_BUDGET MODULE ACCT IMPORT tab for SHERPA import is balanced"/>
    <b v="1"/>
    <n v="0"/>
    <s v="YES"/>
    <s v="YES"/>
    <x v="159"/>
    <n v="45758"/>
    <s v="LAURIE KILDEGAARD"/>
    <s v="414.273.5533 "/>
    <s v="lkildegaard@warmemorialcenter.org"/>
    <x v="158"/>
    <s v="NO"/>
    <s v="YES__Please provide a brief listing of options/alternatives researched and why the option your are requesting for this Cost Est is the best alternative:  Repair costs now will prevent replacement costs if this project is not completed in a reasonable period of time.  Patchwork maintenance may extend and delay the need for repair, however that was already accomplished just over 5-years ago."/>
    <s v="02__YES__Annual financial impact includes: Exterior repairs of the War Memorial Center will have no impact on the annual operating costs of the Center.  The only way this would impact is if the area outside of the Center were to remain closed and rentals were not able to occur.  That would impact revenue, not costs."/>
    <s v="Facility_Rehab or Major Maint"/>
    <s v="NO"/>
    <s v="YES__Exterior work on a historic building will require some consideration for weather conditions outside"/>
    <s v="00__Technology Security Risk(s) Addressed: "/>
    <s v="10__Safety-Risk Issue(s) Addressed:  Sections of concrete are falling from the elevated &quot;pedestal&quot; exterior areas of the cantilevered War Memorial Center.  The area below the east end of this section is currently marked off, however there are other areas that will impact pubic walkway areas under the Eero Saarinen building."/>
    <s v="00__Safety-Risk Issue(s) Addressed:  Temporary fixes may address this safety hazard and extend out major costs to repair if addressed in the next year.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YES__Board File: 16-229__SD Uploaded: YES__Detail:  Please see (PDF) page 53, Row 4 (in the table) for file SD_WMC Cond Declaration Executed 12-2017._x000a__x000a_Please see first tab Row 7 (in the table) for file SD_WMC Condo Agreement 2017."/>
    <s v="00__Citations Addressed by Project?: NO__Description of Citation(s) addressed: "/>
    <s v="02__Primary Asset Zip Code: 53202__Total Pop Srvd: 444000__Minority Pop Srvd: 157000__Addresses Racial Equity by: The War Memorial Center’s educational programs are designed to help students and the general public understand the significance of military service and the history behind the War Memorial Center. Students and visitors learn how local history is directly connected to our United States, and military history through the courage and sacrifice of service members and their families.  Our exhibits and programs engage members of Milwaukee County, including the Black, Latino and Asian community.  Our African American Veteran and Latino Veteran exhibits are two specific educational elements here at the War Memorial Center that focuses on celebrating stories of honor, integrity and sacrifice intended to inspire and lift up students of all ages and racial background. The population/customers shown above are the combined War Memorial Center and the Milwaukee Art Museum's number for each section."/>
    <s v="YES"/>
    <s v="00__NO"/>
    <s v="00__NO"/>
    <s v="05__YES__Category 1 = Immediately Addresses Failing Assets__Deferred Maint issues addressed by project: Concrete scaling has been occurring over the past 5-years, mostly due to deferred maintenance.  The source of water intrusion was to be fixed in a 2017 roof repair project which was approved, and completed in 2021.  Due to budget overruns because of the delayed project completion, the repairs were removed from the roof project to save money, that would have address this problem."/>
    <n v="0"/>
    <n v="53202"/>
    <s v=""/>
    <s v=""/>
    <s v=""/>
    <x v="1"/>
    <n v="0"/>
    <n v="0"/>
    <n v="0"/>
    <x v="1"/>
    <n v="0"/>
    <n v="0"/>
    <n v="0"/>
    <s v="750 N. Lincoln Memorial Drive "/>
    <n v="0"/>
    <n v="0"/>
    <n v="0"/>
    <s v="00"/>
    <s v="No Climate Reduction Impact reported by Requesting Department"/>
    <n v="0"/>
    <s v="00_No Climate Reduction Impact reported by Requesting Department"/>
    <m/>
    <m/>
    <x v="158"/>
    <s v="None."/>
    <s v="AMIR ADAM"/>
    <s v="1-FACILITIES MANAGEMENT (AE-EE-FM)"/>
    <s v="NA-0"/>
    <s v="2025-1"/>
    <s v="2025-2"/>
    <s v="2026-2"/>
    <s v="2027-3"/>
    <s v="2027-3"/>
    <s v="15"/>
    <s v=""/>
    <s v="LOW"/>
    <s v="Yes"/>
    <n v="0.9"/>
    <s v="NO"/>
    <s v="5/30/25"/>
    <s v="1-Facilities Management (AE-EE-FM)"/>
    <m/>
    <m/>
    <m/>
    <m/>
    <x v="1"/>
  </r>
  <r>
    <s v="PF_WU030205_WMC CONDO AGRMNT - EXTERIOR WALL (PEDESTAL).XLSM"/>
    <s v="1914"/>
    <s v="1914_CULT_WAR MEMORIAL"/>
    <x v="18"/>
    <n v="1452"/>
    <x v="160"/>
    <s v="1 - Basic Planning &amp; Design"/>
    <s v="1"/>
    <s v="2 - Construction &amp; Implementation"/>
    <s v="2"/>
    <n v="144950"/>
    <n v="0"/>
    <n v="0"/>
    <n v="144950"/>
    <n v="2"/>
    <n v="2"/>
    <n v="144950"/>
    <s v="CASH"/>
    <n v="0"/>
    <n v="300000"/>
    <n v="300000"/>
    <n v="0"/>
    <n v="0"/>
    <n v="0"/>
    <n v="300000"/>
    <n v="0"/>
    <s v="YES"/>
    <s v="YES_BUDGET MODULE ACCT IMPORT tab for SHERPA import is balanced"/>
    <b v="1"/>
    <n v="0"/>
    <s v="YES"/>
    <s v="YES"/>
    <x v="160"/>
    <n v="45763"/>
    <s v="LAURIE KILDEGAARD"/>
    <n v="4142735533"/>
    <s v="lkildegaard@warmemorialcenter.org"/>
    <x v="159"/>
    <s v="NO"/>
    <s v="YES__Please provide a brief listing of options/alternatives researched and why the option your are requesting for this Cost Est is the best alternative:  Delaying repairs will likely result in more extensive damage, including the cracks worsening, tesserae loosening or falling off, and lead to higher restoration costs.  "/>
    <s v="02__YES__Annual financial impact includes: Exterior repairs will be funded by the County and will not impact the War Memorial Center's operating expenses. If the repairs are not made and the exterior mosaic becomes unsightly, it could result in a reduction of facility rentals and negatively impact War Memorial Center operating revenue."/>
    <s v="Facility_Rehab or Major Maint"/>
    <s v="NO"/>
    <s v="__There is an overhang above the mosaic; however, exterior work will require some consideration for weather conditions. "/>
    <s v="00__Technology Security Risk(s) Addressed: "/>
    <s v="00__Safety-Risk Issue(s) Addressed:  "/>
    <s v="00__Safety-Risk Issue(s) Addressed: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YES__Board File: 16-229__SD Uploaded: YES__Detail:  Condominium Declaration Executed December 2017"/>
    <s v="00__Citations Addressed by Project?: NO__Description of Citation(s) addressed: "/>
    <s v="02__Primary Asset Zip Code: 53202__Total Pop Srvd: 444000__Minority Pop Srvd: 157000__Addresses Racial Equity by: The War Memorial Center's educational programs are designed to help students and the general public understand the significance of military service and the history behind the War Memorial Center. Students and visitors learn how local history is directly connected to our United States and military history through the courage and sacrifice of service members and their families. Our exhibits and programs engage members of Milwaukee County, including the Black, Latino, and Asian communities. Our African American Veteran and Latino Veteran Exhibits are two specific educational elements here at the War Memorial Center that focuses on celebrating stories of honor, integrity and sacrifice intended to inspire and lift up students of all ages and racial background. The population/customers shown above are the combined War Memorial Center and the Milwaukee Art Museum's number for each section. "/>
    <s v="NO"/>
    <s v="00__NO"/>
    <s v="00__NO"/>
    <s v="05__YES__Category 1 = Immediately Addresses Failing Assets__Deferred Maint issues addressed by project: Delaying repairs will likely result in more extensive damage, including tesserae loosening or falling off, resulting in higher restoration costs."/>
    <n v="0"/>
    <n v="53202"/>
    <s v=""/>
    <s v=""/>
    <s v=""/>
    <x v="1"/>
    <n v="0"/>
    <n v="0"/>
    <n v="0"/>
    <x v="1"/>
    <n v="0"/>
    <n v="0"/>
    <n v="0"/>
    <s v="750 N Lincoln Memorial Drive "/>
    <n v="0"/>
    <n v="0"/>
    <n v="0"/>
    <s v="00"/>
    <s v="No Climate Reduction Impact reported by Requesting Department"/>
    <n v="0"/>
    <s v="00_No Climate Reduction Impact reported by Requesting Department"/>
    <m/>
    <m/>
    <x v="159"/>
    <s v="Construction."/>
    <s v="ADAM"/>
    <s v="1-FACILITIES MANAGEMENT (AE-EE-FM)"/>
    <s v="NA-0"/>
    <s v="2026-1"/>
    <s v="2026-1"/>
    <s v="2026-2"/>
    <s v="2027-2"/>
    <s v="2027-4"/>
    <s v="30"/>
    <s v=""/>
    <s v="LOW"/>
    <s v="Yes"/>
    <s v="Conceptual"/>
    <s v="YES"/>
    <s v="5/30/25"/>
    <s v="1-Facilities Management (AE-EE-FM)"/>
    <m/>
    <m/>
    <m/>
    <m/>
    <x v="1"/>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s v="PF_WU030101_WAR MEMORIAL CENTER - FLOOD MITIGATION.XLSM"/>
    <s v="1914"/>
    <s v="1914_CULT_WAR MEMORIAL"/>
    <x v="18"/>
    <n v="1452"/>
    <x v="161"/>
    <s v="2 - Construction &amp; Implementation"/>
    <s v="2"/>
    <s v="None."/>
    <s v="None."/>
    <n v="416000"/>
    <n v="416000"/>
    <n v="1"/>
    <n v="0"/>
    <n v="0"/>
    <n v="1"/>
    <n v="416000"/>
    <s v="BOND"/>
    <n v="0"/>
    <n v="0"/>
    <n v="0"/>
    <n v="0"/>
    <n v="0"/>
    <n v="0"/>
    <n v="0"/>
    <n v="0"/>
    <s v="YES"/>
    <s v="YES_BUDGET MODULE ACCT IMPORT tab for SHERPA import is balanced"/>
    <b v="1"/>
    <n v="0"/>
    <s v="YES"/>
    <s v="YES"/>
    <x v="161"/>
    <n v="45401"/>
    <s v="DAN BUTTERY"/>
    <s v="414-273-5533"/>
    <s v="dbuttery@warmemorialcenter.org"/>
    <x v="160"/>
    <s v="NO"/>
    <s v="YES__Please provide a brief listing of options/alternatives researched and why the option your are requesting for this Cost Est is the best alternative:   Current stop-gap precautions put in place by the MKE Art Museum will not prevent flood water from entering the Saarinen building and reaching the electric panel, if water levels exceed past flooding levels.  "/>
    <s v="02__YES__Annual financial impact includes: Flooding in the lower level Mason street bridge will produce water damage to materials and equipment stored in the area, requiring cost to replace / repair.  If the flood water levels reach higher levels, and potentially damages the subswitch electrical area of the building, all operations in the War Memorial Center and MKE Art Museum will be halted.  "/>
    <s v="Facility_Rehab or Major Maint"/>
    <s v="NO"/>
    <s v="NO__"/>
    <s v="00__Technology Security Risk(s) Addressed: "/>
    <s v="10__Safety-Risk Issue(s) Addressed:  Two storm inlets under the Mason Street Bridge occasionally back up and flood portions of the War Memorial and potentially the Art Museum. Record high lake levels increase this flood risk. In January 2020, the storm sewer backed up and flooded storage rooms, switch gear rooms, and more. A current Army Corps of Engineers report anticipates that lake levels remain above average for most of 2020, with the potential for levels above the existing record levels set in 2019. A large flooding event has the potential to flood the Art Museums art vault, which houses irreplaceable works of art valued at approximately $800 Million. A large flooding event could inundate the main power supply and backup generator that provide power to both the War Memorial and Art Museum. Extended power loss could result in significant damage to the Art Museum’s collection. 2018 Sigma Consulting Report: Eliminate flood risk in War Memorial basement and Milwaukee Art Museum as evaluated in the Sigma Group report “War Memorial Center Facility Localized Flooding Evaluation Report” (October 18, 2018). "/>
    <s v="00__Safety-Risk Issue(s) Addressed:  "/>
    <s v="NO__Adopted Board File: __Agreement(s) Uploaded: __Partners and nature of Agreement(s): __Next Board cycle if agreement(s) not yet adopted: "/>
    <m/>
    <s v="00"/>
    <s v="NO"/>
    <s v="NO"/>
    <s v="00__Citations Addressed by Project?: NO__Description of Citation(s) addressed: "/>
    <s v="02__Primary Asset Zip Code: 53202__Total Pop Srvd: 444000__Minority Pop Srvd: 157000__Addresses Racial Equity by: The War Memorial Center’s educational programs are designed to help students and the general public understand the significance of military service and the history behind the War Memorial Center. Students and visitors learn how local history is directly connected to our United States, and military history through the courage and sacrifice of service members and their families.  Our exhibits and programs engage members of Milwaukee County, including the Black, Latino and Asian community.  Our African American Veteran and Latino Veteran exhibits are two specific educational elements here at the War Memorial Center that focuses on celebrating stories of honor, integrity and sacrifice intended to inspire and lift up students of all ages and racial background. The population/customers shown above are the combined War Memorial Center and the Milwaukee Art Museum's number for each section."/>
    <s v="YES"/>
    <s v="00__NO"/>
    <s v="00__NO"/>
    <s v="00__NO____Deferred Maint issues addressed by project: "/>
    <n v="0"/>
    <n v="53202"/>
    <s v=""/>
    <s v=""/>
    <s v=""/>
    <x v="1"/>
    <n v="0"/>
    <n v="0"/>
    <n v="0"/>
    <x v="1"/>
    <n v="0"/>
    <n v="0"/>
    <n v="0"/>
    <s v="750 N Lincoln Memorial Dr"/>
    <n v="0"/>
    <n v="0"/>
    <n v="0"/>
    <s v="01"/>
    <n v="0"/>
    <n v="1"/>
    <s v="01_0"/>
    <m/>
    <m/>
    <x v="160"/>
    <s v="None."/>
    <s v="BRILL, CONCORD"/>
    <s v="1-FACILITIES MANAGEMENT (AE-EE-FM)"/>
    <s v="NA-0"/>
    <s v="2023-2"/>
    <s v="2024-2"/>
    <s v="2025-2"/>
    <s v="2026-4"/>
    <s v="2027-1"/>
    <s v="50"/>
    <s v=""/>
    <s v="MEDIUM"/>
    <s v="Yes"/>
    <n v="0.9"/>
    <s v="NO"/>
    <s v="5/15/25"/>
    <s v="1-Facilities Management (AE-EE-FM)"/>
    <m/>
    <m/>
    <m/>
    <m/>
    <x v="1"/>
  </r>
  <r>
    <s v="PF_WU030206_WMC CONDO AGRMNT-VETERANS GALLERY WINDOWS.XLSM"/>
    <s v="1914"/>
    <s v="1914_CULT_WAR MEMORIAL"/>
    <x v="18"/>
    <n v="1452"/>
    <x v="162"/>
    <s v="2 - Construction &amp; Implementation"/>
    <s v="2"/>
    <s v="None."/>
    <s v="None."/>
    <n v="660000"/>
    <n v="660000"/>
    <n v="1"/>
    <n v="0"/>
    <n v="0"/>
    <n v="1"/>
    <n v="660000"/>
    <s v="BOND"/>
    <n v="0"/>
    <n v="0"/>
    <n v="0"/>
    <n v="0"/>
    <n v="0"/>
    <n v="0"/>
    <n v="0"/>
    <n v="0"/>
    <s v="YES"/>
    <s v="YES_BUDGET MODULE ACCT IMPORT tab for SHERPA import is balanced"/>
    <b v="1"/>
    <n v="0"/>
    <s v="YES"/>
    <s v="YES"/>
    <x v="162"/>
    <n v="45769"/>
    <s v="PLEASE ENTER PRIMARY DEPT STAFF CONTACT RESPONSIBLE FOR REQ"/>
    <s v="Laurie Kildegaard"/>
    <s v="Please enter email"/>
    <x v="161"/>
    <s v="NO"/>
    <s v="YES__Please provide a brief listing of options/alternatives researched and why the option your are requesting for this Cost Est is the best alternative:  Window replacement required.  Assessment is ongoing to determine further needs and cost analysis of all windows' system's components. "/>
    <s v="02__YES__Annual financial impact includes: Updated windows will improve the heat loss / gain of the building impacting HVAC costs.  Updates will support the WMC's efforts to reduce our carbon footprint by reducing heating / cooling costs. If left untreated, moisture will continue to be trapped in interior wall system causing damage to the wood studs, gypsum wall board, and vinal wall coverings."/>
    <s v="Facility_Rehab or Major Maint"/>
    <s v="YES__AE Charter; Document uploaded as SD_WO052401-Veterans Gallery Windows.20210401-Project Charter.docx"/>
    <s v="YES__Any sitework of assessment or design should consider that May to September tend to have a larger number of facility rentals, with weddings making up a majority of those events.  WMC would ask that Fall or early Spring be the best time for contractors complete the project."/>
    <s v="00__Technology Security Risk(s) Addressed: "/>
    <s v="00__Safety-Risk Issue(s) Addressed:  "/>
    <s v="00__Safety-Risk Issue(s) Addressed: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YES__Board File: 13-647; 16-229__SD Uploaded: YES__Detail:  Please see page 2, Section A in the PDF file referencing the Condo Agreement.  Please see the item in row 26 of the Condo Declaration excel file which indicates the Veterans Gallery exterior window replacement item. _x000a__x000a_Supporting documentation files for the legal agreements uploaded as follows:  SD_WMC Cond Declaration.xlsx; SD_WMC Cond Declaration.pdf.  The War Memorial Center exists in State of Wisconsin statute: https://docs.legis.wisconsin.gov/statutes/statutes/45/vii/70"/>
    <s v="00__Citations Addressed by Project?: NO__Description of Citation(s) addressed: "/>
    <s v="02__Primary Asset Zip Code: 53202__Total Pop Srvd: 150000__Minority Pop Srvd: 22500__Addresses Racial Equity by: Uniting a segregated community is one area that the War Memorial Center has worked diligently as of late to address.  By receiving underwriting to provide lower cost Veteran Service Organization space to minority run organizations was implemented by the Center starting in 2021.  Today, the National Association of Minority Veterans national office is based at the War Memorial Center.  "/>
    <s v="YES"/>
    <s v="00__NO"/>
    <s v="00__NO"/>
    <s v="03__YES__Category 2 = Addresses Assets anticipated to fail within the next 12 - 24 months__Deferred Maint issues addressed by project: The exsiting windows were installed in the mid 1990’s and are nearing the end of their useful life. Many of the windows have lost their thermal seal and experience fogging between the thermal panes and require replacement. If left untreated, moisture will continue to be trapped in interior wall system causing damage to the wood studs, gypsum wall board, and vinal wall coverings."/>
    <n v="0"/>
    <n v="53202"/>
    <s v=""/>
    <s v=""/>
    <s v=""/>
    <x v="1"/>
    <n v="0"/>
    <n v="0"/>
    <n v="0"/>
    <x v="1"/>
    <n v="0"/>
    <n v="0"/>
    <n v="0"/>
    <s v="750 N Lincoln Memorial Dr"/>
    <n v="0"/>
    <n v="0"/>
    <n v="0"/>
    <s v="00"/>
    <s v="No Climate Reduction Impact reported by Requesting Department"/>
    <n v="0"/>
    <s v="00_No Climate Reduction Impact reported by Requesting Department"/>
    <m/>
    <m/>
    <x v="161"/>
    <s v="None."/>
    <s v="CONCORD, BRILL"/>
    <s v="1-FACILITIES MANAGEMENT (AE-EE-FM)"/>
    <s v="NA-0"/>
    <s v="2024-3"/>
    <s v="2025-1"/>
    <s v="2026-2"/>
    <s v="2026-3"/>
    <s v="2026-4"/>
    <s v="30"/>
    <s v=""/>
    <s v="MEDIUM"/>
    <s v="Yes"/>
    <n v="0.9"/>
    <s v="NO"/>
    <s v="5/16/25"/>
    <s v="1-Facilities Management (AE-EE-FM)"/>
    <m/>
    <m/>
    <m/>
    <m/>
    <x v="1"/>
  </r>
  <r>
    <m/>
    <m/>
    <m/>
    <x v="0"/>
    <m/>
    <x v="0"/>
    <m/>
    <m/>
    <m/>
    <m/>
    <m/>
    <m/>
    <m/>
    <m/>
    <m/>
    <m/>
    <m/>
    <m/>
    <m/>
    <m/>
    <m/>
    <m/>
    <m/>
    <m/>
    <m/>
    <m/>
    <m/>
    <m/>
    <m/>
    <m/>
    <m/>
    <m/>
    <x v="0"/>
    <m/>
    <m/>
    <m/>
    <m/>
    <x v="0"/>
    <m/>
    <m/>
    <m/>
    <m/>
    <m/>
    <m/>
    <m/>
    <m/>
    <m/>
    <m/>
    <m/>
    <m/>
    <m/>
    <m/>
    <m/>
    <m/>
    <m/>
    <m/>
    <m/>
    <m/>
    <m/>
    <m/>
    <m/>
    <m/>
    <m/>
    <x v="0"/>
    <m/>
    <m/>
    <m/>
    <x v="0"/>
    <m/>
    <m/>
    <m/>
    <m/>
    <m/>
    <m/>
    <m/>
    <m/>
    <m/>
    <m/>
    <m/>
    <m/>
    <m/>
    <x v="0"/>
    <m/>
    <m/>
    <m/>
    <m/>
    <m/>
    <m/>
    <m/>
    <m/>
    <m/>
    <m/>
    <m/>
    <m/>
    <m/>
    <m/>
    <m/>
    <m/>
    <m/>
    <m/>
    <m/>
    <m/>
    <m/>
    <x v="0"/>
  </r>
  <r>
    <s v="PF_WZ017401_ZOO FRONT ENTRANCE - ADMISSIONS RECONFIGURATION.XLSM"/>
    <s v="9551"/>
    <s v="9551_ZOO"/>
    <x v="19"/>
    <n v="1575"/>
    <x v="163"/>
    <s v="1 - Basic Planning &amp; Design; 2 - Construction &amp; Implementation"/>
    <s v="1, 2"/>
    <s v="None."/>
    <s v="None."/>
    <n v="17600000"/>
    <n v="17600000"/>
    <n v="1"/>
    <n v="0"/>
    <n v="0"/>
    <n v="1"/>
    <n v="17600000"/>
    <s v="BOND"/>
    <n v="0"/>
    <n v="0"/>
    <n v="0"/>
    <n v="0"/>
    <n v="0"/>
    <n v="0"/>
    <n v="0"/>
    <n v="0"/>
    <s v="YES"/>
    <s v="YES_BUDGET MODULE ACCT IMPORT tab for SHERPA import is balanced"/>
    <b v="1"/>
    <n v="0"/>
    <s v="YES"/>
    <s v="YES"/>
    <x v="163"/>
    <n v="45728"/>
    <s v="VERA WESTPHAL(BUDGET) ANDREW STOCKEL (PROJECT DETAILS)"/>
    <s v="414-256-5404"/>
    <s v="vera.westphal@milwaukeecountywi.gov"/>
    <x v="162"/>
    <s v="YES"/>
    <s v="NO__Please provide an explanation of why alternative options were not researched:  During the design phase the Zoo has explored alternate options to a more efficient operation and guest experience.  Even with adding additional staff to help with traffic flow, the current process is unsafe for pedestrians, inefficient, and puts a strain on the Zoo's labor budget."/>
    <s v="02__YES__Annual financial impact includes: See the attachment titled SD_WZ017401_Operational Cost Impact#1 and SD_WZ017401_Operational Cost Impact#2 for estimated revenue loss from the inefficient entry process at the east gate.  Also see pages 3 &amp; 4 of the attachment titled SD_WZ017401_Operational Cost Impact#3 for information from Cincinnati Zoo that saw a revenue growth of 25% over a 3 year period when they renovated their entrance similar to what is being requested for the Zoo.  The revenue estimates were based on the Cincinnati Zoo.  There is no guarantee that the same revenue impact will occur with the new entrance; however, we do anticipate revenue increases due to the ability to count each visitor versus the old way of paying while in your car and upselling rides and experiences."/>
    <s v="Facility_New Construction, Alteration, or Expansion"/>
    <s v="Proj Charter indicated by Dept (as YES), but NOT uploaded. Check with Dept that Charter type has been indicated AND that the Charter file has been uploaded to the Capital SharePoint site."/>
    <s v="YES__Construction phasing should be planned during the Zoo's shoulder seasons to avoid high traffic patterns.  "/>
    <s v="00__Technology Security Risk(s) Addressed: "/>
    <s v="10__Safety-Risk Issue(s) Addressed:  The traffic congestion that is caused by the current inefficient east entry process is a life/safety issue.  A perfect example is included in the supporting documentation (SD_WZ017401_LifeSafetyRisk_#1).  As you can see from the photos from April 23, 2023, a safety hazard is created by the current inefficient entry to the Zoo.  The hazard begins prior to entering the Zoo from freeway exit ramp backups and eventual closing of these ramps surrounding the Zoo and severe traffic congestion on Bluemound Road from the east and west.  Wait times can be an hour or longer to enter the Zoo.  Another safety issue occurs when guests need to walk through the traffic congestion because they choose to park in surrounding neighborhoods and local businesses.  There have been 3 pedestrian deaths (2014, 2017, 2019) that occurred at the crosswalk on Bluemound Road.   The traffic congestion also creates unsafe conditions in neighborhoods from heavy car traffic as the roads were not designed as parking lots.  With the new entrance, the Zoo will be able to check bags for weapons to provide a secured entry for the health and safety of guests, employees and animals at the Zoo."/>
    <s v="00__Safety-Risk Issue(s) Addressed:  "/>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NO"/>
    <s v="00__Citations Addressed by Project?: NO__Description of Citation(s) addressed: "/>
    <s v="02__Primary Asset Zip Code: 53226__Total Pop Srvd: 1244762__Minority Pop Srvd: 535248__Addresses Racial Equity by: The minority population/customers served by asset is calculated based on the percentage of minorities represented in the Milwaukee County subsample from the Zoo's 2024 Annual Exit Survey.  The survey sample is collected throughout our summer peak visitation season and the sample size provides an accurate snapshot of zoo visitor demographics.  _x000a__x000a_Improving the Zoo's East entrance will have direct impacts on all three of the County's Racial Equity Goals of Creating Intentional Inclusion, Bridging the Gap and Investing in Equity.  1b: Create and nurture an inclusive culture across the Milwaukee County Governments (currently it is often hard to access the Zoo on busy days, especially on Family Free Days).  2c: Apply a racial equity lens to all decisions (during design phasing a racial equity lens has been applied in all decisions).  3b: Enhance Milwaukee County's fiscal health and sustainability (without a reconfiguration of the East entrance, we will continue to lose revenue on busy days).  "/>
    <s v="YES"/>
    <s v="00__NO"/>
    <s v="03__YES__Please see pg 32 of the Strategic/ Master Plan; File uploaded as SD_WZ017401-WZ019001_Strategic-Master Plan."/>
    <s v="00__NO____Deferred Maint issues addressed by project: "/>
    <n v="0"/>
    <n v="53226"/>
    <s v=""/>
    <s v=""/>
    <s v=""/>
    <x v="5"/>
    <n v="0"/>
    <n v="0"/>
    <n v="0"/>
    <x v="1"/>
    <n v="0"/>
    <n v="0"/>
    <n v="0"/>
    <s v="10001 W Bluemound Rd"/>
    <n v="0"/>
    <n v="0"/>
    <n v="0"/>
    <s v="00"/>
    <s v="No Climate Reduction Impact reported by Requesting Department"/>
    <n v="0"/>
    <s v="00_No Climate Reduction Impact reported by Requesting Department"/>
    <m/>
    <m/>
    <x v="162"/>
    <s v="None"/>
    <s v="CONCORD , BRILL"/>
    <s v="1-FACILITIES MANAGEMENT (AE-EE-FM)"/>
    <s v="NA-0"/>
    <s v="2025-1"/>
    <s v="2025-3"/>
    <s v="2026-1"/>
    <s v="2026-4"/>
    <s v="2027-2"/>
    <s v="30"/>
    <s v=""/>
    <s v="MEDIUM"/>
    <s v="Yes"/>
    <n v="0.9"/>
    <s v="NO"/>
    <s v="6/2/25"/>
    <s v="1-Facilities Management (AE-EE-FM)"/>
    <m/>
    <m/>
    <m/>
    <m/>
    <x v="1"/>
  </r>
  <r>
    <m/>
    <m/>
    <m/>
    <x v="0"/>
    <m/>
    <x v="0"/>
    <m/>
    <m/>
    <m/>
    <m/>
    <m/>
    <m/>
    <m/>
    <m/>
    <m/>
    <m/>
    <m/>
    <m/>
    <m/>
    <m/>
    <m/>
    <m/>
    <m/>
    <m/>
    <m/>
    <m/>
    <m/>
    <m/>
    <m/>
    <m/>
    <m/>
    <m/>
    <x v="0"/>
    <m/>
    <m/>
    <m/>
    <m/>
    <x v="0"/>
    <m/>
    <m/>
    <m/>
    <m/>
    <m/>
    <m/>
    <m/>
    <m/>
    <m/>
    <m/>
    <m/>
    <m/>
    <m/>
    <m/>
    <m/>
    <m/>
    <m/>
    <m/>
    <m/>
    <m/>
    <m/>
    <m/>
    <m/>
    <m/>
    <m/>
    <x v="0"/>
    <m/>
    <m/>
    <m/>
    <x v="0"/>
    <m/>
    <m/>
    <m/>
    <m/>
    <m/>
    <m/>
    <m/>
    <m/>
    <m/>
    <m/>
    <m/>
    <m/>
    <m/>
    <x v="0"/>
    <m/>
    <m/>
    <m/>
    <m/>
    <m/>
    <m/>
    <m/>
    <m/>
    <m/>
    <m/>
    <m/>
    <m/>
    <m/>
    <m/>
    <m/>
    <m/>
    <m/>
    <m/>
    <m/>
    <m/>
    <m/>
    <x v="0"/>
  </r>
  <r>
    <s v="PF_WZ020301_ZOO OCEAN CONNECTIONS POOL AREA DEMOLITION.XLSM"/>
    <s v="9551"/>
    <s v="9551_ZOO"/>
    <x v="19"/>
    <n v="1575"/>
    <x v="164"/>
    <s v="1 - Basic Planning &amp; Design"/>
    <s v="1"/>
    <s v="2 - Construction &amp; Implementation"/>
    <s v="2"/>
    <n v="50000"/>
    <n v="0"/>
    <n v="0"/>
    <n v="50000"/>
    <n v="2"/>
    <n v="2"/>
    <n v="50000"/>
    <s v="CASH"/>
    <n v="0"/>
    <n v="900000"/>
    <n v="900000"/>
    <n v="0"/>
    <n v="0"/>
    <n v="0"/>
    <n v="900000"/>
    <n v="0"/>
    <s v="YES"/>
    <s v="YES_BUDGET MODULE ACCT IMPORT tab for SHERPA import is balanced"/>
    <b v="1"/>
    <n v="0"/>
    <s v="YES"/>
    <s v="YES"/>
    <x v="164"/>
    <n v="45727"/>
    <s v="VERA WESTPHAL (BUDGET) AMOS MORRIS (PROJECT)"/>
    <s v="414-256-5404"/>
    <s v="vera.westphal@milwaukeecountywi.gov"/>
    <x v="163"/>
    <s v="NO"/>
    <s v="NO__Please provide an explanation of why alternative options were not researched:  No alternatives evaluated other than leaving site as existing."/>
    <s v="02__YES__Annual financial impact includes: The net annual operating impact will be a reduction of $26,500 in utility and chlorine costs."/>
    <s v="Facility_Demolition"/>
    <s v="YES__AE Charter; Original Document in AE SharePoint folder: https://milwaukeecountywi.sharepoint.com/:w:/r/sites/CapitalPlanning-Zoo/_layouts/15/Doc.aspx?sourcedoc=%7B50419813-C917-43A8-B12F-842A0A6D1778%7D&amp;file=WZ020301%20Zoo%20Ocean%20Connections%20Pool%20Area.docx&amp;action=default&amp;mobileredirect=true"/>
    <s v="YES__Avoid winter months for asphalt."/>
    <s v="00__Technology Security Risk(s) Addressed: "/>
    <s v="10__Safety-Risk Issue(s) Addressed:  Water retention in the pool area could be a risk to the Zoo.  In addition, the public could be at risk for an open space (20’ deep pool).  The pool also poses a risk of being a breeding ground for mosquitos or harmful insects (diseases spreading to the animal collection, guests, and staff).  If the Zoo has operating budget funds available, we could do asbestos/lead testing prior to capital funding to save time / determine costs."/>
    <s v="00__Safety-Risk Issue(s) Addressed:  "/>
    <s v="NO__Adopted Board File: __Agreement(s) Uploaded: __Partners and nature of Agreement(s): __Next Board cycle if agreement(s) not yet adopted: "/>
    <m/>
    <s v="00"/>
    <s v="NO"/>
    <s v="NO"/>
    <s v="00__Citations Addressed by Project?: NO__Description of Citation(s) addressed: "/>
    <s v="02__Primary Asset Zip Code: 53226__Total Pop Srvd: 1244762__Minority Pop Srvd: 535248__Addresses Racial Equity by: The minority population/customers served by asset is calculated based on the percentage of minorities represented in the Milwaukee County subsample from the Zoo's 2024 Annual Exit Survey.  The survey sample is collected throughout our summer peak visitation season and the sample size provides an accurate snapshot of zoo visitor demographics.    _x000a__x000a_We are Aligning to the County's goal of &quot;Invest In Equity&quot; by freeing up additional parking spaces for the public, and reducing utility usage and pool chemicals for an annual savings of $26,500 (3b - Enhance the County's fiscal health and sustainability). We also &quot;Bridge the Gap&quot; (2b - Break down silos across County government to maximize access to and quality of services offered) as this space will be used by multiple departments. In addition, by offering staff parking closer to their job locations, we are being inclusive and accessible, Creating Intentional Inclusion (1b - Creating and nurturing an inclusive culture across the County). "/>
    <s v="NO"/>
    <s v="00__NO"/>
    <s v="00__NO"/>
    <s v="05__YES__Category 1 = Immediately Addresses Failing Assets__Deferred Maint issues addressed by project: This project demolishes the old Oceans Connections pool, surrounding show facade, and show support areas.  With the removal, deferred maintenance funds will no longer be needed as the area will be leveled and used as a temporary parking lot for staff until a future use is identified."/>
    <n v="0"/>
    <n v="53226"/>
    <s v=""/>
    <s v=""/>
    <s v=""/>
    <x v="5"/>
    <n v="0"/>
    <n v="0"/>
    <n v="0"/>
    <x v="1"/>
    <n v="0"/>
    <n v="0"/>
    <n v="0"/>
    <s v="10001 W Bluemound Rd"/>
    <n v="0"/>
    <n v="0"/>
    <n v="0"/>
    <s v="01"/>
    <s v="Climate Resiliency: Without demolition, the Zoo will need to devote staff time and fiscal resources to ensure the pool does not become a threat to staff, guests and animals. The Zoo may have to run pumps and/or water filtration to prevent standing water in the case of projected more frequent extreme weather events and/or wetter conditions, needlessly expending energy and burdening the sewer systems."/>
    <n v="1"/>
    <s v="01_Climate Resiliency: Without demolition, the Zoo will need to devote staff time and fiscal resources to ensure the pool does not become a threat to staff, guests and animals. The Zoo may have to run pumps and/or water filtration to prevent standing water in the case of projected more frequent extreme weather events and/or wetter conditions, needlessly expending energy and burdening the sewer systems."/>
    <m/>
    <m/>
    <x v="163"/>
    <s v="The scope of work includes construction of the design."/>
    <s v="WALSH, BRILL, CONCORD"/>
    <s v="1-FACILITIES MANAGEMENT (AE-EE-FM)"/>
    <s v="NA-0"/>
    <s v="2026-1"/>
    <s v="2026-2"/>
    <s v="2027-2"/>
    <s v="2027-3"/>
    <s v="2027-4"/>
    <s v="25"/>
    <s v=""/>
    <s v="HIGH"/>
    <s v="Yes"/>
    <s v="Conceptual"/>
    <s v="YES"/>
    <s v="5/14/25"/>
    <s v="1-Facilities Management (AE-EE-FM)"/>
    <m/>
    <m/>
    <m/>
    <m/>
    <x v="1"/>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s v="PF_WZ020901_ZOOFARI BUILDING - ROOF AND HVAC REPLACEMENT.XLSM"/>
    <s v="9551"/>
    <s v="9551_ZOO"/>
    <x v="19"/>
    <n v="1575"/>
    <x v="165"/>
    <s v="1 - Basic Planning &amp; Design"/>
    <s v="1"/>
    <s v="2 - Construction &amp; Implementation"/>
    <s v="2"/>
    <n v="175000"/>
    <n v="175000"/>
    <n v="1"/>
    <n v="0"/>
    <n v="0"/>
    <n v="1"/>
    <n v="175000"/>
    <s v="BOND"/>
    <n v="0"/>
    <n v="2200000"/>
    <n v="2200000"/>
    <n v="0"/>
    <n v="0"/>
    <n v="0"/>
    <n v="2200000"/>
    <n v="0"/>
    <s v="YES"/>
    <s v="YES_BUDGET MODULE ACCT IMPORT tab for SHERPA import is balanced"/>
    <b v="1"/>
    <n v="0"/>
    <s v="NO, Reduce YR 1 Scope to fit into Sherpa Admin Upload"/>
    <s v="YES"/>
    <x v="165"/>
    <n v="45735"/>
    <s v="VERA WESTPHAL (BUDGET) MATTHEW HASEMAN (PROJECT)"/>
    <s v="414-256-5404"/>
    <s v="vera.westphal@milwaukeecountywi.gov"/>
    <x v="164"/>
    <s v="NO"/>
    <s v="NO__Please provide an explanation of why alternative options were not researched:  AC UNITS:  There are no alternatives; repairs and downtime of units would continue._x000a__x000a_ROOF:  No alternatives available, we would continue to repair the leaks and have potential downtime with the facility.  "/>
    <s v="02__YES__Annual financial impact includes: AC UNITS:  The requested capital project for replacement of the AC unit is projected to save approx. 66% in electrical costs and $7,000 in maintenance fees.  In addition, this is a revenue generating facility that could have an impact on $80,000-$100,000 annual revenue.  _x000a__x000a_ROOF:  The requested capital project for replacement of the roof is project to save approx. $4,000 in annual roof and wall repairs (based on last 5 yrs avg actuals of temporary repairs to fix leaking areas).  In addition, this is a revenue generating facility that could have an impact on $80,000-$100,000 annual revenue.  "/>
    <s v="Facility_Rehab or Major Maint"/>
    <s v="YES__AE Charter (AC UNITS ONLY); Original document in AE Sharepoint folder: https://milwaukeecountywi.sharepoint.com/:b:/r/sites/external/capitalrequests/Zoo/SD_WZ020901_Zoofari_%20AC%20Unit%20Replacement-Project%20Charter.pdf?csf=1&amp;web=1&amp;e=SXFl0A"/>
    <s v="YES__Although replacement can occur at anytime, it would be optimal to replace it during the winter or spring months so it is ready for summer.  We also need to work around the Zoofari's Group Sales rental schedule as this is a revenue generating facility._x000a__x000a_Although replacement can occur at anytime, we need to work around the Zoofari's Group Sales rental schedule as this is a revenue generating facility and noise would be a factor."/>
    <s v="00__Technology Security Risk(s) Addressed: "/>
    <s v="00__Safety-Risk Issue(s) Addressed:  "/>
    <s v="05__Safety-Risk Issue(s) Addressed:  Constant leaks into the Zoofari Conference center is impacting the wall integrity and could lead to a potential mold situation.  As roof leaks occur, there is also a risk to the Lessee's property, such as inventory damage and loss. See pg. 21 of SD_WZ020901_LegalAgreement_SSALease supporting documentation, #12a Maintenance/Zoo Facilities."/>
    <s v="NO__Adopted Board File: __Agreement(s) Uploaded: __Partners and nature of Agreement(s): __Next Board cycle if agreement(s) not yet adopted: "/>
    <m/>
    <s v="03__Provides a workplace for County employees (&lt;100)*Provides a major community service 365 days a year (cultural facilities, zoo exhibit buildings, community-aging-recreation centers*Provides major maintenance function (facility and vehicle maintenance shops)*Provides critical site mission function (parking structures and utility facilities)"/>
    <s v="NO"/>
    <s v="YES__Board File: __SD Uploaded: YES__Detail:  Each client signs a legally binding rental agreement to reserve the Zoofari Conference Center, sample uploaded as SD_WZ020901-WZ021101 _LegalAgreement_Sales-contract (all pages).  If the A/C fails, an event may need to be canceled or heavily discounted during extreme heat.  If the roof experiences a major leak, an event may need to be canceled or heavily discounted.  Events are often scheduled years in advance.  _x000a__x000a_In addition to the Zoo's Group Sales rentals, we also lease warehouse space in the Zoofari Conference Center which includes storage of retail and food inventory.  We have a binding agreement in which the County is responsible for repairing any major breakdown or system malfunction not caused by the negligence of the Lessee.  As roof leaks occur, there is also a risk to the Lessee's property, such as inventory damage and loss.  Please see pg 21, Section 12, Maintenance of the lease uploaded as SD_WZ020101-WZ020901_LegalAgreement_SSALease.  "/>
    <s v="00__Citations Addressed by Project?: NO__Description of Citation(s) addressed: "/>
    <s v="02__Primary Asset Zip Code: 53226__Total Pop Srvd: 1244762__Minority Pop Srvd: 535248__Addresses Racial Equity by: The minority population/customers served by asset is calculated based on the percentage of minorities represented in the Milwaukee County subsample from the Zoo's 2024 Annual Exit Survey.  The survey sample is collected throughout our summer peak visitation season and the sample size provides an accurate snapshot of zoo visitor demographics.  _x000a__x000a_The Zoofari conference center is a valuable revenue generating facility, which invests in equity by enhancing the County's fiscal health and sustainability.  In addition, it creates and promotes intentional inclusion by increasing the number of County contracts awarded to minority and women-owned businesses through our Group Sales RFP catering contracts.  If we cannot have this space functional year-round for Group Sales, it will impact alignment to both County goals listed."/>
    <s v="NO"/>
    <s v="00__NO"/>
    <s v="00__NO"/>
    <s v="03__YES__Category 2 = Addresses Assets anticipated to fail within the next 12 - 24 months__Deferred Maint issues addressed by project: AC UNITS:  The three current a/c units are several years past their useful life with temporary repairs expected to 12-24 months before full replacements are needed._x000a__x000a_ROOF: The roofing area has been failing over the past 3 years with water leaks into the ceiling tiles and interior walls."/>
    <n v="0"/>
    <n v="53226"/>
    <s v=""/>
    <s v=""/>
    <s v=""/>
    <x v="5"/>
    <n v="0"/>
    <n v="0"/>
    <n v="0"/>
    <x v="1"/>
    <n v="0"/>
    <n v="0"/>
    <n v="0"/>
    <s v="10001 W Bluemound Rd"/>
    <n v="0"/>
    <n v="0"/>
    <n v="0"/>
    <s v="03"/>
    <s v="AC UNITS:  Replacement unit will be newer and more energy-efficient than existing, failing unit. With expected shifts to a warmer climate, burdens on this system will increase in order to keep building usable for its core functions._x000a_ROOF:  The Climate Action 2050 Plan Vulnerability Assessment identified expected changes in precipitation patterns, including increased frequency of extreme weather events such as rainstorms and tornados. Replacing the roof now will prevent further damage to the building from known leaks and allow for identification of weaknesses. Delays may cause roof leaks to worsen and result in further significant damage to the building and potential mold growth, which would add an additional health risk to guests who rent the space and Zoo staff whose work areas are at Zoofari."/>
    <n v="1"/>
    <s v="03_AC UNITS:  Replacement unit will be newer and more energy-efficient than existing, failing unit. With expected shifts to a warmer climate, burdens on this system will increase in order to keep building usable for its core functions._x000a_ROOF:  The Climate Action 2050 Plan Vulnerability Assessment identified expected changes in precipitation patterns, including increased frequency of extreme weather events such as rainstorms and tornados. Replacing the roof now will prevent further damage to the building from known leaks and allow for identification of weaknesses. Delays may cause roof leaks to worsen and result in further significant damage to the building and potential mold growth, which would add an additional health risk to guests who rent the space and Zoo staff whose work areas are at Zoofari."/>
    <m/>
    <m/>
    <x v="164"/>
    <s v="The scope of work includes construction of the design."/>
    <s v="TROY WOHLT"/>
    <s v="1-FACILITIES MANAGEMENT (AE-EE-FM)"/>
    <s v="NA-0"/>
    <s v="2026-1"/>
    <s v="2026-3"/>
    <s v="2027-1"/>
    <s v="2027-3"/>
    <s v="2027-4"/>
    <s v="20"/>
    <s v=""/>
    <s v="MEDIUM"/>
    <s v="Yes"/>
    <s v="Conceptual"/>
    <s v="YES"/>
    <s v="5/14/25"/>
    <s v="1-Facilities Management (AE-EE-FM)"/>
    <m/>
    <m/>
    <m/>
    <m/>
    <x v="1"/>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r>
    <m/>
    <m/>
    <m/>
    <x v="0"/>
    <m/>
    <x v="0"/>
    <m/>
    <m/>
    <m/>
    <m/>
    <m/>
    <m/>
    <m/>
    <m/>
    <m/>
    <m/>
    <m/>
    <m/>
    <m/>
    <m/>
    <m/>
    <m/>
    <m/>
    <m/>
    <m/>
    <m/>
    <m/>
    <m/>
    <m/>
    <m/>
    <m/>
    <m/>
    <x v="0"/>
    <m/>
    <m/>
    <m/>
    <m/>
    <x v="0"/>
    <m/>
    <m/>
    <m/>
    <m/>
    <m/>
    <m/>
    <m/>
    <m/>
    <m/>
    <m/>
    <m/>
    <m/>
    <m/>
    <m/>
    <m/>
    <m/>
    <m/>
    <m/>
    <m/>
    <m/>
    <m/>
    <m/>
    <m/>
    <m/>
    <m/>
    <x v="0"/>
    <m/>
    <m/>
    <m/>
    <x v="0"/>
    <m/>
    <m/>
    <m/>
    <m/>
    <m/>
    <m/>
    <m/>
    <m/>
    <m/>
    <m/>
    <m/>
    <m/>
    <m/>
    <x v="0"/>
    <m/>
    <m/>
    <m/>
    <m/>
    <m/>
    <m/>
    <m/>
    <m/>
    <m/>
    <m/>
    <m/>
    <m/>
    <m/>
    <m/>
    <m/>
    <m/>
    <m/>
    <m/>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D00F3A-149E-4E55-91BF-C586495D3487}" name="PivotTable1" cacheId="332" applyNumberFormats="0" applyBorderFormats="0" applyFontFormats="0" applyPatternFormats="0" applyAlignmentFormats="0" applyWidthHeightFormats="1" dataCaption="Values" updatedVersion="8" minRefreshableVersion="3" itemPrintTitles="1" createdVersion="8" indent="0" compact="0" compactData="0" gridDropZones="1" multipleFieldFilters="0">
  <location ref="A14:N202" firstHeaderRow="1" firstDataRow="2" firstDataCol="6"/>
  <pivotFields count="104">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24">
        <item m="1" x="21"/>
        <item x="1"/>
        <item x="4"/>
        <item x="3"/>
        <item x="2"/>
        <item x="6"/>
        <item x="5"/>
        <item x="8"/>
        <item m="1" x="22"/>
        <item x="13"/>
        <item x="10"/>
        <item x="11"/>
        <item x="7"/>
        <item x="14"/>
        <item x="16"/>
        <item x="15"/>
        <item x="9"/>
        <item x="12"/>
        <item x="18"/>
        <item x="19"/>
        <item x="0"/>
        <item m="1" x="20"/>
        <item x="17"/>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376">
        <item m="1" x="303"/>
        <item m="1" x="304"/>
        <item m="1" x="305"/>
        <item m="1" x="306"/>
        <item m="1" x="307"/>
        <item m="1" x="308"/>
        <item m="1" x="309"/>
        <item m="1" x="310"/>
        <item m="1" x="311"/>
        <item m="1" x="312"/>
        <item m="1" x="313"/>
        <item m="1" x="314"/>
        <item m="1" x="315"/>
        <item m="1" x="316"/>
        <item m="1" x="317"/>
        <item m="1" x="318"/>
        <item m="1" x="258"/>
        <item x="38"/>
        <item x="20"/>
        <item m="1" x="205"/>
        <item m="1" x="200"/>
        <item m="1" x="282"/>
        <item m="1" x="284"/>
        <item m="1" x="281"/>
        <item m="1" x="201"/>
        <item m="1" x="286"/>
        <item m="1" x="278"/>
        <item m="1" x="280"/>
        <item x="16"/>
        <item m="1" x="207"/>
        <item x="67"/>
        <item x="68"/>
        <item x="69"/>
        <item m="1" x="319"/>
        <item m="1" x="320"/>
        <item m="1" x="177"/>
        <item m="1" x="283"/>
        <item x="17"/>
        <item m="1" x="287"/>
        <item m="1" x="279"/>
        <item m="1" x="321"/>
        <item m="1" x="327"/>
        <item m="1" x="329"/>
        <item m="1" x="219"/>
        <item m="1" x="247"/>
        <item m="1" x="322"/>
        <item m="1" x="325"/>
        <item m="1" x="221"/>
        <item x="75"/>
        <item m="1" x="331"/>
        <item m="1" x="323"/>
        <item m="1" x="295"/>
        <item m="1" x="296"/>
        <item m="1" x="222"/>
        <item x="76"/>
        <item x="77"/>
        <item m="1" x="326"/>
        <item m="1" x="324"/>
        <item m="1" x="328"/>
        <item x="78"/>
        <item m="1" x="330"/>
        <item m="1" x="288"/>
        <item m="1" x="290"/>
        <item m="1" x="276"/>
        <item m="1" x="277"/>
        <item x="4"/>
        <item x="3"/>
        <item x="5"/>
        <item m="1" x="341"/>
        <item m="1" x="371"/>
        <item m="1" x="370"/>
        <item m="1" x="275"/>
        <item m="1" x="372"/>
        <item m="1" x="285"/>
        <item m="1" x="289"/>
        <item m="1" x="343"/>
        <item m="1" x="351"/>
        <item m="1" x="344"/>
        <item m="1" x="182"/>
        <item x="110"/>
        <item m="1" x="225"/>
        <item x="153"/>
        <item x="111"/>
        <item x="112"/>
        <item m="1" x="345"/>
        <item m="1" x="346"/>
        <item x="115"/>
        <item m="1" x="347"/>
        <item x="116"/>
        <item m="1" x="365"/>
        <item x="119"/>
        <item m="1" x="226"/>
        <item m="1" x="367"/>
        <item x="120"/>
        <item m="1" x="227"/>
        <item m="1" x="364"/>
        <item m="1" x="348"/>
        <item x="123"/>
        <item x="124"/>
        <item m="1" x="349"/>
        <item m="1" x="350"/>
        <item x="126"/>
        <item x="129"/>
        <item m="1" x="366"/>
        <item x="128"/>
        <item x="130"/>
        <item x="132"/>
        <item x="131"/>
        <item m="1" x="355"/>
        <item m="1" x="228"/>
        <item m="1" x="352"/>
        <item m="1" x="353"/>
        <item m="1" x="354"/>
        <item m="1" x="356"/>
        <item m="1" x="229"/>
        <item m="1" x="250"/>
        <item x="133"/>
        <item x="134"/>
        <item m="1" x="357"/>
        <item x="135"/>
        <item m="1" x="358"/>
        <item m="1" x="230"/>
        <item x="136"/>
        <item m="1" x="359"/>
        <item m="1" x="360"/>
        <item x="137"/>
        <item m="1" x="231"/>
        <item m="1" x="232"/>
        <item x="139"/>
        <item m="1" x="361"/>
        <item x="138"/>
        <item m="1" x="251"/>
        <item m="1" x="362"/>
        <item m="1" x="363"/>
        <item x="140"/>
        <item x="141"/>
        <item m="1" x="333"/>
        <item x="83"/>
        <item m="1" x="332"/>
        <item x="84"/>
        <item m="1" x="334"/>
        <item x="85"/>
        <item x="86"/>
        <item x="87"/>
        <item m="1" x="335"/>
        <item m="1" x="180"/>
        <item x="88"/>
        <item m="1" x="338"/>
        <item m="1" x="339"/>
        <item m="1" x="340"/>
        <item m="1" x="337"/>
        <item x="93"/>
        <item x="92"/>
        <item x="94"/>
        <item m="1" x="181"/>
        <item x="95"/>
        <item x="96"/>
        <item m="1" x="342"/>
        <item m="1" x="210"/>
        <item m="1" x="174"/>
        <item m="1" x="294"/>
        <item m="1" x="216"/>
        <item x="56"/>
        <item m="1" x="297"/>
        <item m="1" x="298"/>
        <item m="1" x="299"/>
        <item m="1" x="214"/>
        <item m="1" x="246"/>
        <item m="1" x="300"/>
        <item x="54"/>
        <item m="1" x="301"/>
        <item x="58"/>
        <item x="59"/>
        <item m="1" x="302"/>
        <item x="60"/>
        <item m="1" x="336"/>
        <item m="1" x="273"/>
        <item m="1" x="274"/>
        <item m="1" x="293"/>
        <item x="43"/>
        <item m="1" x="292"/>
        <item m="1" x="206"/>
        <item m="1" x="291"/>
        <item m="1" x="272"/>
        <item m="1" x="373"/>
        <item x="163"/>
        <item m="1" x="374"/>
        <item m="1" x="185"/>
        <item m="1" x="375"/>
        <item x="0"/>
        <item x="142"/>
        <item m="1" x="368"/>
        <item m="1" x="369"/>
        <item m="1" x="166"/>
        <item m="1" x="197"/>
        <item m="1" x="198"/>
        <item x="6"/>
        <item x="9"/>
        <item m="1" x="199"/>
        <item x="14"/>
        <item m="1" x="241"/>
        <item m="1" x="242"/>
        <item x="45"/>
        <item x="13"/>
        <item x="15"/>
        <item m="1" x="202"/>
        <item m="1" x="203"/>
        <item m="1" x="243"/>
        <item x="11"/>
        <item m="1" x="167"/>
        <item m="1" x="168"/>
        <item m="1" x="204"/>
        <item m="1" x="244"/>
        <item x="19"/>
        <item m="1" x="169"/>
        <item x="18"/>
        <item m="1" x="245"/>
        <item x="47"/>
        <item x="48"/>
        <item x="52"/>
        <item x="49"/>
        <item m="1" x="208"/>
        <item m="1" x="209"/>
        <item m="1" x="211"/>
        <item m="1" x="173"/>
        <item m="1" x="212"/>
        <item m="1" x="213"/>
        <item x="57"/>
        <item x="61"/>
        <item x="62"/>
        <item m="1" x="215"/>
        <item x="71"/>
        <item m="1" x="254"/>
        <item m="1" x="255"/>
        <item m="1" x="256"/>
        <item m="1" x="257"/>
        <item m="1" x="259"/>
        <item m="1" x="260"/>
        <item m="1" x="261"/>
        <item m="1" x="262"/>
        <item m="1" x="263"/>
        <item m="1" x="264"/>
        <item m="1" x="265"/>
        <item m="1" x="266"/>
        <item m="1" x="267"/>
        <item m="1" x="268"/>
        <item m="1" x="269"/>
        <item m="1" x="217"/>
        <item m="1" x="176"/>
        <item m="1" x="179"/>
        <item m="1" x="270"/>
        <item m="1" x="218"/>
        <item m="1" x="220"/>
        <item x="74"/>
        <item x="80"/>
        <item m="1" x="271"/>
        <item x="81"/>
        <item x="79"/>
        <item x="73"/>
        <item m="1" x="248"/>
        <item x="89"/>
        <item m="1" x="223"/>
        <item x="91"/>
        <item m="1" x="249"/>
        <item x="97"/>
        <item m="1" x="224"/>
        <item x="99"/>
        <item x="108"/>
        <item x="143"/>
        <item x="144"/>
        <item m="1" x="233"/>
        <item m="1" x="234"/>
        <item m="1" x="252"/>
        <item m="1" x="235"/>
        <item x="146"/>
        <item x="145"/>
        <item m="1" x="236"/>
        <item x="113"/>
        <item m="1" x="237"/>
        <item x="161"/>
        <item x="159"/>
        <item x="157"/>
        <item m="1" x="238"/>
        <item m="1" x="183"/>
        <item x="158"/>
        <item x="164"/>
        <item m="1" x="239"/>
        <item m="1" x="187"/>
        <item m="1" x="188"/>
        <item m="1" x="240"/>
        <item m="1" x="189"/>
        <item m="1" x="253"/>
        <item x="1"/>
        <item x="2"/>
        <item x="7"/>
        <item x="8"/>
        <item x="10"/>
        <item x="12"/>
        <item x="21"/>
        <item x="22"/>
        <item x="23"/>
        <item x="24"/>
        <item x="25"/>
        <item x="26"/>
        <item x="27"/>
        <item x="28"/>
        <item x="29"/>
        <item x="30"/>
        <item x="31"/>
        <item x="32"/>
        <item x="33"/>
        <item m="1" x="170"/>
        <item x="34"/>
        <item x="35"/>
        <item x="36"/>
        <item m="1" x="171"/>
        <item x="37"/>
        <item x="39"/>
        <item x="40"/>
        <item x="41"/>
        <item x="42"/>
        <item x="44"/>
        <item x="46"/>
        <item x="50"/>
        <item x="51"/>
        <item m="1" x="172"/>
        <item x="53"/>
        <item x="55"/>
        <item m="1" x="175"/>
        <item x="63"/>
        <item x="64"/>
        <item x="65"/>
        <item x="66"/>
        <item x="70"/>
        <item m="1" x="178"/>
        <item x="72"/>
        <item x="82"/>
        <item x="90"/>
        <item x="98"/>
        <item x="100"/>
        <item x="101"/>
        <item x="102"/>
        <item x="103"/>
        <item x="104"/>
        <item x="105"/>
        <item x="106"/>
        <item x="107"/>
        <item x="109"/>
        <item x="114"/>
        <item x="117"/>
        <item x="118"/>
        <item x="121"/>
        <item x="122"/>
        <item x="125"/>
        <item x="127"/>
        <item x="147"/>
        <item x="148"/>
        <item x="149"/>
        <item x="150"/>
        <item x="151"/>
        <item x="152"/>
        <item x="154"/>
        <item x="155"/>
        <item x="156"/>
        <item x="160"/>
        <item m="1" x="184"/>
        <item x="162"/>
        <item m="1" x="186"/>
        <item x="165"/>
        <item m="1" x="190"/>
        <item m="1" x="191"/>
        <item m="1" x="192"/>
        <item m="1" x="193"/>
        <item m="1" x="194"/>
        <item m="1" x="195"/>
        <item m="1" x="196"/>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410">
        <item x="84"/>
        <item x="88"/>
        <item m="1" x="350"/>
        <item x="130"/>
        <item m="1" x="276"/>
        <item m="1" x="299"/>
        <item m="1" x="409"/>
        <item m="1" x="356"/>
        <item m="1" x="365"/>
        <item m="1" x="374"/>
        <item m="1" x="389"/>
        <item m="1" x="408"/>
        <item m="1" x="398"/>
        <item m="1" x="214"/>
        <item m="1" x="312"/>
        <item m="1" x="313"/>
        <item m="1" x="310"/>
        <item m="1" x="311"/>
        <item x="95"/>
        <item m="1" x="300"/>
        <item m="1" x="287"/>
        <item m="1" x="279"/>
        <item m="1" x="277"/>
        <item x="38"/>
        <item m="1" x="286"/>
        <item m="1" x="243"/>
        <item m="1" x="288"/>
        <item x="83"/>
        <item x="54"/>
        <item m="1" x="354"/>
        <item x="116"/>
        <item m="1" x="372"/>
        <item x="140"/>
        <item m="1" x="290"/>
        <item m="1" x="285"/>
        <item m="1" x="348"/>
        <item m="1" x="296"/>
        <item m="1" x="332"/>
        <item m="1" x="291"/>
        <item m="1" x="205"/>
        <item x="4"/>
        <item m="1" x="280"/>
        <item m="1" x="281"/>
        <item x="3"/>
        <item m="1" x="282"/>
        <item m="1" x="228"/>
        <item m="1" x="343"/>
        <item m="1" x="210"/>
        <item x="134"/>
        <item m="1" x="361"/>
        <item m="1" x="294"/>
        <item x="17"/>
        <item m="1" x="306"/>
        <item x="67"/>
        <item x="69"/>
        <item m="1" x="331"/>
        <item m="1" x="330"/>
        <item x="131"/>
        <item m="1" x="363"/>
        <item m="1" x="336"/>
        <item m="1" x="177"/>
        <item m="1" x="293"/>
        <item x="129"/>
        <item m="1" x="359"/>
        <item m="1" x="360"/>
        <item m="1" x="304"/>
        <item m="1" x="362"/>
        <item m="1" x="368"/>
        <item m="1" x="380"/>
        <item m="1" x="379"/>
        <item x="120"/>
        <item x="137"/>
        <item m="1" x="231"/>
        <item x="110"/>
        <item x="93"/>
        <item x="77"/>
        <item m="1" x="222"/>
        <item m="1" x="339"/>
        <item m="1" x="384"/>
        <item m="1" x="388"/>
        <item m="1" x="373"/>
        <item m="1" x="395"/>
        <item x="115"/>
        <item m="1" x="309"/>
        <item m="1" x="397"/>
        <item m="1" x="297"/>
        <item m="1" x="323"/>
        <item m="1" x="324"/>
        <item m="1" x="325"/>
        <item m="1" x="326"/>
        <item m="1" x="327"/>
        <item m="1" x="314"/>
        <item m="1" x="328"/>
        <item m="1" x="315"/>
        <item m="1" x="329"/>
        <item m="1" x="316"/>
        <item m="1" x="317"/>
        <item m="1" x="318"/>
        <item m="1" x="319"/>
        <item m="1" x="320"/>
        <item m="1" x="321"/>
        <item m="1" x="322"/>
        <item m="1" x="352"/>
        <item m="1" x="262"/>
        <item m="1" x="337"/>
        <item m="1" x="308"/>
        <item m="1" x="200"/>
        <item m="1" x="295"/>
        <item m="1" x="344"/>
        <item m="1" x="298"/>
        <item m="1" x="394"/>
        <item m="1" x="387"/>
        <item m="1" x="370"/>
        <item m="1" x="371"/>
        <item m="1" x="230"/>
        <item m="1" x="378"/>
        <item m="1" x="347"/>
        <item m="1" x="399"/>
        <item m="1" x="229"/>
        <item m="1" x="382"/>
        <item m="1" x="391"/>
        <item x="111"/>
        <item m="1" x="392"/>
        <item m="1" x="366"/>
        <item m="1" x="367"/>
        <item m="1" x="385"/>
        <item m="1" x="369"/>
        <item x="135"/>
        <item m="1" x="355"/>
        <item m="1" x="377"/>
        <item m="1" x="396"/>
        <item m="1" x="349"/>
        <item m="1" x="219"/>
        <item x="60"/>
        <item x="56"/>
        <item m="1" x="353"/>
        <item x="58"/>
        <item x="59"/>
        <item m="1" x="364"/>
        <item m="1" x="225"/>
        <item m="1" x="340"/>
        <item m="1" x="333"/>
        <item m="1" x="307"/>
        <item m="1" x="283"/>
        <item m="1" x="383"/>
        <item m="1" x="301"/>
        <item m="1" x="376"/>
        <item m="1" x="358"/>
        <item m="1" x="390"/>
        <item m="1" x="305"/>
        <item m="1" x="334"/>
        <item x="78"/>
        <item m="1" x="338"/>
        <item m="1" x="248"/>
        <item m="1" x="342"/>
        <item m="1" x="227"/>
        <item m="1" x="257"/>
        <item m="1" x="381"/>
        <item m="1" x="345"/>
        <item x="132"/>
        <item m="1" x="182"/>
        <item m="1" x="351"/>
        <item m="1" x="292"/>
        <item m="1" x="247"/>
        <item m="1" x="357"/>
        <item x="92"/>
        <item x="97"/>
        <item x="96"/>
        <item m="1" x="375"/>
        <item m="1" x="181"/>
        <item m="1" x="244"/>
        <item m="1" x="284"/>
        <item m="1" x="289"/>
        <item m="1" x="403"/>
        <item m="1" x="278"/>
        <item m="1" x="341"/>
        <item m="1" x="346"/>
        <item m="1" x="335"/>
        <item m="1" x="393"/>
        <item m="1" x="184"/>
        <item x="112"/>
        <item m="1" x="386"/>
        <item m="1" x="405"/>
        <item m="1" x="404"/>
        <item m="1" x="303"/>
        <item m="1" x="302"/>
        <item x="128"/>
        <item m="1" x="406"/>
        <item m="1" x="407"/>
        <item x="0"/>
        <item m="1" x="400"/>
        <item m="1" x="401"/>
        <item m="1" x="402"/>
        <item m="1" x="166"/>
        <item m="1" x="196"/>
        <item m="1" x="197"/>
        <item x="5"/>
        <item x="6"/>
        <item x="9"/>
        <item m="1" x="198"/>
        <item x="14"/>
        <item m="1" x="199"/>
        <item m="1" x="242"/>
        <item x="45"/>
        <item x="13"/>
        <item x="15"/>
        <item m="1" x="201"/>
        <item m="1" x="202"/>
        <item m="1" x="203"/>
        <item m="1" x="167"/>
        <item m="1" x="168"/>
        <item m="1" x="204"/>
        <item m="1" x="245"/>
        <item x="19"/>
        <item m="1" x="169"/>
        <item x="18"/>
        <item m="1" x="246"/>
        <item x="43"/>
        <item m="1" x="206"/>
        <item m="1" x="207"/>
        <item x="16"/>
        <item x="47"/>
        <item x="48"/>
        <item x="52"/>
        <item x="49"/>
        <item m="1" x="208"/>
        <item m="1" x="209"/>
        <item m="1" x="211"/>
        <item m="1" x="174"/>
        <item m="1" x="173"/>
        <item m="1" x="212"/>
        <item m="1" x="213"/>
        <item x="57"/>
        <item x="61"/>
        <item x="62"/>
        <item m="1" x="215"/>
        <item m="1" x="216"/>
        <item x="71"/>
        <item m="1" x="258"/>
        <item m="1" x="259"/>
        <item m="1" x="260"/>
        <item m="1" x="261"/>
        <item m="1" x="263"/>
        <item m="1" x="264"/>
        <item m="1" x="265"/>
        <item m="1" x="266"/>
        <item m="1" x="267"/>
        <item m="1" x="268"/>
        <item m="1" x="269"/>
        <item m="1" x="270"/>
        <item m="1" x="271"/>
        <item m="1" x="272"/>
        <item m="1" x="273"/>
        <item m="1" x="217"/>
        <item x="68"/>
        <item m="1" x="176"/>
        <item m="1" x="179"/>
        <item m="1" x="274"/>
        <item m="1" x="218"/>
        <item m="1" x="220"/>
        <item m="1" x="221"/>
        <item m="1" x="249"/>
        <item x="74"/>
        <item x="80"/>
        <item m="1" x="275"/>
        <item x="79"/>
        <item x="81"/>
        <item x="73"/>
        <item m="1" x="250"/>
        <item x="85"/>
        <item x="86"/>
        <item x="87"/>
        <item m="1" x="180"/>
        <item x="89"/>
        <item m="1" x="223"/>
        <item x="91"/>
        <item m="1" x="251"/>
        <item x="98"/>
        <item x="99"/>
        <item x="94"/>
        <item x="108"/>
        <item m="1" x="224"/>
        <item x="123"/>
        <item x="126"/>
        <item m="1" x="252"/>
        <item m="1" x="232"/>
        <item m="1" x="233"/>
        <item x="139"/>
        <item x="138"/>
        <item m="1" x="253"/>
        <item x="143"/>
        <item x="144"/>
        <item m="1" x="234"/>
        <item m="1" x="235"/>
        <item m="1" x="254"/>
        <item m="1" x="236"/>
        <item x="146"/>
        <item x="145"/>
        <item m="1" x="237"/>
        <item x="113"/>
        <item m="1" x="238"/>
        <item x="161"/>
        <item x="159"/>
        <item x="157"/>
        <item m="1" x="239"/>
        <item m="1" x="183"/>
        <item x="158"/>
        <item m="1" x="255"/>
        <item m="1" x="240"/>
        <item m="1" x="186"/>
        <item m="1" x="187"/>
        <item m="1" x="241"/>
        <item m="1" x="188"/>
        <item m="1" x="256"/>
        <item x="119"/>
        <item m="1" x="226"/>
        <item x="1"/>
        <item x="2"/>
        <item x="7"/>
        <item x="8"/>
        <item x="10"/>
        <item x="11"/>
        <item x="12"/>
        <item x="20"/>
        <item x="21"/>
        <item x="22"/>
        <item x="23"/>
        <item x="24"/>
        <item x="25"/>
        <item x="26"/>
        <item x="27"/>
        <item x="28"/>
        <item x="29"/>
        <item x="30"/>
        <item x="31"/>
        <item x="32"/>
        <item x="33"/>
        <item m="1" x="170"/>
        <item x="34"/>
        <item x="35"/>
        <item x="36"/>
        <item m="1" x="171"/>
        <item x="37"/>
        <item x="39"/>
        <item x="40"/>
        <item x="41"/>
        <item x="42"/>
        <item x="44"/>
        <item x="46"/>
        <item x="50"/>
        <item x="51"/>
        <item m="1" x="172"/>
        <item x="53"/>
        <item x="55"/>
        <item m="1" x="175"/>
        <item x="63"/>
        <item x="64"/>
        <item x="65"/>
        <item x="66"/>
        <item x="70"/>
        <item m="1" x="178"/>
        <item x="72"/>
        <item x="75"/>
        <item x="76"/>
        <item x="82"/>
        <item x="90"/>
        <item x="100"/>
        <item x="101"/>
        <item x="102"/>
        <item x="103"/>
        <item x="104"/>
        <item x="105"/>
        <item x="106"/>
        <item x="107"/>
        <item x="109"/>
        <item x="114"/>
        <item x="117"/>
        <item x="118"/>
        <item x="121"/>
        <item x="122"/>
        <item x="124"/>
        <item x="125"/>
        <item x="127"/>
        <item x="133"/>
        <item x="136"/>
        <item x="141"/>
        <item x="142"/>
        <item x="147"/>
        <item x="148"/>
        <item x="149"/>
        <item x="150"/>
        <item x="151"/>
        <item x="152"/>
        <item x="153"/>
        <item x="154"/>
        <item x="155"/>
        <item x="156"/>
        <item x="160"/>
        <item x="162"/>
        <item x="163"/>
        <item m="1" x="185"/>
        <item x="164"/>
        <item x="165"/>
        <item m="1" x="189"/>
        <item m="1" x="190"/>
        <item m="1" x="191"/>
        <item m="1" x="192"/>
        <item m="1" x="193"/>
        <item m="1" x="194"/>
        <item m="1" x="19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name="Project Need/Justification" axis="axisRow" compact="0" outline="0" showAll="0" defaultSubtotal="0">
      <items count="473">
        <item m="1" x="336"/>
        <item m="1" x="454"/>
        <item m="1" x="440"/>
        <item m="1" x="360"/>
        <item m="1" x="341"/>
        <item m="1" x="362"/>
        <item m="1" x="353"/>
        <item m="1" x="357"/>
        <item m="1" x="375"/>
        <item m="1" x="365"/>
        <item m="1" x="451"/>
        <item m="1" x="358"/>
        <item m="1" x="321"/>
        <item m="1" x="342"/>
        <item m="1" x="450"/>
        <item m="1" x="329"/>
        <item m="1" x="379"/>
        <item m="1" x="381"/>
        <item m="1" x="465"/>
        <item m="1" x="382"/>
        <item m="1" x="416"/>
        <item m="1" x="410"/>
        <item m="1" x="466"/>
        <item m="1" x="439"/>
        <item m="1" x="343"/>
        <item m="1" x="443"/>
        <item m="1" x="415"/>
        <item m="1" x="338"/>
        <item m="1" x="354"/>
        <item m="1" x="398"/>
        <item m="1" x="396"/>
        <item m="1" x="421"/>
        <item m="1" x="438"/>
        <item x="123"/>
        <item m="1" x="429"/>
        <item m="1" x="428"/>
        <item m="1" x="277"/>
        <item m="1" x="397"/>
        <item m="1" x="356"/>
        <item m="1" x="340"/>
        <item m="1" x="331"/>
        <item m="1" x="463"/>
        <item m="1" x="435"/>
        <item m="1" x="299"/>
        <item m="1" x="377"/>
        <item m="1" x="268"/>
        <item m="1" x="339"/>
        <item m="1" x="330"/>
        <item m="1" x="408"/>
        <item m="1" x="423"/>
        <item m="1" x="401"/>
        <item m="1" x="349"/>
        <item m="1" x="344"/>
        <item m="1" x="346"/>
        <item m="1" x="445"/>
        <item m="1" x="462"/>
        <item m="1" x="442"/>
        <item m="1" x="347"/>
        <item x="84"/>
        <item m="1" x="373"/>
        <item m="1" x="430"/>
        <item m="1" x="436"/>
        <item m="1" x="420"/>
        <item m="1" x="324"/>
        <item m="1" x="322"/>
        <item m="1" x="348"/>
        <item m="1" x="352"/>
        <item m="1" x="361"/>
        <item m="1" x="334"/>
        <item m="1" x="403"/>
        <item m="1" x="374"/>
        <item m="1" x="333"/>
        <item m="1" x="399"/>
        <item m="1" x="393"/>
        <item m="1" x="326"/>
        <item m="1" x="470"/>
        <item m="1" x="424"/>
        <item m="1" x="422"/>
        <item m="1" x="201"/>
        <item m="1" x="434"/>
        <item m="1" x="404"/>
        <item m="1" x="402"/>
        <item m="1" x="298"/>
        <item m="1" x="441"/>
        <item m="1" x="426"/>
        <item m="1" x="459"/>
        <item m="1" x="327"/>
        <item m="1" x="433"/>
        <item m="1" x="405"/>
        <item m="1" x="452"/>
        <item m="1" x="380"/>
        <item m="1" x="458"/>
        <item m="1" x="411"/>
        <item m="1" x="412"/>
        <item m="1" x="414"/>
        <item m="1" x="418"/>
        <item m="1" x="332"/>
        <item m="1" x="345"/>
        <item m="1" x="427"/>
        <item m="1" x="413"/>
        <item m="1" x="444"/>
        <item m="1" x="432"/>
        <item m="1" x="457"/>
        <item m="1" x="431"/>
        <item m="1" x="455"/>
        <item m="1" x="456"/>
        <item m="1" x="325"/>
        <item m="1" x="394"/>
        <item m="1" x="400"/>
        <item m="1" x="210"/>
        <item m="1" x="363"/>
        <item m="1" x="364"/>
        <item m="1" x="251"/>
        <item m="1" x="419"/>
        <item m="1" x="446"/>
        <item m="1" x="335"/>
        <item m="1" x="460"/>
        <item m="1" x="425"/>
        <item m="1" x="392"/>
        <item m="1" x="386"/>
        <item m="1" x="389"/>
        <item m="1" x="390"/>
        <item m="1" x="385"/>
        <item m="1" x="387"/>
        <item m="1" x="391"/>
        <item m="1" x="388"/>
        <item m="1" x="384"/>
        <item m="1" x="328"/>
        <item m="1" x="461"/>
        <item m="1" x="409"/>
        <item m="1" x="453"/>
        <item m="1" x="323"/>
        <item m="1" x="448"/>
        <item m="1" x="471"/>
        <item m="1" x="469"/>
        <item m="1" x="447"/>
        <item m="1" x="449"/>
        <item m="1" x="295"/>
        <item m="1" x="369"/>
        <item m="1" x="370"/>
        <item m="1" x="371"/>
        <item m="1" x="368"/>
        <item m="1" x="367"/>
        <item m="1" x="366"/>
        <item m="1" x="376"/>
        <item m="1" x="407"/>
        <item m="1" x="383"/>
        <item m="1" x="378"/>
        <item m="1" x="372"/>
        <item m="1" x="467"/>
        <item x="110"/>
        <item m="1" x="337"/>
        <item m="1" x="359"/>
        <item m="1" x="224"/>
        <item m="1" x="417"/>
        <item m="1" x="351"/>
        <item m="1" x="350"/>
        <item m="1" x="355"/>
        <item x="0"/>
        <item m="1" x="395"/>
        <item m="1" x="406"/>
        <item m="1" x="437"/>
        <item m="1" x="464"/>
        <item m="1" x="468"/>
        <item m="1" x="472"/>
        <item m="1" x="165"/>
        <item m="1" x="192"/>
        <item m="1" x="193"/>
        <item m="1" x="194"/>
        <item m="1" x="195"/>
        <item m="1" x="196"/>
        <item m="1" x="197"/>
        <item m="1" x="198"/>
        <item m="1" x="199"/>
        <item x="14"/>
        <item m="1" x="200"/>
        <item m="1" x="202"/>
        <item x="13"/>
        <item x="15"/>
        <item m="1" x="203"/>
        <item m="1" x="204"/>
        <item m="1" x="205"/>
        <item m="1" x="206"/>
        <item m="1" x="207"/>
        <item m="1" x="208"/>
        <item m="1" x="209"/>
        <item m="1" x="211"/>
        <item x="43"/>
        <item m="1" x="212"/>
        <item m="1" x="213"/>
        <item m="1" x="214"/>
        <item m="1" x="293"/>
        <item m="1" x="215"/>
        <item m="1" x="216"/>
        <item m="1" x="294"/>
        <item m="1" x="217"/>
        <item x="44"/>
        <item m="1" x="218"/>
        <item m="1" x="219"/>
        <item m="1" x="220"/>
        <item m="1" x="221"/>
        <item m="1" x="222"/>
        <item x="54"/>
        <item m="1" x="223"/>
        <item x="58"/>
        <item m="1" x="225"/>
        <item m="1" x="226"/>
        <item m="1" x="227"/>
        <item m="1" x="228"/>
        <item m="1" x="229"/>
        <item m="1" x="230"/>
        <item m="1" x="303"/>
        <item m="1" x="304"/>
        <item m="1" x="305"/>
        <item m="1" x="306"/>
        <item m="1" x="307"/>
        <item m="1" x="308"/>
        <item m="1" x="309"/>
        <item m="1" x="310"/>
        <item m="1" x="311"/>
        <item m="1" x="312"/>
        <item m="1" x="313"/>
        <item m="1" x="314"/>
        <item m="1" x="315"/>
        <item m="1" x="316"/>
        <item m="1" x="317"/>
        <item m="1" x="318"/>
        <item x="69"/>
        <item m="1" x="231"/>
        <item m="1" x="232"/>
        <item m="1" x="233"/>
        <item m="1" x="175"/>
        <item m="1" x="234"/>
        <item m="1" x="319"/>
        <item m="1" x="235"/>
        <item m="1" x="236"/>
        <item m="1" x="237"/>
        <item m="1" x="238"/>
        <item m="1" x="296"/>
        <item m="1" x="239"/>
        <item m="1" x="240"/>
        <item m="1" x="320"/>
        <item x="78"/>
        <item x="80"/>
        <item x="72"/>
        <item x="85"/>
        <item x="87"/>
        <item m="1" x="241"/>
        <item x="89"/>
        <item x="90"/>
        <item m="1" x="297"/>
        <item m="1" x="242"/>
        <item m="1" x="243"/>
        <item m="1" x="244"/>
        <item m="1" x="245"/>
        <item m="1" x="246"/>
        <item m="1" x="247"/>
        <item m="1" x="248"/>
        <item x="94"/>
        <item x="95"/>
        <item m="1" x="249"/>
        <item m="1" x="250"/>
        <item m="1" x="252"/>
        <item m="1" x="253"/>
        <item m="1" x="254"/>
        <item m="1" x="255"/>
        <item m="1" x="256"/>
        <item m="1" x="257"/>
        <item m="1" x="258"/>
        <item m="1" x="259"/>
        <item m="1" x="260"/>
        <item m="1" x="261"/>
        <item m="1" x="262"/>
        <item m="1" x="263"/>
        <item m="1" x="264"/>
        <item m="1" x="265"/>
        <item m="1" x="266"/>
        <item m="1" x="267"/>
        <item m="1" x="269"/>
        <item m="1" x="270"/>
        <item m="1" x="271"/>
        <item m="1" x="272"/>
        <item m="1" x="273"/>
        <item m="1" x="274"/>
        <item m="1" x="275"/>
        <item m="1" x="276"/>
        <item m="1" x="278"/>
        <item m="1" x="179"/>
        <item m="1" x="279"/>
        <item m="1" x="280"/>
        <item m="1" x="300"/>
        <item m="1" x="281"/>
        <item m="1" x="282"/>
        <item m="1" x="283"/>
        <item m="1" x="284"/>
        <item m="1" x="285"/>
        <item m="1" x="286"/>
        <item m="1" x="287"/>
        <item x="158"/>
        <item x="156"/>
        <item m="1" x="288"/>
        <item m="1" x="180"/>
        <item m="1" x="289"/>
        <item m="1" x="301"/>
        <item m="1" x="302"/>
        <item m="1" x="290"/>
        <item m="1" x="183"/>
        <item m="1" x="184"/>
        <item m="1" x="291"/>
        <item m="1" x="292"/>
        <item m="1" x="176"/>
        <item x="1"/>
        <item x="2"/>
        <item x="3"/>
        <item x="4"/>
        <item x="5"/>
        <item x="6"/>
        <item x="7"/>
        <item x="8"/>
        <item x="9"/>
        <item x="10"/>
        <item x="11"/>
        <item x="12"/>
        <item x="16"/>
        <item m="1" x="166"/>
        <item m="1" x="167"/>
        <item x="17"/>
        <item m="1" x="168"/>
        <item x="18"/>
        <item x="19"/>
        <item x="20"/>
        <item x="21"/>
        <item x="22"/>
        <item x="23"/>
        <item x="24"/>
        <item x="25"/>
        <item x="26"/>
        <item x="27"/>
        <item x="28"/>
        <item x="29"/>
        <item x="30"/>
        <item x="31"/>
        <item x="32"/>
        <item x="33"/>
        <item m="1" x="169"/>
        <item x="34"/>
        <item x="35"/>
        <item x="36"/>
        <item m="1" x="170"/>
        <item x="37"/>
        <item x="38"/>
        <item x="39"/>
        <item x="40"/>
        <item x="41"/>
        <item x="42"/>
        <item x="45"/>
        <item x="46"/>
        <item x="47"/>
        <item x="48"/>
        <item x="49"/>
        <item x="50"/>
        <item x="51"/>
        <item m="1" x="171"/>
        <item x="52"/>
        <item x="53"/>
        <item m="1" x="172"/>
        <item m="1" x="173"/>
        <item x="55"/>
        <item x="56"/>
        <item x="57"/>
        <item x="59"/>
        <item x="60"/>
        <item x="61"/>
        <item m="1" x="174"/>
        <item x="62"/>
        <item x="63"/>
        <item x="64"/>
        <item x="65"/>
        <item x="66"/>
        <item x="67"/>
        <item x="68"/>
        <item x="70"/>
        <item x="71"/>
        <item x="73"/>
        <item x="74"/>
        <item x="75"/>
        <item x="76"/>
        <item x="77"/>
        <item x="79"/>
        <item x="81"/>
        <item x="82"/>
        <item x="83"/>
        <item x="86"/>
        <item m="1" x="177"/>
        <item x="88"/>
        <item x="91"/>
        <item x="92"/>
        <item x="93"/>
        <item m="1" x="178"/>
        <item x="96"/>
        <item x="97"/>
        <item x="98"/>
        <item x="99"/>
        <item x="100"/>
        <item x="101"/>
        <item x="102"/>
        <item x="103"/>
        <item x="104"/>
        <item x="105"/>
        <item x="106"/>
        <item x="107"/>
        <item x="108"/>
        <item x="109"/>
        <item x="111"/>
        <item x="112"/>
        <item x="113"/>
        <item x="114"/>
        <item x="115"/>
        <item x="116"/>
        <item x="117"/>
        <item x="118"/>
        <item x="119"/>
        <item x="120"/>
        <item x="121"/>
        <item x="122"/>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7"/>
        <item x="159"/>
        <item x="160"/>
        <item x="161"/>
        <item m="1" x="181"/>
        <item x="162"/>
        <item m="1" x="182"/>
        <item x="163"/>
        <item m="1" x="185"/>
        <item x="164"/>
        <item m="1" x="186"/>
        <item m="1" x="187"/>
        <item m="1" x="188"/>
        <item m="1" x="189"/>
        <item m="1" x="190"/>
        <item m="1" x="19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name="Supv District" axis="axisRow" compact="0" outline="0" showAll="0" defaultSubtotal="0">
      <items count="19">
        <item m="1" x="18"/>
        <item x="11"/>
        <item x="1"/>
        <item x="8"/>
        <item x="3"/>
        <item x="17"/>
        <item x="13"/>
        <item x="2"/>
        <item x="10"/>
        <item x="12"/>
        <item x="9"/>
        <item x="4"/>
        <item x="16"/>
        <item x="6"/>
        <item x="5"/>
        <item x="14"/>
        <item x="15"/>
        <item x="7"/>
        <item x="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items count="14">
        <item m="1" x="12"/>
        <item x="7"/>
        <item x="4"/>
        <item x="9"/>
        <item x="2"/>
        <item x="11"/>
        <item x="8"/>
        <item x="1"/>
        <item x="6"/>
        <item x="10"/>
        <item x="3"/>
        <item x="5"/>
        <item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431">
        <item m="1" x="384"/>
        <item m="1" x="370"/>
        <item m="1" x="325"/>
        <item m="1" x="368"/>
        <item m="1" x="420"/>
        <item m="1" x="426"/>
        <item m="1" x="380"/>
        <item m="1" x="300"/>
        <item x="129"/>
        <item x="128"/>
        <item x="143"/>
        <item m="1" x="379"/>
        <item m="1" x="376"/>
        <item m="1" x="369"/>
        <item m="1" x="382"/>
        <item m="1" x="365"/>
        <item m="1" x="306"/>
        <item m="1" x="405"/>
        <item m="1" x="404"/>
        <item m="1" x="409"/>
        <item x="83"/>
        <item m="1" x="374"/>
        <item m="1" x="373"/>
        <item m="1" x="372"/>
        <item m="1" x="375"/>
        <item m="1" x="329"/>
        <item m="1" x="383"/>
        <item m="1" x="345"/>
        <item m="1" x="418"/>
        <item m="1" x="294"/>
        <item m="1" x="391"/>
        <item m="1" x="381"/>
        <item m="1" x="366"/>
        <item m="1" x="299"/>
        <item m="1" x="363"/>
        <item m="1" x="371"/>
        <item m="1" x="350"/>
        <item m="1" x="356"/>
        <item m="1" x="362"/>
        <item m="1" x="327"/>
        <item m="1" x="326"/>
        <item m="1" x="220"/>
        <item m="1" x="395"/>
        <item m="1" x="315"/>
        <item m="1" x="292"/>
        <item m="1" x="255"/>
        <item x="144"/>
        <item m="1" x="416"/>
        <item m="1" x="408"/>
        <item m="1" x="313"/>
        <item m="1" x="377"/>
        <item m="1" x="346"/>
        <item m="1" x="387"/>
        <item m="1" x="298"/>
        <item m="1" x="428"/>
        <item m="1" x="411"/>
        <item m="1" x="425"/>
        <item m="1" x="419"/>
        <item m="1" x="233"/>
        <item m="1" x="289"/>
        <item m="1" x="397"/>
        <item m="1" x="396"/>
        <item m="1" x="427"/>
        <item m="1" x="311"/>
        <item m="1" x="340"/>
        <item m="1" x="243"/>
        <item m="1" x="334"/>
        <item m="1" x="337"/>
        <item m="1" x="314"/>
        <item m="1" x="342"/>
        <item m="1" x="400"/>
        <item m="1" x="322"/>
        <item m="1" x="323"/>
        <item m="1" x="352"/>
        <item m="1" x="348"/>
        <item m="1" x="361"/>
        <item m="1" x="317"/>
        <item m="1" x="316"/>
        <item m="1" x="389"/>
        <item m="1" x="308"/>
        <item m="1" x="328"/>
        <item m="1" x="320"/>
        <item m="1" x="296"/>
        <item m="1" x="304"/>
        <item m="1" x="297"/>
        <item m="1" x="318"/>
        <item m="1" x="290"/>
        <item m="1" x="406"/>
        <item m="1" x="291"/>
        <item m="1" x="407"/>
        <item x="58"/>
        <item m="1" x="417"/>
        <item x="135"/>
        <item m="1" x="430"/>
        <item x="59"/>
        <item m="1" x="344"/>
        <item x="67"/>
        <item m="1" x="424"/>
        <item x="96"/>
        <item m="1" x="273"/>
        <item m="1" x="301"/>
        <item m="1" x="399"/>
        <item m="1" x="333"/>
        <item m="1" x="332"/>
        <item m="1" x="335"/>
        <item m="1" x="336"/>
        <item m="1" x="413"/>
        <item m="1" x="310"/>
        <item m="1" x="293"/>
        <item m="1" x="412"/>
        <item x="69"/>
        <item m="1" x="410"/>
        <item m="1" x="330"/>
        <item m="1" x="321"/>
        <item m="1" x="338"/>
        <item m="1" x="302"/>
        <item m="1" x="402"/>
        <item m="1" x="303"/>
        <item m="1" x="199"/>
        <item m="1" x="415"/>
        <item m="1" x="307"/>
        <item m="1" x="386"/>
        <item m="1" x="385"/>
        <item x="54"/>
        <item m="1" x="390"/>
        <item m="1" x="421"/>
        <item m="1" x="244"/>
        <item m="1" x="398"/>
        <item m="1" x="414"/>
        <item m="1" x="401"/>
        <item m="1" x="193"/>
        <item m="1" x="194"/>
        <item m="1" x="195"/>
        <item m="1" x="392"/>
        <item m="1" x="403"/>
        <item m="1" x="252"/>
        <item m="1" x="288"/>
        <item m="1" x="422"/>
        <item m="1" x="319"/>
        <item m="1" x="423"/>
        <item m="1" x="305"/>
        <item m="1" x="429"/>
        <item m="1" x="295"/>
        <item m="1" x="354"/>
        <item m="1" x="364"/>
        <item m="1" x="358"/>
        <item m="1" x="360"/>
        <item m="1" x="394"/>
        <item m="1" x="388"/>
        <item m="1" x="343"/>
        <item m="1" x="339"/>
        <item m="1" x="331"/>
        <item m="1" x="367"/>
        <item m="1" x="378"/>
        <item x="90"/>
        <item m="1" x="347"/>
        <item m="1" x="349"/>
        <item m="1" x="353"/>
        <item m="1" x="351"/>
        <item m="1" x="355"/>
        <item m="1" x="357"/>
        <item m="1" x="359"/>
        <item m="1" x="324"/>
        <item m="1" x="393"/>
        <item m="1" x="309"/>
        <item m="1" x="312"/>
        <item x="132"/>
        <item m="1" x="341"/>
        <item x="0"/>
        <item m="1" x="165"/>
        <item m="1" x="191"/>
        <item m="1" x="192"/>
        <item m="1" x="196"/>
        <item x="9"/>
        <item m="1" x="197"/>
        <item m="1" x="198"/>
        <item m="1" x="200"/>
        <item m="1" x="201"/>
        <item m="1" x="202"/>
        <item m="1" x="203"/>
        <item m="1" x="204"/>
        <item m="1" x="205"/>
        <item m="1" x="206"/>
        <item m="1" x="207"/>
        <item m="1" x="208"/>
        <item m="1" x="209"/>
        <item m="1" x="210"/>
        <item x="17"/>
        <item x="18"/>
        <item x="43"/>
        <item m="1" x="211"/>
        <item m="1" x="212"/>
        <item x="47"/>
        <item x="48"/>
        <item x="52"/>
        <item m="1" x="269"/>
        <item m="1" x="213"/>
        <item x="44"/>
        <item m="1" x="214"/>
        <item m="1" x="215"/>
        <item m="1" x="216"/>
        <item m="1" x="173"/>
        <item m="1" x="217"/>
        <item m="1" x="218"/>
        <item x="56"/>
        <item m="1" x="219"/>
        <item x="61"/>
        <item x="62"/>
        <item m="1" x="221"/>
        <item m="1" x="222"/>
        <item m="1" x="270"/>
        <item m="1" x="275"/>
        <item m="1" x="276"/>
        <item m="1" x="277"/>
        <item m="1" x="278"/>
        <item m="1" x="279"/>
        <item m="1" x="280"/>
        <item m="1" x="281"/>
        <item m="1" x="282"/>
        <item m="1" x="283"/>
        <item m="1" x="284"/>
        <item m="1" x="285"/>
        <item x="70"/>
        <item m="1" x="223"/>
        <item m="1" x="174"/>
        <item m="1" x="175"/>
        <item m="1" x="286"/>
        <item m="1" x="224"/>
        <item m="1" x="225"/>
        <item m="1" x="226"/>
        <item m="1" x="227"/>
        <item m="1" x="271"/>
        <item x="80"/>
        <item m="1" x="228"/>
        <item m="1" x="287"/>
        <item m="1" x="229"/>
        <item m="1" x="230"/>
        <item m="1" x="231"/>
        <item x="85"/>
        <item x="86"/>
        <item m="1" x="190"/>
        <item x="89"/>
        <item m="1" x="232"/>
        <item m="1" x="272"/>
        <item x="98"/>
        <item m="1" x="234"/>
        <item m="1" x="235"/>
        <item m="1" x="236"/>
        <item m="1" x="176"/>
        <item x="95"/>
        <item x="108"/>
        <item m="1" x="237"/>
        <item m="1" x="238"/>
        <item m="1" x="239"/>
        <item m="1" x="240"/>
        <item m="1" x="241"/>
        <item m="1" x="242"/>
        <item x="120"/>
        <item m="1" x="245"/>
        <item m="1" x="246"/>
        <item x="140"/>
        <item m="1" x="247"/>
        <item m="1" x="248"/>
        <item m="1" x="249"/>
        <item m="1" x="250"/>
        <item m="1" x="251"/>
        <item m="1" x="253"/>
        <item x="138"/>
        <item m="1" x="254"/>
        <item m="1" x="177"/>
        <item m="1" x="256"/>
        <item m="1" x="257"/>
        <item m="1" x="274"/>
        <item m="1" x="258"/>
        <item x="145"/>
        <item m="1" x="259"/>
        <item m="1" x="260"/>
        <item m="1" x="261"/>
        <item m="1" x="262"/>
        <item m="1" x="263"/>
        <item m="1" x="264"/>
        <item m="1" x="265"/>
        <item m="1" x="178"/>
        <item m="1" x="266"/>
        <item m="1" x="179"/>
        <item x="163"/>
        <item m="1" x="267"/>
        <item m="1" x="181"/>
        <item m="1" x="182"/>
        <item m="1" x="268"/>
        <item m="1" x="183"/>
        <item x="93"/>
        <item x="1"/>
        <item x="2"/>
        <item x="3"/>
        <item x="4"/>
        <item x="5"/>
        <item x="6"/>
        <item x="7"/>
        <item x="8"/>
        <item x="10"/>
        <item x="11"/>
        <item x="12"/>
        <item x="13"/>
        <item x="14"/>
        <item x="15"/>
        <item x="16"/>
        <item m="1" x="166"/>
        <item m="1" x="167"/>
        <item m="1" x="168"/>
        <item x="19"/>
        <item x="20"/>
        <item x="21"/>
        <item x="22"/>
        <item x="23"/>
        <item x="24"/>
        <item x="25"/>
        <item x="26"/>
        <item x="27"/>
        <item x="28"/>
        <item x="29"/>
        <item x="30"/>
        <item x="31"/>
        <item x="32"/>
        <item x="33"/>
        <item m="1" x="169"/>
        <item x="34"/>
        <item x="35"/>
        <item x="36"/>
        <item m="1" x="170"/>
        <item x="37"/>
        <item x="38"/>
        <item x="39"/>
        <item x="40"/>
        <item x="41"/>
        <item x="42"/>
        <item x="45"/>
        <item x="46"/>
        <item x="49"/>
        <item x="50"/>
        <item x="51"/>
        <item x="53"/>
        <item m="1" x="171"/>
        <item m="1" x="172"/>
        <item x="55"/>
        <item x="57"/>
        <item x="60"/>
        <item x="63"/>
        <item x="64"/>
        <item x="65"/>
        <item x="66"/>
        <item x="68"/>
        <item x="71"/>
        <item x="72"/>
        <item x="73"/>
        <item x="74"/>
        <item x="75"/>
        <item x="76"/>
        <item x="77"/>
        <item x="78"/>
        <item x="79"/>
        <item x="81"/>
        <item x="82"/>
        <item x="84"/>
        <item x="87"/>
        <item x="91"/>
        <item x="92"/>
        <item x="94"/>
        <item x="97"/>
        <item x="99"/>
        <item x="100"/>
        <item x="101"/>
        <item x="102"/>
        <item x="103"/>
        <item x="104"/>
        <item x="105"/>
        <item x="106"/>
        <item x="107"/>
        <item x="109"/>
        <item x="110"/>
        <item x="111"/>
        <item x="112"/>
        <item x="113"/>
        <item x="114"/>
        <item x="115"/>
        <item x="116"/>
        <item x="117"/>
        <item x="118"/>
        <item x="119"/>
        <item x="121"/>
        <item x="122"/>
        <item x="123"/>
        <item x="124"/>
        <item x="125"/>
        <item x="126"/>
        <item x="127"/>
        <item x="130"/>
        <item x="131"/>
        <item x="133"/>
        <item x="134"/>
        <item x="136"/>
        <item x="137"/>
        <item x="139"/>
        <item x="141"/>
        <item x="142"/>
        <item x="146"/>
        <item x="147"/>
        <item x="148"/>
        <item x="149"/>
        <item x="150"/>
        <item x="151"/>
        <item x="152"/>
        <item x="153"/>
        <item x="154"/>
        <item x="155"/>
        <item x="156"/>
        <item x="157"/>
        <item x="158"/>
        <item x="159"/>
        <item x="160"/>
        <item x="161"/>
        <item x="162"/>
        <item m="1" x="180"/>
        <item x="164"/>
        <item m="1" x="184"/>
        <item m="1" x="185"/>
        <item m="1" x="186"/>
        <item m="1" x="187"/>
        <item m="1" x="188"/>
        <item m="1" x="189"/>
        <item x="88"/>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6">
    <field x="3"/>
    <field x="5"/>
    <field x="32"/>
    <field x="37"/>
    <field x="81"/>
    <field x="63"/>
  </rowFields>
  <rowItems count="187">
    <i>
      <x v="1"/>
      <x v="292"/>
      <x v="316"/>
      <x v="311"/>
      <x v="292"/>
      <x v="2"/>
    </i>
    <i r="1">
      <x v="293"/>
      <x v="317"/>
      <x v="312"/>
      <x v="293"/>
      <x v="2"/>
    </i>
    <i t="default">
      <x v="1"/>
    </i>
    <i>
      <x v="2"/>
      <x v="296"/>
      <x v="320"/>
      <x v="320"/>
      <x v="300"/>
      <x v="11"/>
    </i>
    <i t="default">
      <x v="2"/>
    </i>
    <i>
      <x v="3"/>
      <x v="197"/>
      <x v="198"/>
      <x v="319"/>
      <x v="173"/>
      <x v="4"/>
    </i>
    <i t="default">
      <x v="3"/>
    </i>
    <i>
      <x v="4"/>
      <x v="65"/>
      <x v="40"/>
      <x v="314"/>
      <x v="295"/>
      <x v="7"/>
    </i>
    <i r="1">
      <x v="66"/>
      <x v="43"/>
      <x v="313"/>
      <x v="294"/>
      <x v="7"/>
    </i>
    <i r="1">
      <x v="67"/>
      <x v="196"/>
      <x v="315"/>
      <x v="296"/>
      <x v="7"/>
    </i>
    <i r="1">
      <x v="196"/>
      <x v="197"/>
      <x v="316"/>
      <x v="297"/>
      <x v="7"/>
    </i>
    <i r="1">
      <x v="294"/>
      <x v="318"/>
      <x v="317"/>
      <x v="298"/>
      <x v="7"/>
    </i>
    <i r="1">
      <x v="295"/>
      <x v="319"/>
      <x v="318"/>
      <x v="299"/>
      <x v="7"/>
    </i>
    <i t="default">
      <x v="4"/>
    </i>
    <i>
      <x v="5"/>
      <x v="179"/>
      <x v="217"/>
      <x v="187"/>
      <x v="189"/>
      <x v="10"/>
    </i>
    <i t="default">
      <x v="5"/>
    </i>
    <i>
      <x v="6"/>
      <x v="17"/>
      <x v="23"/>
      <x v="350"/>
      <x v="331"/>
      <x v="11"/>
    </i>
    <i r="1">
      <x v="18"/>
      <x v="323"/>
      <x v="330"/>
      <x v="311"/>
      <x v="11"/>
    </i>
    <i r="1">
      <x v="28"/>
      <x v="220"/>
      <x v="323"/>
      <x v="306"/>
      <x v="4"/>
    </i>
    <i r="1">
      <x v="37"/>
      <x v="51"/>
      <x v="326"/>
      <x v="187"/>
      <x v="14"/>
    </i>
    <i r="1">
      <x v="199"/>
      <x v="200"/>
      <x v="174"/>
      <x v="304"/>
      <x v="11"/>
    </i>
    <i r="1">
      <x v="202"/>
      <x v="203"/>
      <x v="355"/>
      <x v="336"/>
      <x v="11"/>
    </i>
    <i r="1">
      <x v="203"/>
      <x v="204"/>
      <x v="177"/>
      <x v="303"/>
      <x v="11"/>
    </i>
    <i r="1">
      <x v="204"/>
      <x v="205"/>
      <x v="178"/>
      <x v="305"/>
      <x v="11"/>
    </i>
    <i r="1">
      <x v="208"/>
      <x v="321"/>
      <x v="321"/>
      <x v="301"/>
      <x v="4"/>
    </i>
    <i r="1">
      <x v="213"/>
      <x v="213"/>
      <x v="329"/>
      <x v="310"/>
      <x v="13"/>
    </i>
    <i r="1">
      <x v="215"/>
      <x v="215"/>
      <x v="328"/>
      <x v="188"/>
      <x v="4"/>
    </i>
    <i r="1">
      <x v="297"/>
      <x v="322"/>
      <x v="322"/>
      <x v="302"/>
      <x v="11"/>
    </i>
    <i r="1">
      <x v="298"/>
      <x v="324"/>
      <x v="331"/>
      <x v="312"/>
      <x v="11"/>
    </i>
    <i r="1">
      <x v="299"/>
      <x v="325"/>
      <x v="332"/>
      <x v="313"/>
      <x v="17"/>
    </i>
    <i r="1">
      <x v="300"/>
      <x v="326"/>
      <x v="333"/>
      <x v="314"/>
      <x v="17"/>
    </i>
    <i r="1">
      <x v="301"/>
      <x v="327"/>
      <x v="334"/>
      <x v="315"/>
      <x v="17"/>
    </i>
    <i r="1">
      <x v="302"/>
      <x v="328"/>
      <x v="335"/>
      <x v="316"/>
      <x v="11"/>
    </i>
    <i r="1">
      <x v="303"/>
      <x v="329"/>
      <x v="336"/>
      <x v="317"/>
      <x v="11"/>
    </i>
    <i r="1">
      <x v="304"/>
      <x v="330"/>
      <x v="337"/>
      <x v="318"/>
      <x v="11"/>
    </i>
    <i r="1">
      <x v="305"/>
      <x v="331"/>
      <x v="338"/>
      <x v="319"/>
      <x v="11"/>
    </i>
    <i r="1">
      <x v="306"/>
      <x v="332"/>
      <x v="339"/>
      <x v="320"/>
      <x v="11"/>
    </i>
    <i r="1">
      <x v="307"/>
      <x v="333"/>
      <x v="340"/>
      <x v="321"/>
      <x v="11"/>
    </i>
    <i r="1">
      <x v="308"/>
      <x v="334"/>
      <x v="341"/>
      <x v="322"/>
      <x v="11"/>
    </i>
    <i r="1">
      <x v="309"/>
      <x v="335"/>
      <x v="342"/>
      <x v="323"/>
      <x v="11"/>
    </i>
    <i r="1">
      <x v="310"/>
      <x v="336"/>
      <x v="343"/>
      <x v="324"/>
      <x v="4"/>
    </i>
    <i r="1">
      <x v="312"/>
      <x v="338"/>
      <x v="345"/>
      <x v="326"/>
      <x v="14"/>
    </i>
    <i r="1">
      <x v="313"/>
      <x v="339"/>
      <x v="346"/>
      <x v="327"/>
      <x v="3"/>
    </i>
    <i r="1">
      <x v="314"/>
      <x v="340"/>
      <x v="347"/>
      <x v="328"/>
      <x v="3"/>
    </i>
    <i r="1">
      <x v="316"/>
      <x v="342"/>
      <x v="349"/>
      <x v="330"/>
      <x v="13"/>
    </i>
    <i r="1">
      <x v="317"/>
      <x v="343"/>
      <x v="351"/>
      <x v="332"/>
      <x v="11"/>
    </i>
    <i r="1">
      <x v="318"/>
      <x v="344"/>
      <x v="352"/>
      <x v="333"/>
      <x v="11"/>
    </i>
    <i r="1">
      <x v="319"/>
      <x v="345"/>
      <x v="353"/>
      <x v="334"/>
      <x v="4"/>
    </i>
    <i r="1">
      <x v="320"/>
      <x v="346"/>
      <x v="354"/>
      <x v="335"/>
      <x v="13"/>
    </i>
    <i r="1">
      <x v="322"/>
      <x v="348"/>
      <x v="356"/>
      <x v="337"/>
      <x v="11"/>
    </i>
    <i r="1">
      <x v="324"/>
      <x v="350"/>
      <x v="361"/>
      <x v="340"/>
      <x v="11"/>
    </i>
    <i t="default">
      <x v="6"/>
    </i>
    <i>
      <x v="7"/>
      <x v="326"/>
      <x v="352"/>
      <x v="364"/>
      <x v="341"/>
      <x v="4"/>
    </i>
    <i t="default">
      <x v="7"/>
    </i>
    <i>
      <x v="9"/>
      <x v="137"/>
      <x v="27"/>
      <x v="390"/>
      <x v="20"/>
      <x v="17"/>
    </i>
    <i r="1">
      <x v="139"/>
      <x/>
      <x v="391"/>
      <x v="363"/>
      <x v="17"/>
    </i>
    <i r="1">
      <x v="141"/>
      <x v="269"/>
      <x v="58"/>
      <x v="238"/>
      <x v="17"/>
    </i>
    <i r="1">
      <x v="142"/>
      <x v="270"/>
      <x v="245"/>
      <x v="239"/>
      <x v="17"/>
    </i>
    <i r="1">
      <x v="143"/>
      <x v="271"/>
      <x v="392"/>
      <x v="364"/>
      <x v="17"/>
    </i>
    <i r="1">
      <x v="146"/>
      <x v="1"/>
      <x v="246"/>
      <x v="430"/>
      <x v="17"/>
    </i>
    <i r="1">
      <x v="260"/>
      <x v="273"/>
      <x v="394"/>
      <x v="241"/>
      <x v="17"/>
    </i>
    <i t="default">
      <x v="9"/>
    </i>
    <i>
      <x v="10"/>
      <x v="30"/>
      <x v="53"/>
      <x v="378"/>
      <x v="96"/>
      <x v="4"/>
    </i>
    <i r="1">
      <x v="31"/>
      <x v="254"/>
      <x v="379"/>
      <x v="351"/>
      <x v="4"/>
    </i>
    <i r="1">
      <x v="32"/>
      <x v="54"/>
      <x v="380"/>
      <x v="110"/>
      <x v="4"/>
    </i>
    <i r="1">
      <x v="333"/>
      <x v="359"/>
      <x v="227"/>
      <x v="222"/>
      <x v="17"/>
    </i>
    <i r="1">
      <x v="335"/>
      <x v="361"/>
      <x v="382"/>
      <x v="353"/>
      <x v="4"/>
    </i>
    <i t="default">
      <x v="10"/>
    </i>
    <i>
      <x v="11"/>
      <x v="231"/>
      <x v="237"/>
      <x v="381"/>
      <x v="352"/>
      <x v="7"/>
    </i>
    <i t="default">
      <x v="11"/>
    </i>
    <i>
      <x v="12"/>
      <x v="217"/>
      <x v="221"/>
      <x v="357"/>
      <x v="192"/>
      <x v="17"/>
    </i>
    <i r="1">
      <x v="218"/>
      <x v="222"/>
      <x v="358"/>
      <x v="193"/>
      <x v="17"/>
    </i>
    <i r="1">
      <x v="219"/>
      <x v="223"/>
      <x v="363"/>
      <x v="194"/>
      <x v="11"/>
    </i>
    <i r="1">
      <x v="220"/>
      <x v="224"/>
      <x v="359"/>
      <x v="338"/>
      <x v="17"/>
    </i>
    <i r="1">
      <x v="321"/>
      <x v="347"/>
      <x v="196"/>
      <x v="197"/>
      <x v="17"/>
    </i>
    <i r="1">
      <x v="323"/>
      <x v="349"/>
      <x v="360"/>
      <x v="339"/>
      <x v="17"/>
    </i>
    <i t="default">
      <x v="12"/>
    </i>
    <i>
      <x v="13"/>
      <x v="262"/>
      <x v="275"/>
      <x v="249"/>
      <x v="365"/>
      <x v="2"/>
    </i>
    <i r="1">
      <x v="337"/>
      <x v="365"/>
      <x v="248"/>
      <x v="154"/>
      <x v="2"/>
    </i>
    <i t="default">
      <x v="13"/>
    </i>
    <i>
      <x v="14"/>
      <x v="79"/>
      <x v="73"/>
      <x v="412"/>
      <x v="379"/>
      <x v="2"/>
    </i>
    <i r="1">
      <x v="81"/>
      <x v="393"/>
      <x v="453"/>
      <x v="411"/>
      <x v="14"/>
    </i>
    <i r="1">
      <x v="82"/>
      <x v="121"/>
      <x v="150"/>
      <x v="380"/>
      <x v="17"/>
    </i>
    <i r="1">
      <x v="83"/>
      <x v="180"/>
      <x v="413"/>
      <x v="381"/>
      <x v="7"/>
    </i>
    <i r="1">
      <x v="86"/>
      <x v="82"/>
      <x v="416"/>
      <x v="384"/>
      <x v="2"/>
    </i>
    <i r="1">
      <x v="88"/>
      <x v="30"/>
      <x v="417"/>
      <x v="385"/>
      <x v="14"/>
    </i>
    <i r="1">
      <x v="90"/>
      <x v="314"/>
      <x v="420"/>
      <x v="388"/>
      <x v="3"/>
    </i>
    <i r="1">
      <x v="93"/>
      <x v="70"/>
      <x v="421"/>
      <x v="257"/>
      <x v="12"/>
    </i>
    <i r="1">
      <x v="97"/>
      <x v="282"/>
      <x v="424"/>
      <x v="391"/>
      <x v="5"/>
    </i>
    <i r="1">
      <x v="98"/>
      <x v="380"/>
      <x v="33"/>
      <x v="392"/>
      <x v="17"/>
    </i>
    <i r="1">
      <x v="101"/>
      <x v="283"/>
      <x v="426"/>
      <x v="394"/>
      <x v="1"/>
    </i>
    <i r="1">
      <x v="102"/>
      <x v="62"/>
      <x v="429"/>
      <x v="8"/>
      <x v="4"/>
    </i>
    <i r="1">
      <x v="104"/>
      <x v="186"/>
      <x v="428"/>
      <x v="9"/>
      <x v="9"/>
    </i>
    <i r="1">
      <x v="105"/>
      <x v="3"/>
      <x v="430"/>
      <x v="396"/>
      <x v="1"/>
    </i>
    <i r="1">
      <x v="106"/>
      <x v="159"/>
      <x v="432"/>
      <x v="166"/>
      <x v="9"/>
    </i>
    <i r="1">
      <x v="107"/>
      <x v="57"/>
      <x v="431"/>
      <x v="397"/>
      <x v="6"/>
    </i>
    <i r="1">
      <x v="116"/>
      <x v="383"/>
      <x v="433"/>
      <x v="398"/>
      <x v="12"/>
    </i>
    <i r="1">
      <x v="117"/>
      <x v="48"/>
      <x v="434"/>
      <x v="399"/>
      <x v="13"/>
    </i>
    <i r="1">
      <x v="119"/>
      <x v="127"/>
      <x v="435"/>
      <x v="92"/>
      <x v="17"/>
    </i>
    <i r="1">
      <x v="122"/>
      <x v="384"/>
      <x v="436"/>
      <x v="400"/>
      <x v="9"/>
    </i>
    <i r="1">
      <x v="125"/>
      <x v="71"/>
      <x v="437"/>
      <x v="401"/>
      <x v="14"/>
    </i>
    <i r="1">
      <x v="128"/>
      <x v="287"/>
      <x v="439"/>
      <x v="402"/>
      <x v="2"/>
    </i>
    <i r="1">
      <x v="130"/>
      <x v="288"/>
      <x v="438"/>
      <x v="267"/>
      <x v="8"/>
    </i>
    <i r="1">
      <x v="134"/>
      <x v="32"/>
      <x v="440"/>
      <x v="260"/>
      <x v="3"/>
    </i>
    <i r="1">
      <x v="135"/>
      <x v="385"/>
      <x v="441"/>
      <x v="403"/>
      <x v="10"/>
    </i>
    <i r="1">
      <x v="190"/>
      <x v="386"/>
      <x v="442"/>
      <x v="404"/>
      <x v="10"/>
    </i>
    <i r="1">
      <x v="268"/>
      <x v="290"/>
      <x v="443"/>
      <x v="10"/>
      <x v="5"/>
    </i>
    <i r="1">
      <x v="269"/>
      <x v="291"/>
      <x v="444"/>
      <x v="10"/>
      <x v="12"/>
    </i>
    <i r="1">
      <x v="274"/>
      <x v="296"/>
      <x v="446"/>
      <x v="274"/>
      <x v="16"/>
    </i>
    <i r="1">
      <x v="275"/>
      <x v="297"/>
      <x v="445"/>
      <x v="46"/>
      <x v="17"/>
    </i>
    <i r="1">
      <x v="277"/>
      <x v="299"/>
      <x v="414"/>
      <x v="382"/>
      <x v="13"/>
    </i>
    <i r="1">
      <x v="347"/>
      <x v="374"/>
      <x v="411"/>
      <x v="378"/>
      <x v="16"/>
    </i>
    <i r="1">
      <x v="348"/>
      <x v="375"/>
      <x v="415"/>
      <x v="383"/>
      <x v="16"/>
    </i>
    <i r="1">
      <x v="349"/>
      <x v="376"/>
      <x v="418"/>
      <x v="386"/>
      <x v="7"/>
    </i>
    <i r="1">
      <x v="350"/>
      <x v="377"/>
      <x v="419"/>
      <x v="387"/>
      <x v="14"/>
    </i>
    <i r="1">
      <x v="351"/>
      <x v="378"/>
      <x v="422"/>
      <x v="389"/>
      <x v="1"/>
    </i>
    <i r="1">
      <x v="352"/>
      <x v="379"/>
      <x v="423"/>
      <x v="390"/>
      <x v="14"/>
    </i>
    <i r="1">
      <x v="353"/>
      <x v="381"/>
      <x v="425"/>
      <x v="393"/>
      <x v="15"/>
    </i>
    <i r="1">
      <x v="354"/>
      <x v="382"/>
      <x v="427"/>
      <x v="395"/>
      <x v="10"/>
    </i>
    <i r="1">
      <x v="355"/>
      <x v="387"/>
      <x v="447"/>
      <x v="405"/>
      <x v="3"/>
    </i>
    <i r="1">
      <x v="356"/>
      <x v="388"/>
      <x v="448"/>
      <x v="406"/>
      <x v="17"/>
    </i>
    <i r="1">
      <x v="357"/>
      <x v="389"/>
      <x v="449"/>
      <x v="407"/>
      <x v="17"/>
    </i>
    <i r="1">
      <x v="358"/>
      <x v="390"/>
      <x v="450"/>
      <x v="408"/>
      <x v="6"/>
    </i>
    <i r="1">
      <x v="359"/>
      <x v="391"/>
      <x v="451"/>
      <x v="409"/>
      <x v="3"/>
    </i>
    <i r="1">
      <x v="360"/>
      <x v="392"/>
      <x v="452"/>
      <x v="410"/>
      <x v="10"/>
    </i>
    <i r="1">
      <x v="361"/>
      <x v="394"/>
      <x v="454"/>
      <x v="412"/>
      <x v="13"/>
    </i>
    <i r="1">
      <x v="362"/>
      <x v="395"/>
      <x v="455"/>
      <x v="413"/>
      <x v="17"/>
    </i>
    <i t="default">
      <x v="14"/>
    </i>
    <i>
      <x v="15"/>
      <x v="151"/>
      <x v="74"/>
      <x v="396"/>
      <x v="291"/>
      <x v="2"/>
    </i>
    <i r="1">
      <x v="152"/>
      <x v="165"/>
      <x v="395"/>
      <x v="366"/>
      <x v="7"/>
    </i>
    <i r="1">
      <x v="153"/>
      <x v="279"/>
      <x v="397"/>
      <x v="367"/>
      <x v="7"/>
    </i>
    <i r="1">
      <x v="155"/>
      <x v="18"/>
      <x v="258"/>
      <x v="249"/>
      <x v="17"/>
    </i>
    <i r="1">
      <x v="156"/>
      <x v="167"/>
      <x v="259"/>
      <x v="98"/>
      <x v="7"/>
    </i>
    <i r="1">
      <x v="264"/>
      <x v="166"/>
      <x v="399"/>
      <x v="368"/>
      <x v="7"/>
    </i>
    <i r="1">
      <x v="266"/>
      <x v="278"/>
      <x v="401"/>
      <x v="369"/>
      <x v="3"/>
    </i>
    <i r="1">
      <x v="267"/>
      <x v="280"/>
      <x v="410"/>
      <x v="250"/>
      <x v="3"/>
    </i>
    <i r="1">
      <x v="338"/>
      <x v="277"/>
      <x v="400"/>
      <x v="244"/>
      <x v="3"/>
    </i>
    <i r="1">
      <x v="339"/>
      <x v="366"/>
      <x v="402"/>
      <x v="370"/>
      <x v="7"/>
    </i>
    <i r="1">
      <x v="340"/>
      <x v="367"/>
      <x v="403"/>
      <x v="371"/>
      <x v="3"/>
    </i>
    <i r="1">
      <x v="341"/>
      <x v="368"/>
      <x v="404"/>
      <x v="372"/>
      <x v="3"/>
    </i>
    <i r="1">
      <x v="342"/>
      <x v="369"/>
      <x v="405"/>
      <x v="373"/>
      <x v="3"/>
    </i>
    <i r="1">
      <x v="343"/>
      <x v="370"/>
      <x v="406"/>
      <x v="374"/>
      <x v="3"/>
    </i>
    <i r="1">
      <x v="344"/>
      <x v="371"/>
      <x v="407"/>
      <x v="375"/>
      <x v="3"/>
    </i>
    <i r="1">
      <x v="345"/>
      <x v="372"/>
      <x v="408"/>
      <x v="376"/>
      <x v="3"/>
    </i>
    <i r="1">
      <x v="346"/>
      <x v="373"/>
      <x v="409"/>
      <x v="377"/>
      <x v="3"/>
    </i>
    <i t="default">
      <x v="15"/>
    </i>
    <i>
      <x v="16"/>
      <x v="162"/>
      <x v="134"/>
      <x v="368"/>
      <x v="204"/>
      <x v="2"/>
    </i>
    <i r="1">
      <x v="169"/>
      <x v="28"/>
      <x v="202"/>
      <x v="123"/>
      <x v="8"/>
    </i>
    <i r="1">
      <x v="171"/>
      <x v="136"/>
      <x v="204"/>
      <x v="90"/>
      <x v="8"/>
    </i>
    <i r="1">
      <x v="172"/>
      <x v="137"/>
      <x v="370"/>
      <x v="94"/>
      <x v="2"/>
    </i>
    <i r="1">
      <x v="174"/>
      <x v="133"/>
      <x v="368"/>
      <x v="346"/>
      <x v="8"/>
    </i>
    <i r="1">
      <x v="227"/>
      <x v="232"/>
      <x v="369"/>
      <x v="345"/>
      <x v="2"/>
    </i>
    <i r="1">
      <x v="228"/>
      <x v="233"/>
      <x v="371"/>
      <x v="206"/>
      <x v="17"/>
    </i>
    <i r="1">
      <x v="229"/>
      <x v="234"/>
      <x v="372"/>
      <x v="207"/>
      <x v="17"/>
    </i>
    <i r="1">
      <x v="327"/>
      <x v="353"/>
      <x v="367"/>
      <x v="344"/>
      <x v="8"/>
    </i>
    <i r="1">
      <x v="329"/>
      <x v="355"/>
      <x v="374"/>
      <x v="347"/>
      <x v="8"/>
    </i>
    <i r="1">
      <x v="330"/>
      <x v="356"/>
      <x v="375"/>
      <x v="348"/>
      <x v="8"/>
    </i>
    <i r="1">
      <x v="331"/>
      <x v="357"/>
      <x v="376"/>
      <x v="349"/>
      <x v="8"/>
    </i>
    <i r="1">
      <x v="332"/>
      <x v="358"/>
      <x v="377"/>
      <x v="350"/>
      <x v="8"/>
    </i>
    <i t="default">
      <x v="16"/>
    </i>
    <i>
      <x v="17"/>
      <x v="48"/>
      <x v="362"/>
      <x v="384"/>
      <x v="356"/>
      <x v="1"/>
    </i>
    <i r="1">
      <x v="54"/>
      <x v="363"/>
      <x v="385"/>
      <x v="357"/>
      <x v="2"/>
    </i>
    <i r="1">
      <x v="55"/>
      <x v="75"/>
      <x v="386"/>
      <x v="358"/>
      <x v="9"/>
    </i>
    <i r="1">
      <x v="59"/>
      <x v="151"/>
      <x v="387"/>
      <x v="359"/>
      <x v="6"/>
    </i>
    <i r="1">
      <x v="253"/>
      <x v="262"/>
      <x v="383"/>
      <x v="355"/>
      <x v="3"/>
    </i>
    <i r="1">
      <x v="254"/>
      <x v="263"/>
      <x v="388"/>
      <x v="232"/>
      <x v="9"/>
    </i>
    <i r="1">
      <x v="256"/>
      <x v="266"/>
      <x v="243"/>
      <x v="361"/>
      <x v="7"/>
    </i>
    <i r="1">
      <x v="257"/>
      <x v="265"/>
      <x v="242"/>
      <x v="360"/>
      <x v="15"/>
    </i>
    <i r="1">
      <x v="258"/>
      <x v="267"/>
      <x v="244"/>
      <x v="354"/>
      <x v="7"/>
    </i>
    <i r="1">
      <x v="336"/>
      <x v="364"/>
      <x v="389"/>
      <x v="362"/>
      <x v="9"/>
    </i>
    <i t="default">
      <x v="17"/>
    </i>
    <i>
      <x v="18"/>
      <x v="279"/>
      <x v="301"/>
      <x v="459"/>
      <x v="419"/>
      <x v="2"/>
    </i>
    <i r="1">
      <x v="280"/>
      <x v="302"/>
      <x v="298"/>
      <x v="417"/>
      <x v="2"/>
    </i>
    <i r="1">
      <x v="281"/>
      <x v="303"/>
      <x v="299"/>
      <x v="415"/>
      <x v="2"/>
    </i>
    <i r="1">
      <x v="284"/>
      <x v="306"/>
      <x v="457"/>
      <x v="416"/>
      <x v="2"/>
    </i>
    <i r="1">
      <x v="364"/>
      <x v="397"/>
      <x v="458"/>
      <x v="418"/>
      <x v="2"/>
    </i>
    <i r="1">
      <x v="366"/>
      <x v="398"/>
      <x v="460"/>
      <x v="420"/>
      <x v="2"/>
    </i>
    <i t="default">
      <x v="18"/>
    </i>
    <i>
      <x v="19"/>
      <x v="185"/>
      <x v="399"/>
      <x v="462"/>
      <x v="421"/>
      <x v="14"/>
    </i>
    <i r="1">
      <x v="285"/>
      <x v="401"/>
      <x v="464"/>
      <x v="285"/>
      <x v="14"/>
    </i>
    <i r="1">
      <x v="368"/>
      <x v="402"/>
      <x v="466"/>
      <x v="423"/>
      <x v="14"/>
    </i>
    <i t="default">
      <x v="19"/>
    </i>
    <i>
      <x v="20"/>
      <x v="189"/>
      <x v="189"/>
      <x v="158"/>
      <x v="168"/>
      <x v="18"/>
    </i>
    <i t="default">
      <x v="20"/>
    </i>
    <i>
      <x v="22"/>
      <x v="363"/>
      <x v="396"/>
      <x v="456"/>
      <x v="414"/>
      <x v="17"/>
    </i>
    <i t="default">
      <x v="22"/>
    </i>
    <i t="grand">
      <x/>
    </i>
  </rowItems>
  <colFields count="1">
    <field x="-2"/>
  </colFields>
  <colItems count="8">
    <i>
      <x/>
    </i>
    <i i="1">
      <x v="1"/>
    </i>
    <i i="2">
      <x v="2"/>
    </i>
    <i i="3">
      <x v="3"/>
    </i>
    <i i="4">
      <x v="4"/>
    </i>
    <i i="5">
      <x v="5"/>
    </i>
    <i i="6">
      <x v="6"/>
    </i>
    <i i="7">
      <x v="7"/>
    </i>
  </colItems>
  <dataFields count="8">
    <dataField name="# of Projects" fld="84" subtotal="count" baseField="0" baseItem="0"/>
    <dataField name="Total PROJ EXP" fld="10" baseField="0" baseItem="0"/>
    <dataField name="County - BOND" fld="11" baseField="0" baseItem="0"/>
    <dataField name="County - CASH" fld="13" baseField="0" baseItem="0"/>
    <dataField name="Non-County REV" fld="18" baseField="0" baseItem="0"/>
    <dataField name="YRS 2-5 Total PROJ EXP" fld="19" baseField="0" baseItem="0"/>
    <dataField name="YRD 2-5 REV - County (All Cnty Sources)" fld="24" baseField="0" baseItem="0"/>
    <dataField name="YRS 2-5 REV - Non-County" fld="25" baseField="0" baseItem="0"/>
  </dataFields>
  <formats count="1723">
    <format dxfId="7391">
      <pivotArea type="all" dataOnly="0" outline="0" fieldPosition="0"/>
    </format>
    <format dxfId="7390">
      <pivotArea outline="0" collapsedLevelsAreSubtotals="1" fieldPosition="0"/>
    </format>
    <format dxfId="7389">
      <pivotArea type="origin" dataOnly="0" labelOnly="1" outline="0" fieldPosition="0"/>
    </format>
    <format dxfId="7388">
      <pivotArea field="3" type="button" dataOnly="0" labelOnly="1" outline="0" axis="axisRow" fieldPosition="0"/>
    </format>
    <format dxfId="7387">
      <pivotArea field="5" type="button" dataOnly="0" labelOnly="1" outline="0" axis="axisRow" fieldPosition="1"/>
    </format>
    <format dxfId="7386">
      <pivotArea field="81" type="button" dataOnly="0" labelOnly="1" outline="0" axis="axisRow" fieldPosition="4"/>
    </format>
    <format dxfId="7385">
      <pivotArea dataOnly="0" labelOnly="1" outline="0" fieldPosition="0">
        <references count="1">
          <reference field="3" count="0"/>
        </references>
      </pivotArea>
    </format>
    <format dxfId="7384">
      <pivotArea dataOnly="0" labelOnly="1" outline="0" fieldPosition="0">
        <references count="1">
          <reference field="3" count="0" defaultSubtotal="1"/>
        </references>
      </pivotArea>
    </format>
    <format dxfId="7383">
      <pivotArea dataOnly="0" labelOnly="1" grandRow="1" outline="0" fieldPosition="0"/>
    </format>
    <format dxfId="7382">
      <pivotArea dataOnly="0" labelOnly="1" outline="0" fieldPosition="0">
        <references count="2">
          <reference field="3" count="1" selected="0">
            <x v="0"/>
          </reference>
          <reference field="5" count="17">
            <x v="0"/>
            <x v="1"/>
            <x v="2"/>
            <x v="3"/>
            <x v="4"/>
            <x v="5"/>
            <x v="6"/>
            <x v="7"/>
            <x v="8"/>
            <x v="9"/>
            <x v="10"/>
            <x v="11"/>
            <x v="12"/>
            <x v="13"/>
            <x v="14"/>
            <x v="15"/>
            <x v="16"/>
          </reference>
        </references>
      </pivotArea>
    </format>
    <format dxfId="7381">
      <pivotArea dataOnly="0" labelOnly="1" outline="0" fieldPosition="0">
        <references count="2">
          <reference field="3" count="1" selected="0">
            <x v="0"/>
          </reference>
          <reference field="5" count="17" defaultSubtotal="1">
            <x v="0"/>
            <x v="1"/>
            <x v="2"/>
            <x v="3"/>
            <x v="4"/>
            <x v="5"/>
            <x v="6"/>
            <x v="7"/>
            <x v="8"/>
            <x v="9"/>
            <x v="10"/>
            <x v="11"/>
            <x v="12"/>
            <x v="13"/>
            <x v="14"/>
            <x v="15"/>
            <x v="16"/>
          </reference>
        </references>
      </pivotArea>
    </format>
    <format dxfId="7380">
      <pivotArea dataOnly="0" labelOnly="1" outline="0" fieldPosition="0">
        <references count="2">
          <reference field="3" count="1" selected="0">
            <x v="1"/>
          </reference>
          <reference field="5" count="3">
            <x v="71"/>
            <x v="176"/>
            <x v="177"/>
          </reference>
        </references>
      </pivotArea>
    </format>
    <format dxfId="7379">
      <pivotArea dataOnly="0" labelOnly="1" outline="0" fieldPosition="0">
        <references count="2">
          <reference field="3" count="1" selected="0">
            <x v="1"/>
          </reference>
          <reference field="5" count="3" defaultSubtotal="1">
            <x v="71"/>
            <x v="176"/>
            <x v="177"/>
          </reference>
        </references>
      </pivotArea>
    </format>
    <format dxfId="7378">
      <pivotArea dataOnly="0" labelOnly="1" outline="0" fieldPosition="0">
        <references count="2">
          <reference field="3" count="1" selected="0">
            <x v="2"/>
          </reference>
          <reference field="5" count="1">
            <x v="27"/>
          </reference>
        </references>
      </pivotArea>
    </format>
    <format dxfId="7377">
      <pivotArea dataOnly="0" labelOnly="1" outline="0" fieldPosition="0">
        <references count="2">
          <reference field="3" count="1" selected="0">
            <x v="2"/>
          </reference>
          <reference field="5" count="1" defaultSubtotal="1">
            <x v="27"/>
          </reference>
        </references>
      </pivotArea>
    </format>
    <format dxfId="7376">
      <pivotArea dataOnly="0" labelOnly="1" outline="0" fieldPosition="0">
        <references count="2">
          <reference field="3" count="1" selected="0">
            <x v="3"/>
          </reference>
          <reference field="5" count="1">
            <x v="26"/>
          </reference>
        </references>
      </pivotArea>
    </format>
    <format dxfId="7375">
      <pivotArea dataOnly="0" labelOnly="1" outline="0" fieldPosition="0">
        <references count="2">
          <reference field="3" count="1" selected="0">
            <x v="3"/>
          </reference>
          <reference field="5" count="1" defaultSubtotal="1">
            <x v="26"/>
          </reference>
        </references>
      </pivotArea>
    </format>
    <format dxfId="7374">
      <pivotArea dataOnly="0" labelOnly="1" outline="0" fieldPosition="0">
        <references count="2">
          <reference field="3" count="1" selected="0">
            <x v="4"/>
          </reference>
          <reference field="5" count="5">
            <x v="63"/>
            <x v="64"/>
            <x v="65"/>
            <x v="66"/>
            <x v="67"/>
          </reference>
        </references>
      </pivotArea>
    </format>
    <format dxfId="7373">
      <pivotArea dataOnly="0" labelOnly="1" outline="0" fieldPosition="0">
        <references count="2">
          <reference field="3" count="1" selected="0">
            <x v="4"/>
          </reference>
          <reference field="5" count="5" defaultSubtotal="1">
            <x v="63"/>
            <x v="64"/>
            <x v="65"/>
            <x v="66"/>
            <x v="67"/>
          </reference>
        </references>
      </pivotArea>
    </format>
    <format dxfId="7372">
      <pivotArea dataOnly="0" labelOnly="1" outline="0" fieldPosition="0">
        <references count="2">
          <reference field="3" count="1" selected="0">
            <x v="5"/>
          </reference>
          <reference field="5" count="4">
            <x v="178"/>
            <x v="179"/>
            <x v="180"/>
            <x v="181"/>
          </reference>
        </references>
      </pivotArea>
    </format>
    <format dxfId="7371">
      <pivotArea dataOnly="0" labelOnly="1" outline="0" fieldPosition="0">
        <references count="2">
          <reference field="3" count="1" selected="0">
            <x v="5"/>
          </reference>
          <reference field="5" count="4" defaultSubtotal="1">
            <x v="178"/>
            <x v="179"/>
            <x v="180"/>
            <x v="181"/>
          </reference>
        </references>
      </pivotArea>
    </format>
    <format dxfId="7370">
      <pivotArea dataOnly="0" labelOnly="1" outline="0" fieldPosition="0">
        <references count="2">
          <reference field="3" count="1" selected="0">
            <x v="6"/>
          </reference>
          <reference field="5" count="19">
            <x v="17"/>
            <x v="18"/>
            <x v="19"/>
            <x v="20"/>
            <x v="21"/>
            <x v="22"/>
            <x v="23"/>
            <x v="24"/>
            <x v="25"/>
            <x v="36"/>
            <x v="37"/>
            <x v="38"/>
            <x v="39"/>
            <x v="73"/>
            <x v="74"/>
            <x v="158"/>
            <x v="159"/>
            <x v="160"/>
            <x v="182"/>
          </reference>
        </references>
      </pivotArea>
    </format>
    <format dxfId="7369">
      <pivotArea dataOnly="0" labelOnly="1" outline="0" fieldPosition="0">
        <references count="2">
          <reference field="3" count="1" selected="0">
            <x v="6"/>
          </reference>
          <reference field="5" count="19" defaultSubtotal="1">
            <x v="17"/>
            <x v="18"/>
            <x v="19"/>
            <x v="20"/>
            <x v="21"/>
            <x v="22"/>
            <x v="23"/>
            <x v="24"/>
            <x v="25"/>
            <x v="36"/>
            <x v="37"/>
            <x v="38"/>
            <x v="39"/>
            <x v="73"/>
            <x v="74"/>
            <x v="158"/>
            <x v="159"/>
            <x v="160"/>
            <x v="182"/>
          </reference>
        </references>
      </pivotArea>
    </format>
    <format dxfId="7368">
      <pivotArea dataOnly="0" labelOnly="1" outline="0" fieldPosition="0">
        <references count="2">
          <reference field="3" count="1" selected="0">
            <x v="7"/>
          </reference>
          <reference field="5" count="2">
            <x v="28"/>
            <x v="29"/>
          </reference>
        </references>
      </pivotArea>
    </format>
    <format dxfId="7367">
      <pivotArea dataOnly="0" labelOnly="1" outline="0" fieldPosition="0">
        <references count="2">
          <reference field="3" count="1" selected="0">
            <x v="7"/>
          </reference>
          <reference field="5" count="2" defaultSubtotal="1">
            <x v="28"/>
            <x v="29"/>
          </reference>
        </references>
      </pivotArea>
    </format>
    <format dxfId="7366">
      <pivotArea dataOnly="0" labelOnly="1" outline="0" fieldPosition="0">
        <references count="2">
          <reference field="3" count="1" selected="0">
            <x v="8"/>
          </reference>
          <reference field="5" count="3">
            <x v="52"/>
            <x v="163"/>
            <x v="164"/>
          </reference>
        </references>
      </pivotArea>
    </format>
    <format dxfId="7365">
      <pivotArea dataOnly="0" labelOnly="1" outline="0" fieldPosition="0">
        <references count="2">
          <reference field="3" count="1" selected="0">
            <x v="8"/>
          </reference>
          <reference field="5" count="3" defaultSubtotal="1">
            <x v="52"/>
            <x v="163"/>
            <x v="164"/>
          </reference>
        </references>
      </pivotArea>
    </format>
    <format dxfId="7364">
      <pivotArea dataOnly="0" labelOnly="1" outline="0" fieldPosition="0">
        <references count="2">
          <reference field="3" count="1" selected="0">
            <x v="9"/>
          </reference>
          <reference field="5" count="11">
            <x v="136"/>
            <x v="137"/>
            <x v="138"/>
            <x v="139"/>
            <x v="140"/>
            <x v="141"/>
            <x v="142"/>
            <x v="143"/>
            <x v="144"/>
            <x v="145"/>
            <x v="146"/>
          </reference>
        </references>
      </pivotArea>
    </format>
    <format dxfId="7363">
      <pivotArea dataOnly="0" labelOnly="1" outline="0" fieldPosition="0">
        <references count="2">
          <reference field="3" count="1" selected="0">
            <x v="9"/>
          </reference>
          <reference field="5" count="11" defaultSubtotal="1">
            <x v="136"/>
            <x v="137"/>
            <x v="138"/>
            <x v="139"/>
            <x v="140"/>
            <x v="141"/>
            <x v="142"/>
            <x v="143"/>
            <x v="144"/>
            <x v="145"/>
            <x v="146"/>
          </reference>
        </references>
      </pivotArea>
    </format>
    <format dxfId="7362">
      <pivotArea dataOnly="0" labelOnly="1" outline="0" fieldPosition="0">
        <references count="2">
          <reference field="3" count="1" selected="0">
            <x v="10"/>
          </reference>
          <reference field="5" count="6">
            <x v="30"/>
            <x v="31"/>
            <x v="32"/>
            <x v="33"/>
            <x v="34"/>
            <x v="35"/>
          </reference>
        </references>
      </pivotArea>
    </format>
    <format dxfId="7361">
      <pivotArea dataOnly="0" labelOnly="1" outline="0" fieldPosition="0">
        <references count="2">
          <reference field="3" count="1" selected="0">
            <x v="10"/>
          </reference>
          <reference field="5" count="6" defaultSubtotal="1">
            <x v="30"/>
            <x v="31"/>
            <x v="32"/>
            <x v="33"/>
            <x v="34"/>
            <x v="35"/>
          </reference>
        </references>
      </pivotArea>
    </format>
    <format dxfId="7360">
      <pivotArea dataOnly="0" labelOnly="1" outline="0" fieldPosition="0">
        <references count="2">
          <reference field="3" count="1" selected="0">
            <x v="11"/>
          </reference>
          <reference field="5" count="2">
            <x v="42"/>
            <x v="51"/>
          </reference>
        </references>
      </pivotArea>
    </format>
    <format dxfId="7359">
      <pivotArea dataOnly="0" labelOnly="1" outline="0" fieldPosition="0">
        <references count="2">
          <reference field="3" count="1" selected="0">
            <x v="11"/>
          </reference>
          <reference field="5" count="2" defaultSubtotal="1">
            <x v="42"/>
            <x v="51"/>
          </reference>
        </references>
      </pivotArea>
    </format>
    <format dxfId="7358">
      <pivotArea dataOnly="0" labelOnly="1" outline="0" fieldPosition="0">
        <references count="2">
          <reference field="3" count="1" selected="0">
            <x v="12"/>
          </reference>
          <reference field="5" count="2">
            <x v="61"/>
            <x v="62"/>
          </reference>
        </references>
      </pivotArea>
    </format>
    <format dxfId="7357">
      <pivotArea dataOnly="0" labelOnly="1" outline="0" fieldPosition="0">
        <references count="2">
          <reference field="3" count="1" selected="0">
            <x v="12"/>
          </reference>
          <reference field="5" count="2" defaultSubtotal="1">
            <x v="61"/>
            <x v="62"/>
          </reference>
        </references>
      </pivotArea>
    </format>
    <format dxfId="7356">
      <pivotArea dataOnly="0" labelOnly="1" outline="0" fieldPosition="0">
        <references count="2">
          <reference field="3" count="1" selected="0">
            <x v="13"/>
          </reference>
          <reference field="5" count="1">
            <x v="175"/>
          </reference>
        </references>
      </pivotArea>
    </format>
    <format dxfId="7355">
      <pivotArea dataOnly="0" labelOnly="1" outline="0" fieldPosition="0">
        <references count="2">
          <reference field="3" count="1" selected="0">
            <x v="13"/>
          </reference>
          <reference field="5" count="1" defaultSubtotal="1">
            <x v="175"/>
          </reference>
        </references>
      </pivotArea>
    </format>
    <format dxfId="7354">
      <pivotArea dataOnly="0" labelOnly="1" outline="0" fieldPosition="0">
        <references count="2">
          <reference field="3" count="1" selected="0">
            <x v="14"/>
          </reference>
          <reference field="5" count="25">
            <x v="75"/>
            <x v="76"/>
            <x v="77"/>
            <x v="78"/>
            <x v="79"/>
            <x v="80"/>
            <x v="81"/>
            <x v="82"/>
            <x v="83"/>
            <x v="84"/>
            <x v="85"/>
            <x v="86"/>
            <x v="87"/>
            <x v="88"/>
            <x v="89"/>
            <x v="90"/>
            <x v="91"/>
            <x v="92"/>
            <x v="93"/>
            <x v="94"/>
            <x v="95"/>
            <x v="96"/>
            <x v="97"/>
            <x v="98"/>
            <x v="99"/>
          </reference>
        </references>
      </pivotArea>
    </format>
    <format dxfId="7353">
      <pivotArea dataOnly="0" labelOnly="1" outline="0" fieldPosition="0">
        <references count="2">
          <reference field="3" count="1" selected="0">
            <x v="14"/>
          </reference>
          <reference field="5" count="25" defaultSubtotal="1">
            <x v="75"/>
            <x v="76"/>
            <x v="77"/>
            <x v="78"/>
            <x v="79"/>
            <x v="80"/>
            <x v="81"/>
            <x v="82"/>
            <x v="83"/>
            <x v="84"/>
            <x v="85"/>
            <x v="86"/>
            <x v="87"/>
            <x v="88"/>
            <x v="89"/>
            <x v="90"/>
            <x v="91"/>
            <x v="92"/>
            <x v="93"/>
            <x v="94"/>
            <x v="95"/>
            <x v="96"/>
            <x v="97"/>
            <x v="98"/>
            <x v="99"/>
          </reference>
        </references>
      </pivotArea>
    </format>
    <format dxfId="7352">
      <pivotArea dataOnly="0" labelOnly="1" outline="0" fieldPosition="0">
        <references count="2">
          <reference field="3" count="1" selected="0">
            <x v="14"/>
          </reference>
          <reference field="5" count="25">
            <x v="100"/>
            <x v="101"/>
            <x v="102"/>
            <x v="103"/>
            <x v="104"/>
            <x v="105"/>
            <x v="106"/>
            <x v="107"/>
            <x v="108"/>
            <x v="109"/>
            <x v="110"/>
            <x v="111"/>
            <x v="112"/>
            <x v="113"/>
            <x v="114"/>
            <x v="115"/>
            <x v="116"/>
            <x v="117"/>
            <x v="118"/>
            <x v="119"/>
            <x v="120"/>
            <x v="121"/>
            <x v="122"/>
            <x v="123"/>
            <x v="124"/>
          </reference>
        </references>
      </pivotArea>
    </format>
    <format dxfId="7351">
      <pivotArea dataOnly="0" labelOnly="1" outline="0" fieldPosition="0">
        <references count="2">
          <reference field="3" count="1" selected="0">
            <x v="14"/>
          </reference>
          <reference field="5" count="25" defaultSubtotal="1">
            <x v="100"/>
            <x v="101"/>
            <x v="102"/>
            <x v="103"/>
            <x v="104"/>
            <x v="105"/>
            <x v="106"/>
            <x v="107"/>
            <x v="108"/>
            <x v="109"/>
            <x v="110"/>
            <x v="111"/>
            <x v="112"/>
            <x v="113"/>
            <x v="114"/>
            <x v="115"/>
            <x v="116"/>
            <x v="117"/>
            <x v="118"/>
            <x v="119"/>
            <x v="120"/>
            <x v="121"/>
            <x v="122"/>
            <x v="123"/>
            <x v="124"/>
          </reference>
        </references>
      </pivotArea>
    </format>
    <format dxfId="7350">
      <pivotArea dataOnly="0" labelOnly="1" outline="0" fieldPosition="0">
        <references count="2">
          <reference field="3" count="1" selected="0">
            <x v="14"/>
          </reference>
          <reference field="5" count="11">
            <x v="125"/>
            <x v="126"/>
            <x v="127"/>
            <x v="128"/>
            <x v="129"/>
            <x v="130"/>
            <x v="131"/>
            <x v="132"/>
            <x v="133"/>
            <x v="134"/>
            <x v="135"/>
          </reference>
        </references>
      </pivotArea>
    </format>
    <format dxfId="7349">
      <pivotArea dataOnly="0" labelOnly="1" outline="0" fieldPosition="0">
        <references count="2">
          <reference field="3" count="1" selected="0">
            <x v="14"/>
          </reference>
          <reference field="5" count="11" defaultSubtotal="1">
            <x v="125"/>
            <x v="126"/>
            <x v="127"/>
            <x v="128"/>
            <x v="129"/>
            <x v="130"/>
            <x v="131"/>
            <x v="132"/>
            <x v="133"/>
            <x v="134"/>
            <x v="135"/>
          </reference>
        </references>
      </pivotArea>
    </format>
    <format dxfId="7348">
      <pivotArea dataOnly="0" labelOnly="1" outline="0" fieldPosition="0">
        <references count="2">
          <reference field="3" count="1" selected="0">
            <x v="15"/>
          </reference>
          <reference field="5" count="12">
            <x v="68"/>
            <x v="147"/>
            <x v="148"/>
            <x v="149"/>
            <x v="150"/>
            <x v="151"/>
            <x v="152"/>
            <x v="153"/>
            <x v="154"/>
            <x v="155"/>
            <x v="156"/>
            <x v="157"/>
          </reference>
        </references>
      </pivotArea>
    </format>
    <format dxfId="7347">
      <pivotArea dataOnly="0" labelOnly="1" outline="0" fieldPosition="0">
        <references count="2">
          <reference field="3" count="1" selected="0">
            <x v="15"/>
          </reference>
          <reference field="5" count="12" defaultSubtotal="1">
            <x v="68"/>
            <x v="147"/>
            <x v="148"/>
            <x v="149"/>
            <x v="150"/>
            <x v="151"/>
            <x v="152"/>
            <x v="153"/>
            <x v="154"/>
            <x v="155"/>
            <x v="156"/>
            <x v="157"/>
          </reference>
        </references>
      </pivotArea>
    </format>
    <format dxfId="7346">
      <pivotArea dataOnly="0" labelOnly="1" outline="0" fieldPosition="0">
        <references count="2">
          <reference field="3" count="1" selected="0">
            <x v="16"/>
          </reference>
          <reference field="5" count="12">
            <x v="161"/>
            <x v="162"/>
            <x v="165"/>
            <x v="166"/>
            <x v="167"/>
            <x v="168"/>
            <x v="169"/>
            <x v="170"/>
            <x v="171"/>
            <x v="172"/>
            <x v="173"/>
            <x v="174"/>
          </reference>
        </references>
      </pivotArea>
    </format>
    <format dxfId="7345">
      <pivotArea dataOnly="0" labelOnly="1" outline="0" fieldPosition="0">
        <references count="2">
          <reference field="3" count="1" selected="0">
            <x v="16"/>
          </reference>
          <reference field="5" count="12" defaultSubtotal="1">
            <x v="161"/>
            <x v="162"/>
            <x v="165"/>
            <x v="166"/>
            <x v="167"/>
            <x v="168"/>
            <x v="169"/>
            <x v="170"/>
            <x v="171"/>
            <x v="172"/>
            <x v="173"/>
            <x v="174"/>
          </reference>
        </references>
      </pivotArea>
    </format>
    <format dxfId="7344">
      <pivotArea dataOnly="0" labelOnly="1" outline="0" fieldPosition="0">
        <references count="2">
          <reference field="3" count="1" selected="0">
            <x v="17"/>
          </reference>
          <reference field="5" count="18">
            <x v="40"/>
            <x v="41"/>
            <x v="43"/>
            <x v="44"/>
            <x v="45"/>
            <x v="46"/>
            <x v="47"/>
            <x v="48"/>
            <x v="49"/>
            <x v="50"/>
            <x v="53"/>
            <x v="54"/>
            <x v="55"/>
            <x v="56"/>
            <x v="57"/>
            <x v="58"/>
            <x v="59"/>
            <x v="60"/>
          </reference>
        </references>
      </pivotArea>
    </format>
    <format dxfId="7343">
      <pivotArea dataOnly="0" labelOnly="1" outline="0" fieldPosition="0">
        <references count="2">
          <reference field="3" count="1" selected="0">
            <x v="17"/>
          </reference>
          <reference field="5" count="18" defaultSubtotal="1">
            <x v="40"/>
            <x v="41"/>
            <x v="43"/>
            <x v="44"/>
            <x v="45"/>
            <x v="46"/>
            <x v="47"/>
            <x v="48"/>
            <x v="49"/>
            <x v="50"/>
            <x v="53"/>
            <x v="54"/>
            <x v="55"/>
            <x v="56"/>
            <x v="57"/>
            <x v="58"/>
            <x v="59"/>
            <x v="60"/>
          </reference>
        </references>
      </pivotArea>
    </format>
    <format dxfId="7342">
      <pivotArea dataOnly="0" labelOnly="1" outline="0" fieldPosition="0">
        <references count="2">
          <reference field="3" count="1" selected="0">
            <x v="18"/>
          </reference>
          <reference field="5" count="3">
            <x v="69"/>
            <x v="70"/>
            <x v="72"/>
          </reference>
        </references>
      </pivotArea>
    </format>
    <format dxfId="7341">
      <pivotArea dataOnly="0" labelOnly="1" outline="0" fieldPosition="0">
        <references count="2">
          <reference field="3" count="1" selected="0">
            <x v="18"/>
          </reference>
          <reference field="5" count="3" defaultSubtotal="1">
            <x v="69"/>
            <x v="70"/>
            <x v="72"/>
          </reference>
        </references>
      </pivotArea>
    </format>
    <format dxfId="7340">
      <pivotArea dataOnly="0" labelOnly="1" outline="0" fieldPosition="0">
        <references count="2">
          <reference field="3" count="1" selected="0">
            <x v="19"/>
          </reference>
          <reference field="5" count="6">
            <x v="183"/>
            <x v="184"/>
            <x v="185"/>
            <x v="186"/>
            <x v="187"/>
            <x v="188"/>
          </reference>
        </references>
      </pivotArea>
    </format>
    <format dxfId="7339">
      <pivotArea dataOnly="0" labelOnly="1" outline="0" fieldPosition="0">
        <references count="2">
          <reference field="3" count="1" selected="0">
            <x v="19"/>
          </reference>
          <reference field="5" count="6" defaultSubtotal="1">
            <x v="183"/>
            <x v="184"/>
            <x v="185"/>
            <x v="186"/>
            <x v="187"/>
            <x v="188"/>
          </reference>
        </references>
      </pivotArea>
    </format>
    <format dxfId="7338">
      <pivotArea dataOnly="0" labelOnly="1" outline="0" fieldPosition="0">
        <references count="2">
          <reference field="3" count="1" selected="0">
            <x v="20"/>
          </reference>
          <reference field="5" count="1">
            <x v="189"/>
          </reference>
        </references>
      </pivotArea>
    </format>
    <format dxfId="7337">
      <pivotArea dataOnly="0" labelOnly="1" outline="0" fieldPosition="0">
        <references count="2">
          <reference field="3" count="1" selected="0">
            <x v="20"/>
          </reference>
          <reference field="5" count="1" defaultSubtotal="1">
            <x v="189"/>
          </reference>
        </references>
      </pivotArea>
    </format>
    <format dxfId="7336">
      <pivotArea dataOnly="0" labelOnly="1" outline="0" fieldPosition="0">
        <references count="3">
          <reference field="3" count="1" selected="0">
            <x v="0"/>
          </reference>
          <reference field="5" count="1" selected="0">
            <x v="0"/>
          </reference>
          <reference field="81" count="1">
            <x v="7"/>
          </reference>
        </references>
      </pivotArea>
    </format>
    <format dxfId="7335">
      <pivotArea dataOnly="0" labelOnly="1" outline="0" fieldPosition="0">
        <references count="3">
          <reference field="3" count="1" selected="0">
            <x v="0"/>
          </reference>
          <reference field="5" count="1" selected="0">
            <x v="1"/>
          </reference>
          <reference field="81" count="1">
            <x v="151"/>
          </reference>
        </references>
      </pivotArea>
    </format>
    <format dxfId="7334">
      <pivotArea dataOnly="0" labelOnly="1" outline="0" fieldPosition="0">
        <references count="3">
          <reference field="3" count="1" selected="0">
            <x v="0"/>
          </reference>
          <reference field="5" count="1" selected="0">
            <x v="2"/>
          </reference>
          <reference field="81" count="1">
            <x v="103"/>
          </reference>
        </references>
      </pivotArea>
    </format>
    <format dxfId="7333">
      <pivotArea dataOnly="0" labelOnly="1" outline="0" fieldPosition="0">
        <references count="3">
          <reference field="3" count="1" selected="0">
            <x v="0"/>
          </reference>
          <reference field="5" count="1" selected="0">
            <x v="3"/>
          </reference>
          <reference field="81" count="1">
            <x v="102"/>
          </reference>
        </references>
      </pivotArea>
    </format>
    <format dxfId="7332">
      <pivotArea dataOnly="0" labelOnly="1" outline="0" fieldPosition="0">
        <references count="3">
          <reference field="3" count="1" selected="0">
            <x v="0"/>
          </reference>
          <reference field="5" count="1" selected="0">
            <x v="4"/>
          </reference>
          <reference field="81" count="1">
            <x v="66"/>
          </reference>
        </references>
      </pivotArea>
    </format>
    <format dxfId="7331">
      <pivotArea dataOnly="0" labelOnly="1" outline="0" fieldPosition="0">
        <references count="3">
          <reference field="3" count="1" selected="0">
            <x v="0"/>
          </reference>
          <reference field="5" count="1" selected="0">
            <x v="5"/>
          </reference>
          <reference field="81" count="1">
            <x v="104"/>
          </reference>
        </references>
      </pivotArea>
    </format>
    <format dxfId="7330">
      <pivotArea dataOnly="0" labelOnly="1" outline="0" fieldPosition="0">
        <references count="3">
          <reference field="3" count="1" selected="0">
            <x v="0"/>
          </reference>
          <reference field="5" count="1" selected="0">
            <x v="6"/>
          </reference>
          <reference field="81" count="1">
            <x v="105"/>
          </reference>
        </references>
      </pivotArea>
    </format>
    <format dxfId="7329">
      <pivotArea dataOnly="0" labelOnly="1" outline="0" fieldPosition="0">
        <references count="3">
          <reference field="3" count="1" selected="0">
            <x v="0"/>
          </reference>
          <reference field="5" count="1" selected="0">
            <x v="7"/>
          </reference>
          <reference field="81" count="1">
            <x v="7"/>
          </reference>
        </references>
      </pivotArea>
    </format>
    <format dxfId="7328">
      <pivotArea dataOnly="0" labelOnly="1" outline="0" fieldPosition="0">
        <references count="3">
          <reference field="3" count="1" selected="0">
            <x v="0"/>
          </reference>
          <reference field="5" count="1" selected="0">
            <x v="8"/>
          </reference>
          <reference field="81" count="1">
            <x v="67"/>
          </reference>
        </references>
      </pivotArea>
    </format>
    <format dxfId="7327">
      <pivotArea dataOnly="0" labelOnly="1" outline="0" fieldPosition="0">
        <references count="3">
          <reference field="3" count="1" selected="0">
            <x v="0"/>
          </reference>
          <reference field="5" count="1" selected="0">
            <x v="9"/>
          </reference>
          <reference field="81" count="1">
            <x v="114"/>
          </reference>
        </references>
      </pivotArea>
    </format>
    <format dxfId="7326">
      <pivotArea dataOnly="0" labelOnly="1" outline="0" fieldPosition="0">
        <references count="3">
          <reference field="3" count="1" selected="0">
            <x v="0"/>
          </reference>
          <reference field="5" count="1" selected="0">
            <x v="10"/>
          </reference>
          <reference field="81" count="1">
            <x v="7"/>
          </reference>
        </references>
      </pivotArea>
    </format>
    <format dxfId="7325">
      <pivotArea dataOnly="0" labelOnly="1" outline="0" fieldPosition="0">
        <references count="3">
          <reference field="3" count="1" selected="0">
            <x v="0"/>
          </reference>
          <reference field="5" count="1" selected="0">
            <x v="11"/>
          </reference>
          <reference field="81" count="1">
            <x v="150"/>
          </reference>
        </references>
      </pivotArea>
    </format>
    <format dxfId="7324">
      <pivotArea dataOnly="0" labelOnly="1" outline="0" fieldPosition="0">
        <references count="3">
          <reference field="3" count="1" selected="0">
            <x v="0"/>
          </reference>
          <reference field="5" count="1" selected="0">
            <x v="12"/>
          </reference>
          <reference field="81" count="1">
            <x v="7"/>
          </reference>
        </references>
      </pivotArea>
    </format>
    <format dxfId="7323">
      <pivotArea dataOnly="0" labelOnly="1" outline="0" fieldPosition="0">
        <references count="3">
          <reference field="3" count="1" selected="0">
            <x v="0"/>
          </reference>
          <reference field="5" count="1" selected="0">
            <x v="13"/>
          </reference>
          <reference field="81" count="1">
            <x v="64"/>
          </reference>
        </references>
      </pivotArea>
    </format>
    <format dxfId="7322">
      <pivotArea dataOnly="0" labelOnly="1" outline="0" fieldPosition="0">
        <references count="3">
          <reference field="3" count="1" selected="0">
            <x v="0"/>
          </reference>
          <reference field="5" count="1" selected="0">
            <x v="14"/>
          </reference>
          <reference field="81" count="1">
            <x v="167"/>
          </reference>
        </references>
      </pivotArea>
    </format>
    <format dxfId="7321">
      <pivotArea dataOnly="0" labelOnly="1" outline="0" fieldPosition="0">
        <references count="3">
          <reference field="3" count="1" selected="0">
            <x v="0"/>
          </reference>
          <reference field="5" count="1" selected="0">
            <x v="15"/>
          </reference>
          <reference field="81" count="1">
            <x v="69"/>
          </reference>
        </references>
      </pivotArea>
    </format>
    <format dxfId="7320">
      <pivotArea dataOnly="0" labelOnly="1" outline="0" fieldPosition="0">
        <references count="3">
          <reference field="3" count="1" selected="0">
            <x v="0"/>
          </reference>
          <reference field="5" count="1" selected="0">
            <x v="16"/>
          </reference>
          <reference field="81" count="1">
            <x v="7"/>
          </reference>
        </references>
      </pivotArea>
    </format>
    <format dxfId="7319">
      <pivotArea dataOnly="0" labelOnly="1" outline="0" fieldPosition="0">
        <references count="3">
          <reference field="3" count="1" selected="0">
            <x v="1"/>
          </reference>
          <reference field="5" count="1" selected="0">
            <x v="71"/>
          </reference>
          <reference field="81" count="1">
            <x v="44"/>
          </reference>
        </references>
      </pivotArea>
    </format>
    <format dxfId="7318">
      <pivotArea dataOnly="0" labelOnly="1" outline="0" fieldPosition="0">
        <references count="3">
          <reference field="3" count="1" selected="0">
            <x v="1"/>
          </reference>
          <reference field="5" count="1" selected="0">
            <x v="176"/>
          </reference>
          <reference field="81" count="1">
            <x v="86"/>
          </reference>
        </references>
      </pivotArea>
    </format>
    <format dxfId="7317">
      <pivotArea dataOnly="0" labelOnly="1" outline="0" fieldPosition="0">
        <references count="3">
          <reference field="3" count="1" selected="0">
            <x v="1"/>
          </reference>
          <reference field="5" count="1" selected="0">
            <x v="177"/>
          </reference>
          <reference field="81" count="1">
            <x v="88"/>
          </reference>
        </references>
      </pivotArea>
    </format>
    <format dxfId="7316">
      <pivotArea dataOnly="0" labelOnly="1" outline="0" fieldPosition="0">
        <references count="3">
          <reference field="3" count="1" selected="0">
            <x v="2"/>
          </reference>
          <reference field="5" count="1" selected="0">
            <x v="27"/>
          </reference>
          <reference field="81" count="1">
            <x v="84"/>
          </reference>
        </references>
      </pivotArea>
    </format>
    <format dxfId="7315">
      <pivotArea dataOnly="0" labelOnly="1" outline="0" fieldPosition="0">
        <references count="3">
          <reference field="3" count="1" selected="0">
            <x v="3"/>
          </reference>
          <reference field="5" count="1" selected="0">
            <x v="26"/>
          </reference>
          <reference field="81" count="1">
            <x v="142"/>
          </reference>
        </references>
      </pivotArea>
    </format>
    <format dxfId="7314">
      <pivotArea dataOnly="0" labelOnly="1" outline="0" fieldPosition="0">
        <references count="3">
          <reference field="3" count="1" selected="0">
            <x v="4"/>
          </reference>
          <reference field="5" count="1" selected="0">
            <x v="63"/>
          </reference>
          <reference field="81" count="1">
            <x v="108"/>
          </reference>
        </references>
      </pivotArea>
    </format>
    <format dxfId="7313">
      <pivotArea dataOnly="0" labelOnly="1" outline="0" fieldPosition="0">
        <references count="3">
          <reference field="3" count="1" selected="0">
            <x v="4"/>
          </reference>
          <reference field="5" count="1" selected="0">
            <x v="64"/>
          </reference>
          <reference field="81" count="1">
            <x v="29"/>
          </reference>
        </references>
      </pivotArea>
    </format>
    <format dxfId="7312">
      <pivotArea dataOnly="0" labelOnly="1" outline="0" fieldPosition="0">
        <references count="3">
          <reference field="3" count="1" selected="0">
            <x v="4"/>
          </reference>
          <reference field="5" count="1" selected="0">
            <x v="65"/>
          </reference>
          <reference field="81" count="1">
            <x v="130"/>
          </reference>
        </references>
      </pivotArea>
    </format>
    <format dxfId="7311">
      <pivotArea dataOnly="0" labelOnly="1" outline="0" fieldPosition="0">
        <references count="3">
          <reference field="3" count="1" selected="0">
            <x v="4"/>
          </reference>
          <reference field="5" count="1" selected="0">
            <x v="66"/>
          </reference>
          <reference field="81" count="1">
            <x v="131"/>
          </reference>
        </references>
      </pivotArea>
    </format>
    <format dxfId="7310">
      <pivotArea dataOnly="0" labelOnly="1" outline="0" fieldPosition="0">
        <references count="3">
          <reference field="3" count="1" selected="0">
            <x v="4"/>
          </reference>
          <reference field="5" count="1" selected="0">
            <x v="67"/>
          </reference>
          <reference field="81" count="1">
            <x v="132"/>
          </reference>
        </references>
      </pivotArea>
    </format>
    <format dxfId="7309">
      <pivotArea dataOnly="0" labelOnly="1" outline="0" fieldPosition="0">
        <references count="3">
          <reference field="3" count="1" selected="0">
            <x v="5"/>
          </reference>
          <reference field="5" count="1" selected="0">
            <x v="178"/>
          </reference>
          <reference field="81" count="1">
            <x v="63"/>
          </reference>
        </references>
      </pivotArea>
    </format>
    <format dxfId="7308">
      <pivotArea dataOnly="0" labelOnly="1" outline="0" fieldPosition="0">
        <references count="3">
          <reference field="3" count="1" selected="0">
            <x v="5"/>
          </reference>
          <reference field="5" count="1" selected="0">
            <x v="179"/>
          </reference>
          <reference field="81" count="1">
            <x v="107"/>
          </reference>
        </references>
      </pivotArea>
    </format>
    <format dxfId="7307">
      <pivotArea dataOnly="0" labelOnly="1" outline="0" fieldPosition="0">
        <references count="3">
          <reference field="3" count="1" selected="0">
            <x v="5"/>
          </reference>
          <reference field="5" count="1" selected="0">
            <x v="180"/>
          </reference>
          <reference field="81" count="1">
            <x v="164"/>
          </reference>
        </references>
      </pivotArea>
    </format>
    <format dxfId="7306">
      <pivotArea dataOnly="0" labelOnly="1" outline="0" fieldPosition="0">
        <references count="3">
          <reference field="3" count="1" selected="0">
            <x v="5"/>
          </reference>
          <reference field="5" count="1" selected="0">
            <x v="181"/>
          </reference>
          <reference field="81" count="1">
            <x v="7"/>
          </reference>
        </references>
      </pivotArea>
    </format>
    <format dxfId="7305">
      <pivotArea dataOnly="0" labelOnly="1" outline="0" fieldPosition="0">
        <references count="3">
          <reference field="3" count="1" selected="0">
            <x v="6"/>
          </reference>
          <reference field="5" count="1" selected="0">
            <x v="17"/>
          </reference>
          <reference field="81" count="1">
            <x v="165"/>
          </reference>
        </references>
      </pivotArea>
    </format>
    <format dxfId="7304">
      <pivotArea dataOnly="0" labelOnly="1" outline="0" fieldPosition="0">
        <references count="3">
          <reference field="3" count="1" selected="0">
            <x v="6"/>
          </reference>
          <reference field="5" count="1" selected="0">
            <x v="18"/>
          </reference>
          <reference field="81" count="1">
            <x v="49"/>
          </reference>
        </references>
      </pivotArea>
    </format>
    <format dxfId="7303">
      <pivotArea dataOnly="0" labelOnly="1" outline="0" fieldPosition="0">
        <references count="3">
          <reference field="3" count="1" selected="0">
            <x v="6"/>
          </reference>
          <reference field="5" count="1" selected="0">
            <x v="19"/>
          </reference>
          <reference field="81" count="1">
            <x v="115"/>
          </reference>
        </references>
      </pivotArea>
    </format>
    <format dxfId="7302">
      <pivotArea dataOnly="0" labelOnly="1" outline="0" fieldPosition="0">
        <references count="3">
          <reference field="3" count="1" selected="0">
            <x v="6"/>
          </reference>
          <reference field="5" count="1" selected="0">
            <x v="20"/>
          </reference>
          <reference field="81" count="1">
            <x v="118"/>
          </reference>
        </references>
      </pivotArea>
    </format>
    <format dxfId="7301">
      <pivotArea dataOnly="0" labelOnly="1" outline="0" fieldPosition="0">
        <references count="3">
          <reference field="3" count="1" selected="0">
            <x v="6"/>
          </reference>
          <reference field="5" count="1" selected="0">
            <x v="21"/>
          </reference>
          <reference field="81" count="1">
            <x v="33"/>
          </reference>
        </references>
      </pivotArea>
    </format>
    <format dxfId="7300">
      <pivotArea dataOnly="0" labelOnly="1" outline="0" fieldPosition="0">
        <references count="3">
          <reference field="3" count="1" selected="0">
            <x v="6"/>
          </reference>
          <reference field="5" count="1" selected="0">
            <x v="22"/>
          </reference>
          <reference field="81" count="1">
            <x v="7"/>
          </reference>
        </references>
      </pivotArea>
    </format>
    <format dxfId="7299">
      <pivotArea dataOnly="0" labelOnly="1" outline="0" fieldPosition="0">
        <references count="3">
          <reference field="3" count="1" selected="0">
            <x v="6"/>
          </reference>
          <reference field="5" count="1" selected="0">
            <x v="23"/>
          </reference>
          <reference field="81" count="1">
            <x v="53"/>
          </reference>
        </references>
      </pivotArea>
    </format>
    <format dxfId="7298">
      <pivotArea dataOnly="0" labelOnly="1" outline="0" fieldPosition="0">
        <references count="3">
          <reference field="3" count="1" selected="0">
            <x v="6"/>
          </reference>
          <reference field="5" count="1" selected="0">
            <x v="24"/>
          </reference>
          <reference field="81" count="1">
            <x v="140"/>
          </reference>
        </references>
      </pivotArea>
    </format>
    <format dxfId="7297">
      <pivotArea dataOnly="0" labelOnly="1" outline="0" fieldPosition="0">
        <references count="3">
          <reference field="3" count="1" selected="0">
            <x v="6"/>
          </reference>
          <reference field="5" count="1" selected="0">
            <x v="25"/>
          </reference>
          <reference field="81" count="1">
            <x v="83"/>
          </reference>
        </references>
      </pivotArea>
    </format>
    <format dxfId="7296">
      <pivotArea dataOnly="0" labelOnly="1" outline="0" fieldPosition="0">
        <references count="3">
          <reference field="3" count="1" selected="0">
            <x v="6"/>
          </reference>
          <reference field="5" count="1" selected="0">
            <x v="36"/>
          </reference>
          <reference field="81" count="1">
            <x v="7"/>
          </reference>
        </references>
      </pivotArea>
    </format>
    <format dxfId="7295">
      <pivotArea dataOnly="0" labelOnly="1" outline="0" fieldPosition="0">
        <references count="3">
          <reference field="3" count="1" selected="0">
            <x v="6"/>
          </reference>
          <reference field="5" count="1" selected="0">
            <x v="37"/>
          </reference>
          <reference field="81" count="1">
            <x v="100"/>
          </reference>
        </references>
      </pivotArea>
    </format>
    <format dxfId="7294">
      <pivotArea dataOnly="0" labelOnly="1" outline="0" fieldPosition="0">
        <references count="3">
          <reference field="3" count="1" selected="0">
            <x v="6"/>
          </reference>
          <reference field="5" count="1" selected="0">
            <x v="38"/>
          </reference>
          <reference field="81" count="1">
            <x v="7"/>
          </reference>
        </references>
      </pivotArea>
    </format>
    <format dxfId="7293">
      <pivotArea dataOnly="0" labelOnly="1" outline="0" fieldPosition="0">
        <references count="3">
          <reference field="3" count="1" selected="0">
            <x v="6"/>
          </reference>
          <reference field="5" count="1" selected="0">
            <x v="39"/>
          </reference>
          <reference field="81" count="1">
            <x v="82"/>
          </reference>
        </references>
      </pivotArea>
    </format>
    <format dxfId="7292">
      <pivotArea dataOnly="0" labelOnly="1" outline="0" fieldPosition="0">
        <references count="3">
          <reference field="3" count="1" selected="0">
            <x v="6"/>
          </reference>
          <reference field="5" count="1" selected="0">
            <x v="73"/>
          </reference>
          <reference field="81" count="1">
            <x v="117"/>
          </reference>
        </references>
      </pivotArea>
    </format>
    <format dxfId="7291">
      <pivotArea dataOnly="0" labelOnly="1" outline="0" fieldPosition="0">
        <references count="3">
          <reference field="3" count="1" selected="0">
            <x v="6"/>
          </reference>
          <reference field="5" count="1" selected="0">
            <x v="74"/>
          </reference>
          <reference field="81" count="1">
            <x v="120"/>
          </reference>
        </references>
      </pivotArea>
    </format>
    <format dxfId="7290">
      <pivotArea dataOnly="0" labelOnly="1" outline="0" fieldPosition="0">
        <references count="3">
          <reference field="3" count="1" selected="0">
            <x v="6"/>
          </reference>
          <reference field="5" count="1" selected="0">
            <x v="158"/>
          </reference>
          <reference field="81" count="1">
            <x v="68"/>
          </reference>
        </references>
      </pivotArea>
    </format>
    <format dxfId="7289">
      <pivotArea dataOnly="0" labelOnly="1" outline="0" fieldPosition="0">
        <references count="3">
          <reference field="3" count="1" selected="0">
            <x v="6"/>
          </reference>
          <reference field="5" count="1" selected="0">
            <x v="159"/>
          </reference>
          <reference field="81" count="1">
            <x v="43"/>
          </reference>
        </references>
      </pivotArea>
    </format>
    <format dxfId="7288">
      <pivotArea dataOnly="0" labelOnly="1" outline="0" fieldPosition="0">
        <references count="3">
          <reference field="3" count="1" selected="0">
            <x v="6"/>
          </reference>
          <reference field="5" count="1" selected="0">
            <x v="160"/>
          </reference>
          <reference field="81" count="1">
            <x v="85"/>
          </reference>
        </references>
      </pivotArea>
    </format>
    <format dxfId="7287">
      <pivotArea dataOnly="0" labelOnly="1" outline="0" fieldPosition="0">
        <references count="3">
          <reference field="3" count="1" selected="0">
            <x v="6"/>
          </reference>
          <reference field="5" count="1" selected="0">
            <x v="182"/>
          </reference>
          <reference field="81" count="1">
            <x v="79"/>
          </reference>
        </references>
      </pivotArea>
    </format>
    <format dxfId="7286">
      <pivotArea dataOnly="0" labelOnly="1" outline="0" fieldPosition="0">
        <references count="3">
          <reference field="3" count="1" selected="0">
            <x v="7"/>
          </reference>
          <reference field="5" count="1" selected="0">
            <x v="28"/>
          </reference>
          <reference field="81" count="1">
            <x v="77"/>
          </reference>
        </references>
      </pivotArea>
    </format>
    <format dxfId="7285">
      <pivotArea dataOnly="0" labelOnly="1" outline="0" fieldPosition="0">
        <references count="3">
          <reference field="3" count="1" selected="0">
            <x v="7"/>
          </reference>
          <reference field="5" count="1" selected="0">
            <x v="29"/>
          </reference>
          <reference field="81" count="1">
            <x v="76"/>
          </reference>
        </references>
      </pivotArea>
    </format>
    <format dxfId="7284">
      <pivotArea dataOnly="0" labelOnly="1" outline="0" fieldPosition="0">
        <references count="3">
          <reference field="3" count="1" selected="0">
            <x v="8"/>
          </reference>
          <reference field="5" count="1" selected="0">
            <x v="52"/>
          </reference>
          <reference field="81" count="1">
            <x v="71"/>
          </reference>
        </references>
      </pivotArea>
    </format>
    <format dxfId="7283">
      <pivotArea dataOnly="0" labelOnly="1" outline="0" fieldPosition="0">
        <references count="3">
          <reference field="3" count="1" selected="0">
            <x v="8"/>
          </reference>
          <reference field="5" count="1" selected="0">
            <x v="163"/>
          </reference>
          <reference field="81" count="1">
            <x v="72"/>
          </reference>
        </references>
      </pivotArea>
    </format>
    <format dxfId="7282">
      <pivotArea dataOnly="0" labelOnly="1" outline="0" fieldPosition="0">
        <references count="3">
          <reference field="3" count="1" selected="0">
            <x v="8"/>
          </reference>
          <reference field="5" count="1" selected="0">
            <x v="164"/>
          </reference>
          <reference field="81" count="1">
            <x v="162"/>
          </reference>
        </references>
      </pivotArea>
    </format>
    <format dxfId="7281">
      <pivotArea dataOnly="0" labelOnly="1" outline="0" fieldPosition="0">
        <references count="3">
          <reference field="3" count="1" selected="0">
            <x v="9"/>
          </reference>
          <reference field="5" count="1" selected="0">
            <x v="136"/>
          </reference>
          <reference field="81" count="1">
            <x v="32"/>
          </reference>
        </references>
      </pivotArea>
    </format>
    <format dxfId="7280">
      <pivotArea dataOnly="0" labelOnly="1" outline="0" fieldPosition="0">
        <references count="3">
          <reference field="3" count="1" selected="0">
            <x v="9"/>
          </reference>
          <reference field="5" count="1" selected="0">
            <x v="137"/>
          </reference>
          <reference field="81" count="1">
            <x v="20"/>
          </reference>
        </references>
      </pivotArea>
    </format>
    <format dxfId="7279">
      <pivotArea dataOnly="0" labelOnly="1" outline="0" fieldPosition="0">
        <references count="3">
          <reference field="3" count="1" selected="0">
            <x v="9"/>
          </reference>
          <reference field="5" count="1" selected="0">
            <x v="138"/>
          </reference>
          <reference field="81" count="1">
            <x v="15"/>
          </reference>
        </references>
      </pivotArea>
    </format>
    <format dxfId="7278">
      <pivotArea dataOnly="0" labelOnly="1" outline="0" fieldPosition="0">
        <references count="3">
          <reference field="3" count="1" selected="0">
            <x v="9"/>
          </reference>
          <reference field="5" count="1" selected="0">
            <x v="139"/>
          </reference>
          <reference field="81" count="1">
            <x v="3"/>
          </reference>
        </references>
      </pivotArea>
    </format>
    <format dxfId="7277">
      <pivotArea dataOnly="0" labelOnly="1" outline="0" fieldPosition="0">
        <references count="3">
          <reference field="3" count="1" selected="0">
            <x v="9"/>
          </reference>
          <reference field="5" count="1" selected="0">
            <x v="140"/>
          </reference>
          <reference field="81" count="1">
            <x v="13"/>
          </reference>
        </references>
      </pivotArea>
    </format>
    <format dxfId="7276">
      <pivotArea dataOnly="0" labelOnly="1" outline="0" fieldPosition="0">
        <references count="3">
          <reference field="3" count="1" selected="0">
            <x v="9"/>
          </reference>
          <reference field="5" count="1" selected="0">
            <x v="141"/>
          </reference>
          <reference field="81" count="1">
            <x v="1"/>
          </reference>
        </references>
      </pivotArea>
    </format>
    <format dxfId="7275">
      <pivotArea dataOnly="0" labelOnly="1" outline="0" fieldPosition="0">
        <references count="3">
          <reference field="3" count="1" selected="0">
            <x v="9"/>
          </reference>
          <reference field="5" count="1" selected="0">
            <x v="142"/>
          </reference>
          <reference field="81" count="1">
            <x v="35"/>
          </reference>
        </references>
      </pivotArea>
    </format>
    <format dxfId="7274">
      <pivotArea dataOnly="0" labelOnly="1" outline="0" fieldPosition="0">
        <references count="3">
          <reference field="3" count="1" selected="0">
            <x v="9"/>
          </reference>
          <reference field="5" count="1" selected="0">
            <x v="143"/>
          </reference>
          <reference field="81" count="1">
            <x v="23"/>
          </reference>
        </references>
      </pivotArea>
    </format>
    <format dxfId="7273">
      <pivotArea dataOnly="0" labelOnly="1" outline="0" fieldPosition="0">
        <references count="3">
          <reference field="3" count="1" selected="0">
            <x v="9"/>
          </reference>
          <reference field="5" count="1" selected="0">
            <x v="144"/>
          </reference>
          <reference field="81" count="1">
            <x v="22"/>
          </reference>
        </references>
      </pivotArea>
    </format>
    <format dxfId="7272">
      <pivotArea dataOnly="0" labelOnly="1" outline="0" fieldPosition="0">
        <references count="3">
          <reference field="3" count="1" selected="0">
            <x v="9"/>
          </reference>
          <reference field="5" count="1" selected="0">
            <x v="145"/>
          </reference>
          <reference field="81" count="1">
            <x v="21"/>
          </reference>
        </references>
      </pivotArea>
    </format>
    <format dxfId="7271">
      <pivotArea dataOnly="0" labelOnly="1" outline="0" fieldPosition="0">
        <references count="3">
          <reference field="3" count="1" selected="0">
            <x v="9"/>
          </reference>
          <reference field="5" count="1" selected="0">
            <x v="146"/>
          </reference>
          <reference field="81" count="1">
            <x v="152"/>
          </reference>
        </references>
      </pivotArea>
    </format>
    <format dxfId="7270">
      <pivotArea dataOnly="0" labelOnly="1" outline="0" fieldPosition="0">
        <references count="3">
          <reference field="3" count="1" selected="0">
            <x v="10"/>
          </reference>
          <reference field="5" count="1" selected="0">
            <x v="30"/>
          </reference>
          <reference field="81" count="1">
            <x v="96"/>
          </reference>
        </references>
      </pivotArea>
    </format>
    <format dxfId="7269">
      <pivotArea dataOnly="0" labelOnly="1" outline="0" fieldPosition="0">
        <references count="3">
          <reference field="3" count="1" selected="0">
            <x v="10"/>
          </reference>
          <reference field="5" count="1" selected="0">
            <x v="31"/>
          </reference>
          <reference field="81" count="1">
            <x v="149"/>
          </reference>
        </references>
      </pivotArea>
    </format>
    <format dxfId="7268">
      <pivotArea dataOnly="0" labelOnly="1" outline="0" fieldPosition="0">
        <references count="3">
          <reference field="3" count="1" selected="0">
            <x v="10"/>
          </reference>
          <reference field="5" count="1" selected="0">
            <x v="32"/>
          </reference>
          <reference field="81" count="1">
            <x v="110"/>
          </reference>
        </references>
      </pivotArea>
    </format>
    <format dxfId="7267">
      <pivotArea dataOnly="0" labelOnly="1" outline="0" fieldPosition="0">
        <references count="3">
          <reference field="3" count="1" selected="0">
            <x v="10"/>
          </reference>
          <reference field="5" count="1" selected="0">
            <x v="33"/>
          </reference>
          <reference field="81" count="1">
            <x v="95"/>
          </reference>
        </references>
      </pivotArea>
    </format>
    <format dxfId="7266">
      <pivotArea dataOnly="0" labelOnly="1" outline="0" fieldPosition="0">
        <references count="3">
          <reference field="3" count="1" selected="0">
            <x v="10"/>
          </reference>
          <reference field="5" count="1" selected="0">
            <x v="34"/>
          </reference>
          <reference field="81" count="1">
            <x v="27"/>
          </reference>
        </references>
      </pivotArea>
    </format>
    <format dxfId="7265">
      <pivotArea dataOnly="0" labelOnly="1" outline="0" fieldPosition="0">
        <references count="3">
          <reference field="3" count="1" selected="0">
            <x v="10"/>
          </reference>
          <reference field="5" count="1" selected="0">
            <x v="35"/>
          </reference>
          <reference field="81" count="1">
            <x v="51"/>
          </reference>
        </references>
      </pivotArea>
    </format>
    <format dxfId="7264">
      <pivotArea dataOnly="0" labelOnly="1" outline="0" fieldPosition="0">
        <references count="3">
          <reference field="3" count="1" selected="0">
            <x v="11"/>
          </reference>
          <reference field="5" count="1" selected="0">
            <x v="42"/>
          </reference>
          <reference field="81" count="1">
            <x v="75"/>
          </reference>
        </references>
      </pivotArea>
    </format>
    <format dxfId="7263">
      <pivotArea dataOnly="0" labelOnly="1" outline="0" fieldPosition="0">
        <references count="3">
          <reference field="3" count="1" selected="0">
            <x v="11"/>
          </reference>
          <reference field="5" count="1" selected="0">
            <x v="51"/>
          </reference>
          <reference field="81" count="1">
            <x v="138"/>
          </reference>
        </references>
      </pivotArea>
    </format>
    <format dxfId="7262">
      <pivotArea dataOnly="0" labelOnly="1" outline="0" fieldPosition="0">
        <references count="3">
          <reference field="3" count="1" selected="0">
            <x v="12"/>
          </reference>
          <reference field="5" count="1" selected="0">
            <x v="61"/>
          </reference>
          <reference field="81" count="1">
            <x v="16"/>
          </reference>
        </references>
      </pivotArea>
    </format>
    <format dxfId="7261">
      <pivotArea dataOnly="0" labelOnly="1" outline="0" fieldPosition="0">
        <references count="3">
          <reference field="3" count="1" selected="0">
            <x v="12"/>
          </reference>
          <reference field="5" count="1" selected="0">
            <x v="62"/>
          </reference>
          <reference field="81" count="1">
            <x v="7"/>
          </reference>
        </references>
      </pivotArea>
    </format>
    <format dxfId="7260">
      <pivotArea dataOnly="0" labelOnly="1" outline="0" fieldPosition="0">
        <references count="3">
          <reference field="3" count="1" selected="0">
            <x v="13"/>
          </reference>
          <reference field="5" count="1" selected="0">
            <x v="175"/>
          </reference>
          <reference field="81" count="1">
            <x v="154"/>
          </reference>
        </references>
      </pivotArea>
    </format>
    <format dxfId="7259">
      <pivotArea dataOnly="0" labelOnly="1" outline="0" fieldPosition="0">
        <references count="3">
          <reference field="3" count="1" selected="0">
            <x v="14"/>
          </reference>
          <reference field="5" count="1" selected="0">
            <x v="75"/>
          </reference>
          <reference field="81" count="1">
            <x v="7"/>
          </reference>
        </references>
      </pivotArea>
    </format>
    <format dxfId="7258">
      <pivotArea dataOnly="0" labelOnly="1" outline="0" fieldPosition="0">
        <references count="3">
          <reference field="3" count="1" selected="0">
            <x v="14"/>
          </reference>
          <reference field="5" count="1" selected="0">
            <x v="76"/>
          </reference>
          <reference field="81" count="1">
            <x v="70"/>
          </reference>
        </references>
      </pivotArea>
    </format>
    <format dxfId="7257">
      <pivotArea dataOnly="0" labelOnly="1" outline="0" fieldPosition="0">
        <references count="3">
          <reference field="3" count="1" selected="0">
            <x v="14"/>
          </reference>
          <reference field="5" count="1" selected="0">
            <x v="77"/>
          </reference>
          <reference field="81" count="1">
            <x v="7"/>
          </reference>
        </references>
      </pivotArea>
    </format>
    <format dxfId="7256">
      <pivotArea dataOnly="0" labelOnly="1" outline="0" fieldPosition="0">
        <references count="3">
          <reference field="3" count="1" selected="0">
            <x v="14"/>
          </reference>
          <reference field="5" count="1" selected="0">
            <x v="78"/>
          </reference>
          <reference field="81" count="1">
            <x v="0"/>
          </reference>
        </references>
      </pivotArea>
    </format>
    <format dxfId="7255">
      <pivotArea dataOnly="0" labelOnly="1" outline="0" fieldPosition="0">
        <references count="3">
          <reference field="3" count="1" selected="0">
            <x v="14"/>
          </reference>
          <reference field="5" count="1" selected="0">
            <x v="79"/>
          </reference>
          <reference field="81" count="1">
            <x v="45"/>
          </reference>
        </references>
      </pivotArea>
    </format>
    <format dxfId="7254">
      <pivotArea dataOnly="0" labelOnly="1" outline="0" fieldPosition="0">
        <references count="3">
          <reference field="3" count="1" selected="0">
            <x v="14"/>
          </reference>
          <reference field="5" count="1" selected="0">
            <x v="80"/>
          </reference>
          <reference field="81" count="1">
            <x v="122"/>
          </reference>
        </references>
      </pivotArea>
    </format>
    <format dxfId="7253">
      <pivotArea dataOnly="0" labelOnly="1" outline="0" fieldPosition="0">
        <references count="3">
          <reference field="3" count="1" selected="0">
            <x v="14"/>
          </reference>
          <reference field="5" count="1" selected="0">
            <x v="81"/>
          </reference>
          <reference field="81" count="1">
            <x v="121"/>
          </reference>
        </references>
      </pivotArea>
    </format>
    <format dxfId="7252">
      <pivotArea dataOnly="0" labelOnly="1" outline="0" fieldPosition="0">
        <references count="3">
          <reference field="3" count="1" selected="0">
            <x v="14"/>
          </reference>
          <reference field="5" count="1" selected="0">
            <x v="82"/>
          </reference>
          <reference field="81" count="1">
            <x v="52"/>
          </reference>
        </references>
      </pivotArea>
    </format>
    <format dxfId="7251">
      <pivotArea dataOnly="0" labelOnly="1" outline="0" fieldPosition="0">
        <references count="3">
          <reference field="3" count="1" selected="0">
            <x v="14"/>
          </reference>
          <reference field="5" count="1" selected="0">
            <x v="83"/>
          </reference>
          <reference field="81" count="1">
            <x v="137"/>
          </reference>
        </references>
      </pivotArea>
    </format>
    <format dxfId="7250">
      <pivotArea dataOnly="0" labelOnly="1" outline="0" fieldPosition="0">
        <references count="3">
          <reference field="3" count="1" selected="0">
            <x v="14"/>
          </reference>
          <reference field="5" count="1" selected="0">
            <x v="84"/>
          </reference>
          <reference field="81" count="1">
            <x v="148"/>
          </reference>
        </references>
      </pivotArea>
    </format>
    <format dxfId="7249">
      <pivotArea dataOnly="0" labelOnly="1" outline="0" fieldPosition="0">
        <references count="3">
          <reference field="3" count="1" selected="0">
            <x v="14"/>
          </reference>
          <reference field="5" count="1" selected="0">
            <x v="85"/>
          </reference>
          <reference field="81" count="1">
            <x v="78"/>
          </reference>
        </references>
      </pivotArea>
    </format>
    <format dxfId="7248">
      <pivotArea dataOnly="0" labelOnly="1" outline="0" fieldPosition="0">
        <references count="3">
          <reference field="3" count="1" selected="0">
            <x v="14"/>
          </reference>
          <reference field="5" count="1" selected="0">
            <x v="86"/>
          </reference>
          <reference field="81" count="1">
            <x v="124"/>
          </reference>
        </references>
      </pivotArea>
    </format>
    <format dxfId="7247">
      <pivotArea dataOnly="0" labelOnly="1" outline="0" fieldPosition="0">
        <references count="3">
          <reference field="3" count="1" selected="0">
            <x v="14"/>
          </reference>
          <reference field="5" count="1" selected="0">
            <x v="87"/>
          </reference>
          <reference field="81" count="1">
            <x v="30"/>
          </reference>
        </references>
      </pivotArea>
    </format>
    <format dxfId="7246">
      <pivotArea dataOnly="0" labelOnly="1" outline="0" fieldPosition="0">
        <references count="3">
          <reference field="3" count="1" selected="0">
            <x v="14"/>
          </reference>
          <reference field="5" count="1" selected="0">
            <x v="88"/>
          </reference>
          <reference field="81" count="1">
            <x v="133"/>
          </reference>
        </references>
      </pivotArea>
    </format>
    <format dxfId="7245">
      <pivotArea dataOnly="0" labelOnly="1" outline="0" fieldPosition="0">
        <references count="3">
          <reference field="3" count="1" selected="0">
            <x v="14"/>
          </reference>
          <reference field="5" count="1" selected="0">
            <x v="89"/>
          </reference>
          <reference field="81" count="1">
            <x v="57"/>
          </reference>
        </references>
      </pivotArea>
    </format>
    <format dxfId="7244">
      <pivotArea dataOnly="0" labelOnly="1" outline="0" fieldPosition="0">
        <references count="3">
          <reference field="3" count="1" selected="0">
            <x v="14"/>
          </reference>
          <reference field="5" count="1" selected="0">
            <x v="90"/>
          </reference>
          <reference field="81" count="1">
            <x v="163"/>
          </reference>
        </references>
      </pivotArea>
    </format>
    <format dxfId="7243">
      <pivotArea dataOnly="0" labelOnly="1" outline="0" fieldPosition="0">
        <references count="3">
          <reference field="3" count="1" selected="0">
            <x v="14"/>
          </reference>
          <reference field="5" count="1" selected="0">
            <x v="91"/>
          </reference>
          <reference field="81" count="1">
            <x v="65"/>
          </reference>
        </references>
      </pivotArea>
    </format>
    <format dxfId="7242">
      <pivotArea dataOnly="0" labelOnly="1" outline="0" fieldPosition="0">
        <references count="3">
          <reference field="3" count="1" selected="0">
            <x v="14"/>
          </reference>
          <reference field="5" count="1" selected="0">
            <x v="92"/>
          </reference>
          <reference field="81" count="1">
            <x v="139"/>
          </reference>
        </references>
      </pivotArea>
    </format>
    <format dxfId="7241">
      <pivotArea dataOnly="0" labelOnly="1" outline="0" fieldPosition="0">
        <references count="3">
          <reference field="3" count="1" selected="0">
            <x v="14"/>
          </reference>
          <reference field="5" count="1" selected="0">
            <x v="93"/>
          </reference>
          <reference field="81" count="1">
            <x v="147"/>
          </reference>
        </references>
      </pivotArea>
    </format>
    <format dxfId="7240">
      <pivotArea dataOnly="0" labelOnly="1" outline="0" fieldPosition="0">
        <references count="3">
          <reference field="3" count="1" selected="0">
            <x v="14"/>
          </reference>
          <reference field="5" count="1" selected="0">
            <x v="94"/>
          </reference>
          <reference field="81" count="1">
            <x v="126"/>
          </reference>
        </references>
      </pivotArea>
    </format>
    <format dxfId="7239">
      <pivotArea dataOnly="0" labelOnly="1" outline="0" fieldPosition="0">
        <references count="3">
          <reference field="3" count="1" selected="0">
            <x v="14"/>
          </reference>
          <reference field="5" count="1" selected="0">
            <x v="95"/>
          </reference>
          <reference field="81" count="1">
            <x v="7"/>
          </reference>
        </references>
      </pivotArea>
    </format>
    <format dxfId="7238">
      <pivotArea dataOnly="0" labelOnly="1" outline="0" fieldPosition="0">
        <references count="3">
          <reference field="3" count="1" selected="0">
            <x v="14"/>
          </reference>
          <reference field="5" count="1" selected="0">
            <x v="96"/>
          </reference>
          <reference field="81" count="1">
            <x v="7"/>
          </reference>
        </references>
      </pivotArea>
    </format>
    <format dxfId="7237">
      <pivotArea dataOnly="0" labelOnly="1" outline="0" fieldPosition="0">
        <references count="3">
          <reference field="3" count="1" selected="0">
            <x v="14"/>
          </reference>
          <reference field="5" count="1" selected="0">
            <x v="97"/>
          </reference>
          <reference field="81" count="1">
            <x v="127"/>
          </reference>
        </references>
      </pivotArea>
    </format>
    <format dxfId="7236">
      <pivotArea dataOnly="0" labelOnly="1" outline="0" fieldPosition="0">
        <references count="3">
          <reference field="3" count="1" selected="0">
            <x v="14"/>
          </reference>
          <reference field="5" count="1" selected="0">
            <x v="98"/>
          </reference>
          <reference field="81" count="1">
            <x v="42"/>
          </reference>
        </references>
      </pivotArea>
    </format>
    <format dxfId="7235">
      <pivotArea dataOnly="0" labelOnly="1" outline="0" fieldPosition="0">
        <references count="3">
          <reference field="3" count="1" selected="0">
            <x v="14"/>
          </reference>
          <reference field="5" count="1" selected="0">
            <x v="99"/>
          </reference>
          <reference field="81" count="1">
            <x v="61"/>
          </reference>
        </references>
      </pivotArea>
    </format>
    <format dxfId="7234">
      <pivotArea dataOnly="0" labelOnly="1" outline="0" fieldPosition="0">
        <references count="3">
          <reference field="3" count="1" selected="0">
            <x v="14"/>
          </reference>
          <reference field="5" count="1" selected="0">
            <x v="100"/>
          </reference>
          <reference field="81" count="1">
            <x v="60"/>
          </reference>
        </references>
      </pivotArea>
    </format>
    <format dxfId="7233">
      <pivotArea dataOnly="0" labelOnly="1" outline="0" fieldPosition="0">
        <references count="3">
          <reference field="3" count="1" selected="0">
            <x v="14"/>
          </reference>
          <reference field="5" count="1" selected="0">
            <x v="101"/>
          </reference>
          <reference field="81" count="1">
            <x v="125"/>
          </reference>
        </references>
      </pivotArea>
    </format>
    <format dxfId="7232">
      <pivotArea dataOnly="0" labelOnly="1" outline="0" fieldPosition="0">
        <references count="3">
          <reference field="3" count="1" selected="0">
            <x v="14"/>
          </reference>
          <reference field="5" count="1" selected="0">
            <x v="102"/>
          </reference>
          <reference field="81" count="1">
            <x v="8"/>
          </reference>
        </references>
      </pivotArea>
    </format>
    <format dxfId="7231">
      <pivotArea dataOnly="0" labelOnly="1" outline="0" fieldPosition="0">
        <references count="3">
          <reference field="3" count="1" selected="0">
            <x v="14"/>
          </reference>
          <reference field="5" count="1" selected="0">
            <x v="103"/>
          </reference>
          <reference field="81" count="1">
            <x v="10"/>
          </reference>
        </references>
      </pivotArea>
    </format>
    <format dxfId="7230">
      <pivotArea dataOnly="0" labelOnly="1" outline="0" fieldPosition="0">
        <references count="3">
          <reference field="3" count="1" selected="0">
            <x v="14"/>
          </reference>
          <reference field="5" count="1" selected="0">
            <x v="104"/>
          </reference>
          <reference field="81" count="1">
            <x v="9"/>
          </reference>
        </references>
      </pivotArea>
    </format>
    <format dxfId="7229">
      <pivotArea dataOnly="0" labelOnly="1" outline="0" fieldPosition="0">
        <references count="3">
          <reference field="3" count="1" selected="0">
            <x v="14"/>
          </reference>
          <reference field="5" count="1" selected="0">
            <x v="105"/>
          </reference>
          <reference field="81" count="1">
            <x v="10"/>
          </reference>
        </references>
      </pivotArea>
    </format>
    <format dxfId="7228">
      <pivotArea dataOnly="0" labelOnly="1" outline="0" fieldPosition="0">
        <references count="3">
          <reference field="3" count="1" selected="0">
            <x v="14"/>
          </reference>
          <reference field="5" count="1" selected="0">
            <x v="106"/>
          </reference>
          <reference field="81" count="1">
            <x v="166"/>
          </reference>
        </references>
      </pivotArea>
    </format>
    <format dxfId="7227">
      <pivotArea dataOnly="0" labelOnly="1" outline="0" fieldPosition="0">
        <references count="3">
          <reference field="3" count="1" selected="0">
            <x v="14"/>
          </reference>
          <reference field="5" count="1" selected="0">
            <x v="107"/>
          </reference>
          <reference field="81" count="1">
            <x v="101"/>
          </reference>
        </references>
      </pivotArea>
    </format>
    <format dxfId="7226">
      <pivotArea dataOnly="0" labelOnly="1" outline="0" fieldPosition="0">
        <references count="3">
          <reference field="3" count="1" selected="0">
            <x v="14"/>
          </reference>
          <reference field="5" count="1" selected="0">
            <x v="108"/>
          </reference>
          <reference field="81" count="1">
            <x v="46"/>
          </reference>
        </references>
      </pivotArea>
    </format>
    <format dxfId="7225">
      <pivotArea dataOnly="0" labelOnly="1" outline="0" fieldPosition="0">
        <references count="3">
          <reference field="3" count="1" selected="0">
            <x v="14"/>
          </reference>
          <reference field="5" count="1" selected="0">
            <x v="109"/>
          </reference>
          <reference field="81" count="1">
            <x v="129"/>
          </reference>
        </references>
      </pivotArea>
    </format>
    <format dxfId="7224">
      <pivotArea dataOnly="0" labelOnly="1" outline="0" fieldPosition="0">
        <references count="3">
          <reference field="3" count="1" selected="0">
            <x v="14"/>
          </reference>
          <reference field="5" count="1" selected="0">
            <x v="110"/>
          </reference>
          <reference field="81" count="1">
            <x v="116"/>
          </reference>
        </references>
      </pivotArea>
    </format>
    <format dxfId="7223">
      <pivotArea dataOnly="0" labelOnly="1" outline="0" fieldPosition="0">
        <references count="3">
          <reference field="3" count="1" selected="0">
            <x v="14"/>
          </reference>
          <reference field="5" count="1" selected="0">
            <x v="111"/>
          </reference>
          <reference field="81" count="1">
            <x v="134"/>
          </reference>
        </references>
      </pivotArea>
    </format>
    <format dxfId="7222">
      <pivotArea dataOnly="0" labelOnly="1" outline="0" fieldPosition="0">
        <references count="3">
          <reference field="3" count="1" selected="0">
            <x v="14"/>
          </reference>
          <reference field="5" count="1" selected="0">
            <x v="112"/>
          </reference>
          <reference field="81" count="1">
            <x v="7"/>
          </reference>
        </references>
      </pivotArea>
    </format>
    <format dxfId="7221">
      <pivotArea dataOnly="0" labelOnly="1" outline="0" fieldPosition="0">
        <references count="3">
          <reference field="3" count="1" selected="0">
            <x v="14"/>
          </reference>
          <reference field="5" count="1" selected="0">
            <x v="113"/>
          </reference>
          <reference field="81" count="1">
            <x v="18"/>
          </reference>
        </references>
      </pivotArea>
    </format>
    <format dxfId="7220">
      <pivotArea dataOnly="0" labelOnly="1" outline="0" fieldPosition="0">
        <references count="3">
          <reference field="3" count="1" selected="0">
            <x v="14"/>
          </reference>
          <reference field="5" count="1" selected="0">
            <x v="114"/>
          </reference>
          <reference field="81" count="1">
            <x v="17"/>
          </reference>
        </references>
      </pivotArea>
    </format>
    <format dxfId="7219">
      <pivotArea dataOnly="0" labelOnly="1" outline="0" fieldPosition="0">
        <references count="3">
          <reference field="3" count="1" selected="0">
            <x v="14"/>
          </reference>
          <reference field="5" count="1" selected="0">
            <x v="115"/>
          </reference>
          <reference field="81" count="1">
            <x v="87"/>
          </reference>
        </references>
      </pivotArea>
    </format>
    <format dxfId="7218">
      <pivotArea dataOnly="0" labelOnly="1" outline="0" fieldPosition="0">
        <references count="3">
          <reference field="3" count="1" selected="0">
            <x v="14"/>
          </reference>
          <reference field="5" count="1" selected="0">
            <x v="116"/>
          </reference>
          <reference field="81" count="1">
            <x v="89"/>
          </reference>
        </references>
      </pivotArea>
    </format>
    <format dxfId="7217">
      <pivotArea dataOnly="0" labelOnly="1" outline="0" fieldPosition="0">
        <references count="3">
          <reference field="3" count="1" selected="0">
            <x v="14"/>
          </reference>
          <reference field="5" count="1" selected="0">
            <x v="117"/>
          </reference>
          <reference field="81" count="1">
            <x v="48"/>
          </reference>
        </references>
      </pivotArea>
    </format>
    <format dxfId="7216">
      <pivotArea dataOnly="0" labelOnly="1" outline="0" fieldPosition="0">
        <references count="3">
          <reference field="3" count="1" selected="0">
            <x v="14"/>
          </reference>
          <reference field="5" count="1" selected="0">
            <x v="118"/>
          </reference>
          <reference field="81" count="1">
            <x v="19"/>
          </reference>
        </references>
      </pivotArea>
    </format>
    <format dxfId="7215">
      <pivotArea dataOnly="0" labelOnly="1" outline="0" fieldPosition="0">
        <references count="3">
          <reference field="3" count="1" selected="0">
            <x v="14"/>
          </reference>
          <reference field="5" count="1" selected="0">
            <x v="119"/>
          </reference>
          <reference field="81" count="1">
            <x v="92"/>
          </reference>
        </references>
      </pivotArea>
    </format>
    <format dxfId="7214">
      <pivotArea dataOnly="0" labelOnly="1" outline="0" fieldPosition="0">
        <references count="3">
          <reference field="3" count="1" selected="0">
            <x v="14"/>
          </reference>
          <reference field="5" count="1" selected="0">
            <x v="120"/>
          </reference>
          <reference field="81" count="1">
            <x v="111"/>
          </reference>
        </references>
      </pivotArea>
    </format>
    <format dxfId="7213">
      <pivotArea dataOnly="0" labelOnly="1" outline="0" fieldPosition="0">
        <references count="3">
          <reference field="3" count="1" selected="0">
            <x v="14"/>
          </reference>
          <reference field="5" count="1" selected="0">
            <x v="121"/>
          </reference>
          <reference field="81" count="1">
            <x v="55"/>
          </reference>
        </references>
      </pivotArea>
    </format>
    <format dxfId="7212">
      <pivotArea dataOnly="0" labelOnly="1" outline="0" fieldPosition="0">
        <references count="3">
          <reference field="3" count="1" selected="0">
            <x v="14"/>
          </reference>
          <reference field="5" count="1" selected="0">
            <x v="122"/>
          </reference>
          <reference field="81" count="1">
            <x v="109"/>
          </reference>
        </references>
      </pivotArea>
    </format>
    <format dxfId="7211">
      <pivotArea dataOnly="0" labelOnly="1" outline="0" fieldPosition="0">
        <references count="3">
          <reference field="3" count="1" selected="0">
            <x v="14"/>
          </reference>
          <reference field="5" count="1" selected="0">
            <x v="123"/>
          </reference>
          <reference field="81" count="1">
            <x v="7"/>
          </reference>
        </references>
      </pivotArea>
    </format>
    <format dxfId="7210">
      <pivotArea dataOnly="0" labelOnly="1" outline="0" fieldPosition="0">
        <references count="3">
          <reference field="3" count="1" selected="0">
            <x v="14"/>
          </reference>
          <reference field="5" count="1" selected="0">
            <x v="124"/>
          </reference>
          <reference field="81" count="1">
            <x v="7"/>
          </reference>
        </references>
      </pivotArea>
    </format>
    <format dxfId="7209">
      <pivotArea dataOnly="0" labelOnly="1" outline="0" fieldPosition="0">
        <references count="3">
          <reference field="3" count="1" selected="0">
            <x v="14"/>
          </reference>
          <reference field="5" count="1" selected="0">
            <x v="125"/>
          </reference>
          <reference field="81" count="1">
            <x v="106"/>
          </reference>
        </references>
      </pivotArea>
    </format>
    <format dxfId="7208">
      <pivotArea dataOnly="0" labelOnly="1" outline="0" fieldPosition="0">
        <references count="3">
          <reference field="3" count="1" selected="0">
            <x v="14"/>
          </reference>
          <reference field="5" count="1" selected="0">
            <x v="126"/>
          </reference>
          <reference field="81" count="1">
            <x v="128"/>
          </reference>
        </references>
      </pivotArea>
    </format>
    <format dxfId="7207">
      <pivotArea dataOnly="0" labelOnly="1" outline="0" fieldPosition="0">
        <references count="3">
          <reference field="3" count="1" selected="0">
            <x v="14"/>
          </reference>
          <reference field="5" count="1" selected="0">
            <x v="127"/>
          </reference>
          <reference field="81" count="1">
            <x v="135"/>
          </reference>
        </references>
      </pivotArea>
    </format>
    <format dxfId="7206">
      <pivotArea dataOnly="0" labelOnly="1" outline="0" fieldPosition="0">
        <references count="3">
          <reference field="3" count="1" selected="0">
            <x v="14"/>
          </reference>
          <reference field="5" count="1" selected="0">
            <x v="128"/>
          </reference>
          <reference field="81" count="1">
            <x v="119"/>
          </reference>
        </references>
      </pivotArea>
    </format>
    <format dxfId="7205">
      <pivotArea dataOnly="0" labelOnly="1" outline="0" fieldPosition="0">
        <references count="3">
          <reference field="3" count="1" selected="0">
            <x v="14"/>
          </reference>
          <reference field="5" count="1" selected="0">
            <x v="129"/>
          </reference>
          <reference field="81" count="1">
            <x v="47"/>
          </reference>
        </references>
      </pivotArea>
    </format>
    <format dxfId="7204">
      <pivotArea dataOnly="0" labelOnly="1" outline="0" fieldPosition="0">
        <references count="3">
          <reference field="3" count="1" selected="0">
            <x v="14"/>
          </reference>
          <reference field="5" count="1" selected="0">
            <x v="130"/>
          </reference>
          <reference field="81" count="1">
            <x v="91"/>
          </reference>
        </references>
      </pivotArea>
    </format>
    <format dxfId="7203">
      <pivotArea dataOnly="0" labelOnly="1" outline="0" fieldPosition="0">
        <references count="3">
          <reference field="3" count="1" selected="0">
            <x v="14"/>
          </reference>
          <reference field="5" count="1" selected="0">
            <x v="131"/>
          </reference>
          <reference field="81" count="1">
            <x v="99"/>
          </reference>
        </references>
      </pivotArea>
    </format>
    <format dxfId="7202">
      <pivotArea dataOnly="0" labelOnly="1" outline="0" fieldPosition="0">
        <references count="3">
          <reference field="3" count="1" selected="0">
            <x v="14"/>
          </reference>
          <reference field="5" count="1" selected="0">
            <x v="132"/>
          </reference>
          <reference field="81" count="1">
            <x v="7"/>
          </reference>
        </references>
      </pivotArea>
    </format>
    <format dxfId="7201">
      <pivotArea dataOnly="0" labelOnly="1" outline="0" fieldPosition="0">
        <references count="3">
          <reference field="3" count="1" selected="0">
            <x v="14"/>
          </reference>
          <reference field="5" count="1" selected="0">
            <x v="133"/>
          </reference>
          <reference field="81" count="1">
            <x v="28"/>
          </reference>
        </references>
      </pivotArea>
    </format>
    <format dxfId="7200">
      <pivotArea dataOnly="0" labelOnly="1" outline="0" fieldPosition="0">
        <references count="3">
          <reference field="3" count="1" selected="0">
            <x v="14"/>
          </reference>
          <reference field="5" count="1" selected="0">
            <x v="134"/>
          </reference>
          <reference field="81" count="1">
            <x v="9"/>
          </reference>
        </references>
      </pivotArea>
    </format>
    <format dxfId="7199">
      <pivotArea dataOnly="0" labelOnly="1" outline="0" fieldPosition="0">
        <references count="3">
          <reference field="3" count="1" selected="0">
            <x v="14"/>
          </reference>
          <reference field="5" count="1" selected="0">
            <x v="135"/>
          </reference>
          <reference field="81" count="1">
            <x v="4"/>
          </reference>
        </references>
      </pivotArea>
    </format>
    <format dxfId="7198">
      <pivotArea dataOnly="0" labelOnly="1" outline="0" fieldPosition="0">
        <references count="3">
          <reference field="3" count="1" selected="0">
            <x v="15"/>
          </reference>
          <reference field="5" count="1" selected="0">
            <x v="68"/>
          </reference>
          <reference field="81" count="1">
            <x v="58"/>
          </reference>
        </references>
      </pivotArea>
    </format>
    <format dxfId="7197">
      <pivotArea dataOnly="0" labelOnly="1" outline="0" fieldPosition="0">
        <references count="3">
          <reference field="3" count="1" selected="0">
            <x v="15"/>
          </reference>
          <reference field="5" count="1" selected="0">
            <x v="147"/>
          </reference>
          <reference field="81" count="1">
            <x v="153"/>
          </reference>
        </references>
      </pivotArea>
    </format>
    <format dxfId="7196">
      <pivotArea dataOnly="0" labelOnly="1" outline="0" fieldPosition="0">
        <references count="3">
          <reference field="3" count="1" selected="0">
            <x v="15"/>
          </reference>
          <reference field="5" count="1" selected="0">
            <x v="148"/>
          </reference>
          <reference field="81" count="1">
            <x v="11"/>
          </reference>
        </references>
      </pivotArea>
    </format>
    <format dxfId="7195">
      <pivotArea dataOnly="0" labelOnly="1" outline="0" fieldPosition="0">
        <references count="3">
          <reference field="3" count="1" selected="0">
            <x v="15"/>
          </reference>
          <reference field="5" count="1" selected="0">
            <x v="149"/>
          </reference>
          <reference field="81" count="1">
            <x v="6"/>
          </reference>
        </references>
      </pivotArea>
    </format>
    <format dxfId="7194">
      <pivotArea dataOnly="0" labelOnly="1" outline="0" fieldPosition="0">
        <references count="3">
          <reference field="3" count="1" selected="0">
            <x v="15"/>
          </reference>
          <reference field="5" count="1" selected="0">
            <x v="150"/>
          </reference>
          <reference field="81" count="1">
            <x v="24"/>
          </reference>
        </references>
      </pivotArea>
    </format>
    <format dxfId="7193">
      <pivotArea dataOnly="0" labelOnly="1" outline="0" fieldPosition="0">
        <references count="3">
          <reference field="3" count="1" selected="0">
            <x v="15"/>
          </reference>
          <reference field="5" count="1" selected="0">
            <x v="151"/>
          </reference>
          <reference field="81" count="1">
            <x v="136"/>
          </reference>
        </references>
      </pivotArea>
    </format>
    <format dxfId="7192">
      <pivotArea dataOnly="0" labelOnly="1" outline="0" fieldPosition="0">
        <references count="3">
          <reference field="3" count="1" selected="0">
            <x v="15"/>
          </reference>
          <reference field="5" count="1" selected="0">
            <x v="152"/>
          </reference>
          <reference field="81" count="1">
            <x v="12"/>
          </reference>
        </references>
      </pivotArea>
    </format>
    <format dxfId="7191">
      <pivotArea dataOnly="0" labelOnly="1" outline="0" fieldPosition="0">
        <references count="3">
          <reference field="3" count="1" selected="0">
            <x v="15"/>
          </reference>
          <reference field="5" count="1" selected="0">
            <x v="153"/>
          </reference>
          <reference field="81" count="1">
            <x v="50"/>
          </reference>
        </references>
      </pivotArea>
    </format>
    <format dxfId="7190">
      <pivotArea dataOnly="0" labelOnly="1" outline="0" fieldPosition="0">
        <references count="3">
          <reference field="3" count="1" selected="0">
            <x v="15"/>
          </reference>
          <reference field="5" count="1" selected="0">
            <x v="154"/>
          </reference>
          <reference field="81" count="1">
            <x v="26"/>
          </reference>
        </references>
      </pivotArea>
    </format>
    <format dxfId="7189">
      <pivotArea dataOnly="0" labelOnly="1" outline="0" fieldPosition="0">
        <references count="3">
          <reference field="3" count="1" selected="0">
            <x v="15"/>
          </reference>
          <reference field="5" count="1" selected="0">
            <x v="155"/>
          </reference>
          <reference field="81" count="1">
            <x v="31"/>
          </reference>
        </references>
      </pivotArea>
    </format>
    <format dxfId="7188">
      <pivotArea dataOnly="0" labelOnly="1" outline="0" fieldPosition="0">
        <references count="3">
          <reference field="3" count="1" selected="0">
            <x v="15"/>
          </reference>
          <reference field="5" count="1" selected="0">
            <x v="156"/>
          </reference>
          <reference field="81" count="1">
            <x v="98"/>
          </reference>
        </references>
      </pivotArea>
    </format>
    <format dxfId="7187">
      <pivotArea dataOnly="0" labelOnly="1" outline="0" fieldPosition="0">
        <references count="3">
          <reference field="3" count="1" selected="0">
            <x v="15"/>
          </reference>
          <reference field="5" count="1" selected="0">
            <x v="157"/>
          </reference>
          <reference field="81" count="1">
            <x v="14"/>
          </reference>
        </references>
      </pivotArea>
    </format>
    <format dxfId="7186">
      <pivotArea dataOnly="0" labelOnly="1" outline="0" fieldPosition="0">
        <references count="3">
          <reference field="3" count="1" selected="0">
            <x v="16"/>
          </reference>
          <reference field="5" count="1" selected="0">
            <x v="161"/>
          </reference>
          <reference field="81" count="1">
            <x v="81"/>
          </reference>
        </references>
      </pivotArea>
    </format>
    <format dxfId="7185">
      <pivotArea dataOnly="0" labelOnly="1" outline="0" fieldPosition="0">
        <references count="3">
          <reference field="3" count="1" selected="0">
            <x v="16"/>
          </reference>
          <reference field="5" count="1" selected="0">
            <x v="162"/>
          </reference>
          <reference field="81" count="1">
            <x v="113"/>
          </reference>
        </references>
      </pivotArea>
    </format>
    <format dxfId="7184">
      <pivotArea dataOnly="0" labelOnly="1" outline="0" fieldPosition="0">
        <references count="3">
          <reference field="3" count="1" selected="0">
            <x v="16"/>
          </reference>
          <reference field="5" count="1" selected="0">
            <x v="165"/>
          </reference>
          <reference field="81" count="1">
            <x v="2"/>
          </reference>
        </references>
      </pivotArea>
    </format>
    <format dxfId="7183">
      <pivotArea dataOnly="0" labelOnly="1" outline="0" fieldPosition="0">
        <references count="3">
          <reference field="3" count="1" selected="0">
            <x v="16"/>
          </reference>
          <reference field="5" count="1" selected="0">
            <x v="166"/>
          </reference>
          <reference field="81" count="1">
            <x v="41"/>
          </reference>
        </references>
      </pivotArea>
    </format>
    <format dxfId="7182">
      <pivotArea dataOnly="0" labelOnly="1" outline="0" fieldPosition="0">
        <references count="3">
          <reference field="3" count="1" selected="0">
            <x v="16"/>
          </reference>
          <reference field="5" count="1" selected="0">
            <x v="167"/>
          </reference>
          <reference field="81" count="1">
            <x v="40"/>
          </reference>
        </references>
      </pivotArea>
    </format>
    <format dxfId="7181">
      <pivotArea dataOnly="0" labelOnly="1" outline="0" fieldPosition="0">
        <references count="3">
          <reference field="3" count="1" selected="0">
            <x v="16"/>
          </reference>
          <reference field="5" count="1" selected="0">
            <x v="168"/>
          </reference>
          <reference field="81" count="1">
            <x v="39"/>
          </reference>
        </references>
      </pivotArea>
    </format>
    <format dxfId="7180">
      <pivotArea dataOnly="0" labelOnly="1" outline="0" fieldPosition="0">
        <references count="3">
          <reference field="3" count="1" selected="0">
            <x v="16"/>
          </reference>
          <reference field="5" count="1" selected="0">
            <x v="169"/>
          </reference>
          <reference field="81" count="1">
            <x v="123"/>
          </reference>
        </references>
      </pivotArea>
    </format>
    <format dxfId="7179">
      <pivotArea dataOnly="0" labelOnly="1" outline="0" fieldPosition="0">
        <references count="3">
          <reference field="3" count="1" selected="0">
            <x v="16"/>
          </reference>
          <reference field="5" count="1" selected="0">
            <x v="170"/>
          </reference>
          <reference field="81" count="1">
            <x v="80"/>
          </reference>
        </references>
      </pivotArea>
    </format>
    <format dxfId="7178">
      <pivotArea dataOnly="0" labelOnly="1" outline="0" fieldPosition="0">
        <references count="3">
          <reference field="3" count="1" selected="0">
            <x v="16"/>
          </reference>
          <reference field="5" count="1" selected="0">
            <x v="171"/>
          </reference>
          <reference field="81" count="1">
            <x v="90"/>
          </reference>
        </references>
      </pivotArea>
    </format>
    <format dxfId="7177">
      <pivotArea dataOnly="0" labelOnly="1" outline="0" fieldPosition="0">
        <references count="3">
          <reference field="3" count="1" selected="0">
            <x v="16"/>
          </reference>
          <reference field="5" count="1" selected="0">
            <x v="172"/>
          </reference>
          <reference field="81" count="1">
            <x v="94"/>
          </reference>
        </references>
      </pivotArea>
    </format>
    <format dxfId="7176">
      <pivotArea dataOnly="0" labelOnly="1" outline="0" fieldPosition="0">
        <references count="3">
          <reference field="3" count="1" selected="0">
            <x v="16"/>
          </reference>
          <reference field="5" count="1" selected="0">
            <x v="173"/>
          </reference>
          <reference field="81" count="1">
            <x v="25"/>
          </reference>
        </references>
      </pivotArea>
    </format>
    <format dxfId="7175">
      <pivotArea dataOnly="0" labelOnly="1" outline="0" fieldPosition="0">
        <references count="3">
          <reference field="3" count="1" selected="0">
            <x v="16"/>
          </reference>
          <reference field="5" count="1" selected="0">
            <x v="174"/>
          </reference>
          <reference field="81" count="1">
            <x v="112"/>
          </reference>
        </references>
      </pivotArea>
    </format>
    <format dxfId="7174">
      <pivotArea dataOnly="0" labelOnly="1" outline="0" fieldPosition="0">
        <references count="3">
          <reference field="3" count="1" selected="0">
            <x v="17"/>
          </reference>
          <reference field="5" count="1" selected="0">
            <x v="40"/>
          </reference>
          <reference field="81" count="1">
            <x v="155"/>
          </reference>
        </references>
      </pivotArea>
    </format>
    <format dxfId="7173">
      <pivotArea dataOnly="0" labelOnly="1" outline="0" fieldPosition="0">
        <references count="3">
          <reference field="3" count="1" selected="0">
            <x v="17"/>
          </reference>
          <reference field="5" count="1" selected="0">
            <x v="41"/>
          </reference>
          <reference field="81" count="1">
            <x v="146"/>
          </reference>
        </references>
      </pivotArea>
    </format>
    <format dxfId="7172">
      <pivotArea dataOnly="0" labelOnly="1" outline="0" fieldPosition="0">
        <references count="3">
          <reference field="3" count="1" selected="0">
            <x v="17"/>
          </reference>
          <reference field="5" count="1" selected="0">
            <x v="43"/>
          </reference>
          <reference field="81" count="1">
            <x v="74"/>
          </reference>
        </references>
      </pivotArea>
    </format>
    <format dxfId="7171">
      <pivotArea dataOnly="0" labelOnly="1" outline="0" fieldPosition="0">
        <references count="3">
          <reference field="3" count="1" selected="0">
            <x v="17"/>
          </reference>
          <reference field="5" count="1" selected="0">
            <x v="44"/>
          </reference>
          <reference field="81" count="1">
            <x v="156"/>
          </reference>
        </references>
      </pivotArea>
    </format>
    <format dxfId="7170">
      <pivotArea dataOnly="0" labelOnly="1" outline="0" fieldPosition="0">
        <references count="3">
          <reference field="3" count="1" selected="0">
            <x v="17"/>
          </reference>
          <reference field="5" count="1" selected="0">
            <x v="45"/>
          </reference>
          <reference field="81" count="1">
            <x v="36"/>
          </reference>
        </references>
      </pivotArea>
    </format>
    <format dxfId="7169">
      <pivotArea dataOnly="0" labelOnly="1" outline="0" fieldPosition="0">
        <references count="3">
          <reference field="3" count="1" selected="0">
            <x v="17"/>
          </reference>
          <reference field="5" count="1" selected="0">
            <x v="46"/>
          </reference>
          <reference field="81" count="1">
            <x v="37"/>
          </reference>
        </references>
      </pivotArea>
    </format>
    <format dxfId="7168">
      <pivotArea dataOnly="0" labelOnly="1" outline="0" fieldPosition="0">
        <references count="3">
          <reference field="3" count="1" selected="0">
            <x v="17"/>
          </reference>
          <reference field="5" count="1" selected="0">
            <x v="47"/>
          </reference>
          <reference field="81" count="1">
            <x v="145"/>
          </reference>
        </references>
      </pivotArea>
    </format>
    <format dxfId="7167">
      <pivotArea dataOnly="0" labelOnly="1" outline="0" fieldPosition="0">
        <references count="3">
          <reference field="3" count="1" selected="0">
            <x v="17"/>
          </reference>
          <reference field="5" count="1" selected="0">
            <x v="48"/>
          </reference>
          <reference field="81" count="1">
            <x v="143"/>
          </reference>
        </references>
      </pivotArea>
    </format>
    <format dxfId="7166">
      <pivotArea dataOnly="0" labelOnly="1" outline="0" fieldPosition="0">
        <references count="3">
          <reference field="3" count="1" selected="0">
            <x v="17"/>
          </reference>
          <reference field="5" count="1" selected="0">
            <x v="49"/>
          </reference>
          <reference field="81" count="1">
            <x v="144"/>
          </reference>
        </references>
      </pivotArea>
    </format>
    <format dxfId="7165">
      <pivotArea dataOnly="0" labelOnly="1" outline="0" fieldPosition="0">
        <references count="3">
          <reference field="3" count="1" selected="0">
            <x v="17"/>
          </reference>
          <reference field="5" count="1" selected="0">
            <x v="50"/>
          </reference>
          <reference field="81" count="1">
            <x v="73"/>
          </reference>
        </references>
      </pivotArea>
    </format>
    <format dxfId="7164">
      <pivotArea dataOnly="0" labelOnly="1" outline="0" fieldPosition="0">
        <references count="3">
          <reference field="3" count="1" selected="0">
            <x v="17"/>
          </reference>
          <reference field="5" count="1" selected="0">
            <x v="53"/>
          </reference>
          <reference field="81" count="1">
            <x v="159"/>
          </reference>
        </references>
      </pivotArea>
    </format>
    <format dxfId="7163">
      <pivotArea dataOnly="0" labelOnly="1" outline="0" fieldPosition="0">
        <references count="3">
          <reference field="3" count="1" selected="0">
            <x v="17"/>
          </reference>
          <reference field="5" count="1" selected="0">
            <x v="54"/>
          </reference>
          <reference field="81" count="1">
            <x v="160"/>
          </reference>
        </references>
      </pivotArea>
    </format>
    <format dxfId="7162">
      <pivotArea dataOnly="0" labelOnly="1" outline="0" fieldPosition="0">
        <references count="3">
          <reference field="3" count="1" selected="0">
            <x v="17"/>
          </reference>
          <reference field="5" count="1" selected="0">
            <x v="55"/>
          </reference>
          <reference field="81" count="1">
            <x v="158"/>
          </reference>
        </references>
      </pivotArea>
    </format>
    <format dxfId="7161">
      <pivotArea dataOnly="0" labelOnly="1" outline="0" fieldPosition="0">
        <references count="3">
          <reference field="3" count="1" selected="0">
            <x v="17"/>
          </reference>
          <reference field="5" count="1" selected="0">
            <x v="56"/>
          </reference>
          <reference field="81" count="1">
            <x v="161"/>
          </reference>
        </references>
      </pivotArea>
    </format>
    <format dxfId="7160">
      <pivotArea dataOnly="0" labelOnly="1" outline="0" fieldPosition="0">
        <references count="3">
          <reference field="3" count="1" selected="0">
            <x v="17"/>
          </reference>
          <reference field="5" count="1" selected="0">
            <x v="57"/>
          </reference>
          <reference field="81" count="1">
            <x v="157"/>
          </reference>
        </references>
      </pivotArea>
    </format>
    <format dxfId="7159">
      <pivotArea dataOnly="0" labelOnly="1" outline="0" fieldPosition="0">
        <references count="3">
          <reference field="3" count="1" selected="0">
            <x v="17"/>
          </reference>
          <reference field="5" count="1" selected="0">
            <x v="58"/>
          </reference>
          <reference field="81" count="1">
            <x v="7"/>
          </reference>
        </references>
      </pivotArea>
    </format>
    <format dxfId="7158">
      <pivotArea dataOnly="0" labelOnly="1" outline="0" fieldPosition="0">
        <references count="3">
          <reference field="3" count="1" selected="0">
            <x v="17"/>
          </reference>
          <reference field="5" count="1" selected="0">
            <x v="59"/>
          </reference>
          <reference field="81" count="1">
            <x v="38"/>
          </reference>
        </references>
      </pivotArea>
    </format>
    <format dxfId="7157">
      <pivotArea dataOnly="0" labelOnly="1" outline="0" fieldPosition="0">
        <references count="3">
          <reference field="3" count="1" selected="0">
            <x v="17"/>
          </reference>
          <reference field="5" count="1" selected="0">
            <x v="60"/>
          </reference>
          <reference field="81" count="1">
            <x v="34"/>
          </reference>
        </references>
      </pivotArea>
    </format>
    <format dxfId="7156">
      <pivotArea dataOnly="0" labelOnly="1" outline="0" fieldPosition="0">
        <references count="3">
          <reference field="3" count="1" selected="0">
            <x v="18"/>
          </reference>
          <reference field="5" count="1" selected="0">
            <x v="69"/>
          </reference>
          <reference field="81" count="1">
            <x v="56"/>
          </reference>
        </references>
      </pivotArea>
    </format>
    <format dxfId="7155">
      <pivotArea dataOnly="0" labelOnly="1" outline="0" fieldPosition="0">
        <references count="3">
          <reference field="3" count="1" selected="0">
            <x v="18"/>
          </reference>
          <reference field="5" count="1" selected="0">
            <x v="70"/>
          </reference>
          <reference field="81" count="1">
            <x v="97"/>
          </reference>
        </references>
      </pivotArea>
    </format>
    <format dxfId="7154">
      <pivotArea dataOnly="0" labelOnly="1" outline="0" fieldPosition="0">
        <references count="3">
          <reference field="3" count="1" selected="0">
            <x v="18"/>
          </reference>
          <reference field="5" count="1" selected="0">
            <x v="72"/>
          </reference>
          <reference field="81" count="1">
            <x v="5"/>
          </reference>
        </references>
      </pivotArea>
    </format>
    <format dxfId="7153">
      <pivotArea dataOnly="0" labelOnly="1" outline="0" fieldPosition="0">
        <references count="3">
          <reference field="3" count="1" selected="0">
            <x v="19"/>
          </reference>
          <reference field="5" count="1" selected="0">
            <x v="183"/>
          </reference>
          <reference field="81" count="1">
            <x v="59"/>
          </reference>
        </references>
      </pivotArea>
    </format>
    <format dxfId="7152">
      <pivotArea dataOnly="0" labelOnly="1" outline="0" fieldPosition="0">
        <references count="3">
          <reference field="3" count="1" selected="0">
            <x v="19"/>
          </reference>
          <reference field="5" count="1" selected="0">
            <x v="184"/>
          </reference>
          <reference field="81" count="1">
            <x v="62"/>
          </reference>
        </references>
      </pivotArea>
    </format>
    <format dxfId="7151">
      <pivotArea dataOnly="0" labelOnly="1" outline="0" fieldPosition="0">
        <references count="3">
          <reference field="3" count="1" selected="0">
            <x v="19"/>
          </reference>
          <reference field="5" count="1" selected="0">
            <x v="185"/>
          </reference>
          <reference field="81" count="1">
            <x v="54"/>
          </reference>
        </references>
      </pivotArea>
    </format>
    <format dxfId="7150">
      <pivotArea dataOnly="0" labelOnly="1" outline="0" fieldPosition="0">
        <references count="3">
          <reference field="3" count="1" selected="0">
            <x v="19"/>
          </reference>
          <reference field="5" count="1" selected="0">
            <x v="186"/>
          </reference>
          <reference field="81" count="1">
            <x v="141"/>
          </reference>
        </references>
      </pivotArea>
    </format>
    <format dxfId="7149">
      <pivotArea dataOnly="0" labelOnly="1" outline="0" fieldPosition="0">
        <references count="3">
          <reference field="3" count="1" selected="0">
            <x v="19"/>
          </reference>
          <reference field="5" count="1" selected="0">
            <x v="187"/>
          </reference>
          <reference field="81" count="1">
            <x v="93"/>
          </reference>
        </references>
      </pivotArea>
    </format>
    <format dxfId="7148">
      <pivotArea dataOnly="0" labelOnly="1" outline="0" fieldPosition="0">
        <references count="3">
          <reference field="3" count="1" selected="0">
            <x v="19"/>
          </reference>
          <reference field="5" count="1" selected="0">
            <x v="188"/>
          </reference>
          <reference field="81" count="1">
            <x v="7"/>
          </reference>
        </references>
      </pivotArea>
    </format>
    <format dxfId="7147">
      <pivotArea dataOnly="0" labelOnly="1" outline="0" fieldPosition="0">
        <references count="3">
          <reference field="3" count="1" selected="0">
            <x v="20"/>
          </reference>
          <reference field="5" count="1" selected="0">
            <x v="189"/>
          </reference>
          <reference field="81" count="1">
            <x v="168"/>
          </reference>
        </references>
      </pivotArea>
    </format>
    <format dxfId="7146">
      <pivotArea type="topRight" dataOnly="0" labelOnly="1" outline="0" fieldPosition="0"/>
    </format>
    <format dxfId="7145">
      <pivotArea type="all" dataOnly="0" outline="0" fieldPosition="0"/>
    </format>
    <format dxfId="7144">
      <pivotArea dataOnly="0" labelOnly="1" outline="0" fieldPosition="0">
        <references count="2">
          <reference field="3" count="1" selected="0">
            <x v="0"/>
          </reference>
          <reference field="5" count="17" defaultSubtotal="1">
            <x v="0"/>
            <x v="1"/>
            <x v="2"/>
            <x v="3"/>
            <x v="4"/>
            <x v="5"/>
            <x v="6"/>
            <x v="7"/>
            <x v="8"/>
            <x v="9"/>
            <x v="10"/>
            <x v="11"/>
            <x v="12"/>
            <x v="13"/>
            <x v="14"/>
            <x v="15"/>
            <x v="16"/>
          </reference>
        </references>
      </pivotArea>
    </format>
    <format dxfId="7143">
      <pivotArea dataOnly="0" labelOnly="1" outline="0" fieldPosition="0">
        <references count="2">
          <reference field="3" count="1" selected="0">
            <x v="1"/>
          </reference>
          <reference field="5" count="3" defaultSubtotal="1">
            <x v="71"/>
            <x v="176"/>
            <x v="177"/>
          </reference>
        </references>
      </pivotArea>
    </format>
    <format dxfId="7142">
      <pivotArea dataOnly="0" labelOnly="1" outline="0" fieldPosition="0">
        <references count="2">
          <reference field="3" count="1" selected="0">
            <x v="2"/>
          </reference>
          <reference field="5" count="1" defaultSubtotal="1">
            <x v="27"/>
          </reference>
        </references>
      </pivotArea>
    </format>
    <format dxfId="7141">
      <pivotArea dataOnly="0" labelOnly="1" outline="0" fieldPosition="0">
        <references count="2">
          <reference field="3" count="1" selected="0">
            <x v="3"/>
          </reference>
          <reference field="5" count="1" defaultSubtotal="1">
            <x v="26"/>
          </reference>
        </references>
      </pivotArea>
    </format>
    <format dxfId="7140">
      <pivotArea dataOnly="0" labelOnly="1" outline="0" fieldPosition="0">
        <references count="2">
          <reference field="3" count="1" selected="0">
            <x v="4"/>
          </reference>
          <reference field="5" count="5" defaultSubtotal="1">
            <x v="63"/>
            <x v="64"/>
            <x v="65"/>
            <x v="66"/>
            <x v="67"/>
          </reference>
        </references>
      </pivotArea>
    </format>
    <format dxfId="7139">
      <pivotArea dataOnly="0" labelOnly="1" outline="0" fieldPosition="0">
        <references count="2">
          <reference field="3" count="1" selected="0">
            <x v="5"/>
          </reference>
          <reference field="5" count="4" defaultSubtotal="1">
            <x v="178"/>
            <x v="179"/>
            <x v="180"/>
            <x v="181"/>
          </reference>
        </references>
      </pivotArea>
    </format>
    <format dxfId="7138">
      <pivotArea dataOnly="0" labelOnly="1" outline="0" fieldPosition="0">
        <references count="2">
          <reference field="3" count="1" selected="0">
            <x v="6"/>
          </reference>
          <reference field="5" count="19" defaultSubtotal="1">
            <x v="17"/>
            <x v="18"/>
            <x v="19"/>
            <x v="20"/>
            <x v="21"/>
            <x v="22"/>
            <x v="23"/>
            <x v="24"/>
            <x v="25"/>
            <x v="36"/>
            <x v="37"/>
            <x v="38"/>
            <x v="39"/>
            <x v="73"/>
            <x v="74"/>
            <x v="158"/>
            <x v="159"/>
            <x v="160"/>
            <x v="182"/>
          </reference>
        </references>
      </pivotArea>
    </format>
    <format dxfId="7137">
      <pivotArea dataOnly="0" labelOnly="1" outline="0" fieldPosition="0">
        <references count="2">
          <reference field="3" count="1" selected="0">
            <x v="7"/>
          </reference>
          <reference field="5" count="2" defaultSubtotal="1">
            <x v="28"/>
            <x v="29"/>
          </reference>
        </references>
      </pivotArea>
    </format>
    <format dxfId="7136">
      <pivotArea dataOnly="0" labelOnly="1" outline="0" fieldPosition="0">
        <references count="2">
          <reference field="3" count="1" selected="0">
            <x v="8"/>
          </reference>
          <reference field="5" count="3" defaultSubtotal="1">
            <x v="52"/>
            <x v="163"/>
            <x v="164"/>
          </reference>
        </references>
      </pivotArea>
    </format>
    <format dxfId="7135">
      <pivotArea dataOnly="0" labelOnly="1" outline="0" fieldPosition="0">
        <references count="2">
          <reference field="3" count="1" selected="0">
            <x v="9"/>
          </reference>
          <reference field="5" count="11" defaultSubtotal="1">
            <x v="136"/>
            <x v="137"/>
            <x v="138"/>
            <x v="139"/>
            <x v="140"/>
            <x v="141"/>
            <x v="142"/>
            <x v="143"/>
            <x v="144"/>
            <x v="145"/>
            <x v="146"/>
          </reference>
        </references>
      </pivotArea>
    </format>
    <format dxfId="7134">
      <pivotArea dataOnly="0" labelOnly="1" outline="0" fieldPosition="0">
        <references count="2">
          <reference field="3" count="1" selected="0">
            <x v="10"/>
          </reference>
          <reference field="5" count="6" defaultSubtotal="1">
            <x v="30"/>
            <x v="31"/>
            <x v="32"/>
            <x v="33"/>
            <x v="34"/>
            <x v="35"/>
          </reference>
        </references>
      </pivotArea>
    </format>
    <format dxfId="7133">
      <pivotArea dataOnly="0" labelOnly="1" outline="0" fieldPosition="0">
        <references count="2">
          <reference field="3" count="1" selected="0">
            <x v="11"/>
          </reference>
          <reference field="5" count="2" defaultSubtotal="1">
            <x v="42"/>
            <x v="51"/>
          </reference>
        </references>
      </pivotArea>
    </format>
    <format dxfId="7132">
      <pivotArea dataOnly="0" labelOnly="1" outline="0" fieldPosition="0">
        <references count="2">
          <reference field="3" count="1" selected="0">
            <x v="12"/>
          </reference>
          <reference field="5" count="2" defaultSubtotal="1">
            <x v="61"/>
            <x v="62"/>
          </reference>
        </references>
      </pivotArea>
    </format>
    <format dxfId="7131">
      <pivotArea dataOnly="0" labelOnly="1" outline="0" fieldPosition="0">
        <references count="2">
          <reference field="3" count="1" selected="0">
            <x v="13"/>
          </reference>
          <reference field="5" count="1" defaultSubtotal="1">
            <x v="175"/>
          </reference>
        </references>
      </pivotArea>
    </format>
    <format dxfId="7130">
      <pivotArea dataOnly="0" labelOnly="1" outline="0" fieldPosition="0">
        <references count="2">
          <reference field="3" count="1" selected="0">
            <x v="14"/>
          </reference>
          <reference field="5" count="25" defaultSubtotal="1">
            <x v="75"/>
            <x v="76"/>
            <x v="77"/>
            <x v="78"/>
            <x v="79"/>
            <x v="80"/>
            <x v="81"/>
            <x v="82"/>
            <x v="83"/>
            <x v="84"/>
            <x v="85"/>
            <x v="86"/>
            <x v="87"/>
            <x v="88"/>
            <x v="89"/>
            <x v="90"/>
            <x v="91"/>
            <x v="92"/>
            <x v="93"/>
            <x v="94"/>
            <x v="95"/>
            <x v="96"/>
            <x v="97"/>
            <x v="98"/>
            <x v="99"/>
          </reference>
        </references>
      </pivotArea>
    </format>
    <format dxfId="7129">
      <pivotArea dataOnly="0" labelOnly="1" outline="0" fieldPosition="0">
        <references count="2">
          <reference field="3" count="1" selected="0">
            <x v="14"/>
          </reference>
          <reference field="5" count="25" defaultSubtotal="1">
            <x v="100"/>
            <x v="101"/>
            <x v="102"/>
            <x v="103"/>
            <x v="104"/>
            <x v="105"/>
            <x v="106"/>
            <x v="107"/>
            <x v="108"/>
            <x v="109"/>
            <x v="110"/>
            <x v="111"/>
            <x v="112"/>
            <x v="113"/>
            <x v="114"/>
            <x v="115"/>
            <x v="116"/>
            <x v="117"/>
            <x v="118"/>
            <x v="119"/>
            <x v="120"/>
            <x v="121"/>
            <x v="122"/>
            <x v="123"/>
            <x v="124"/>
          </reference>
        </references>
      </pivotArea>
    </format>
    <format dxfId="7128">
      <pivotArea dataOnly="0" labelOnly="1" outline="0" fieldPosition="0">
        <references count="2">
          <reference field="3" count="1" selected="0">
            <x v="14"/>
          </reference>
          <reference field="5" count="11" defaultSubtotal="1">
            <x v="125"/>
            <x v="126"/>
            <x v="127"/>
            <x v="128"/>
            <x v="129"/>
            <x v="130"/>
            <x v="131"/>
            <x v="132"/>
            <x v="133"/>
            <x v="134"/>
            <x v="135"/>
          </reference>
        </references>
      </pivotArea>
    </format>
    <format dxfId="7127">
      <pivotArea dataOnly="0" labelOnly="1" outline="0" fieldPosition="0">
        <references count="2">
          <reference field="3" count="1" selected="0">
            <x v="15"/>
          </reference>
          <reference field="5" count="12" defaultSubtotal="1">
            <x v="68"/>
            <x v="147"/>
            <x v="148"/>
            <x v="149"/>
            <x v="150"/>
            <x v="151"/>
            <x v="152"/>
            <x v="153"/>
            <x v="154"/>
            <x v="155"/>
            <x v="156"/>
            <x v="157"/>
          </reference>
        </references>
      </pivotArea>
    </format>
    <format dxfId="7126">
      <pivotArea dataOnly="0" labelOnly="1" outline="0" fieldPosition="0">
        <references count="2">
          <reference field="3" count="1" selected="0">
            <x v="16"/>
          </reference>
          <reference field="5" count="12" defaultSubtotal="1">
            <x v="161"/>
            <x v="162"/>
            <x v="165"/>
            <x v="166"/>
            <x v="167"/>
            <x v="168"/>
            <x v="169"/>
            <x v="170"/>
            <x v="171"/>
            <x v="172"/>
            <x v="173"/>
            <x v="174"/>
          </reference>
        </references>
      </pivotArea>
    </format>
    <format dxfId="7125">
      <pivotArea dataOnly="0" labelOnly="1" outline="0" fieldPosition="0">
        <references count="2">
          <reference field="3" count="1" selected="0">
            <x v="17"/>
          </reference>
          <reference field="5" count="18" defaultSubtotal="1">
            <x v="40"/>
            <x v="41"/>
            <x v="43"/>
            <x v="44"/>
            <x v="45"/>
            <x v="46"/>
            <x v="47"/>
            <x v="48"/>
            <x v="49"/>
            <x v="50"/>
            <x v="53"/>
            <x v="54"/>
            <x v="55"/>
            <x v="56"/>
            <x v="57"/>
            <x v="58"/>
            <x v="59"/>
            <x v="60"/>
          </reference>
        </references>
      </pivotArea>
    </format>
    <format dxfId="7124">
      <pivotArea dataOnly="0" labelOnly="1" outline="0" fieldPosition="0">
        <references count="2">
          <reference field="3" count="1" selected="0">
            <x v="18"/>
          </reference>
          <reference field="5" count="3" defaultSubtotal="1">
            <x v="69"/>
            <x v="70"/>
            <x v="72"/>
          </reference>
        </references>
      </pivotArea>
    </format>
    <format dxfId="7123">
      <pivotArea dataOnly="0" labelOnly="1" outline="0" fieldPosition="0">
        <references count="2">
          <reference field="3" count="1" selected="0">
            <x v="19"/>
          </reference>
          <reference field="5" count="6" defaultSubtotal="1">
            <x v="183"/>
            <x v="184"/>
            <x v="185"/>
            <x v="186"/>
            <x v="187"/>
            <x v="188"/>
          </reference>
        </references>
      </pivotArea>
    </format>
    <format dxfId="7122">
      <pivotArea dataOnly="0" labelOnly="1" outline="0" fieldPosition="0">
        <references count="2">
          <reference field="3" count="1" selected="0">
            <x v="20"/>
          </reference>
          <reference field="5" count="1" defaultSubtotal="1">
            <x v="189"/>
          </reference>
        </references>
      </pivotArea>
    </format>
    <format dxfId="7121">
      <pivotArea dataOnly="0" labelOnly="1" outline="0" fieldPosition="0">
        <references count="3">
          <reference field="3" count="1" selected="0">
            <x v="0"/>
          </reference>
          <reference field="5" count="1" selected="0">
            <x v="0"/>
          </reference>
          <reference field="81" count="1">
            <x v="7"/>
          </reference>
        </references>
      </pivotArea>
    </format>
    <format dxfId="7120">
      <pivotArea dataOnly="0" labelOnly="1" outline="0" fieldPosition="0">
        <references count="3">
          <reference field="3" count="1" selected="0">
            <x v="0"/>
          </reference>
          <reference field="5" count="1" selected="0">
            <x v="1"/>
          </reference>
          <reference field="81" count="1">
            <x v="151"/>
          </reference>
        </references>
      </pivotArea>
    </format>
    <format dxfId="7119">
      <pivotArea dataOnly="0" labelOnly="1" outline="0" fieldPosition="0">
        <references count="3">
          <reference field="3" count="1" selected="0">
            <x v="0"/>
          </reference>
          <reference field="5" count="1" selected="0">
            <x v="2"/>
          </reference>
          <reference field="81" count="1">
            <x v="103"/>
          </reference>
        </references>
      </pivotArea>
    </format>
    <format dxfId="7118">
      <pivotArea dataOnly="0" labelOnly="1" outline="0" fieldPosition="0">
        <references count="3">
          <reference field="3" count="1" selected="0">
            <x v="0"/>
          </reference>
          <reference field="5" count="1" selected="0">
            <x v="3"/>
          </reference>
          <reference field="81" count="1">
            <x v="102"/>
          </reference>
        </references>
      </pivotArea>
    </format>
    <format dxfId="7117">
      <pivotArea dataOnly="0" labelOnly="1" outline="0" fieldPosition="0">
        <references count="3">
          <reference field="3" count="1" selected="0">
            <x v="0"/>
          </reference>
          <reference field="5" count="1" selected="0">
            <x v="4"/>
          </reference>
          <reference field="81" count="1">
            <x v="66"/>
          </reference>
        </references>
      </pivotArea>
    </format>
    <format dxfId="7116">
      <pivotArea dataOnly="0" labelOnly="1" outline="0" fieldPosition="0">
        <references count="3">
          <reference field="3" count="1" selected="0">
            <x v="0"/>
          </reference>
          <reference field="5" count="1" selected="0">
            <x v="5"/>
          </reference>
          <reference field="81" count="1">
            <x v="104"/>
          </reference>
        </references>
      </pivotArea>
    </format>
    <format dxfId="7115">
      <pivotArea dataOnly="0" labelOnly="1" outline="0" fieldPosition="0">
        <references count="3">
          <reference field="3" count="1" selected="0">
            <x v="0"/>
          </reference>
          <reference field="5" count="1" selected="0">
            <x v="6"/>
          </reference>
          <reference field="81" count="1">
            <x v="105"/>
          </reference>
        </references>
      </pivotArea>
    </format>
    <format dxfId="7114">
      <pivotArea dataOnly="0" labelOnly="1" outline="0" fieldPosition="0">
        <references count="3">
          <reference field="3" count="1" selected="0">
            <x v="0"/>
          </reference>
          <reference field="5" count="1" selected="0">
            <x v="7"/>
          </reference>
          <reference field="81" count="1">
            <x v="7"/>
          </reference>
        </references>
      </pivotArea>
    </format>
    <format dxfId="7113">
      <pivotArea dataOnly="0" labelOnly="1" outline="0" fieldPosition="0">
        <references count="3">
          <reference field="3" count="1" selected="0">
            <x v="0"/>
          </reference>
          <reference field="5" count="1" selected="0">
            <x v="8"/>
          </reference>
          <reference field="81" count="1">
            <x v="67"/>
          </reference>
        </references>
      </pivotArea>
    </format>
    <format dxfId="7112">
      <pivotArea dataOnly="0" labelOnly="1" outline="0" fieldPosition="0">
        <references count="3">
          <reference field="3" count="1" selected="0">
            <x v="0"/>
          </reference>
          <reference field="5" count="1" selected="0">
            <x v="9"/>
          </reference>
          <reference field="81" count="1">
            <x v="114"/>
          </reference>
        </references>
      </pivotArea>
    </format>
    <format dxfId="7111">
      <pivotArea dataOnly="0" labelOnly="1" outline="0" fieldPosition="0">
        <references count="3">
          <reference field="3" count="1" selected="0">
            <x v="0"/>
          </reference>
          <reference field="5" count="1" selected="0">
            <x v="10"/>
          </reference>
          <reference field="81" count="1">
            <x v="7"/>
          </reference>
        </references>
      </pivotArea>
    </format>
    <format dxfId="7110">
      <pivotArea dataOnly="0" labelOnly="1" outline="0" fieldPosition="0">
        <references count="3">
          <reference field="3" count="1" selected="0">
            <x v="0"/>
          </reference>
          <reference field="5" count="1" selected="0">
            <x v="11"/>
          </reference>
          <reference field="81" count="1">
            <x v="150"/>
          </reference>
        </references>
      </pivotArea>
    </format>
    <format dxfId="7109">
      <pivotArea dataOnly="0" labelOnly="1" outline="0" fieldPosition="0">
        <references count="3">
          <reference field="3" count="1" selected="0">
            <x v="0"/>
          </reference>
          <reference field="5" count="1" selected="0">
            <x v="12"/>
          </reference>
          <reference field="81" count="1">
            <x v="7"/>
          </reference>
        </references>
      </pivotArea>
    </format>
    <format dxfId="7108">
      <pivotArea dataOnly="0" labelOnly="1" outline="0" fieldPosition="0">
        <references count="3">
          <reference field="3" count="1" selected="0">
            <x v="0"/>
          </reference>
          <reference field="5" count="1" selected="0">
            <x v="13"/>
          </reference>
          <reference field="81" count="1">
            <x v="64"/>
          </reference>
        </references>
      </pivotArea>
    </format>
    <format dxfId="7107">
      <pivotArea dataOnly="0" labelOnly="1" outline="0" fieldPosition="0">
        <references count="3">
          <reference field="3" count="1" selected="0">
            <x v="0"/>
          </reference>
          <reference field="5" count="1" selected="0">
            <x v="14"/>
          </reference>
          <reference field="81" count="1">
            <x v="167"/>
          </reference>
        </references>
      </pivotArea>
    </format>
    <format dxfId="7106">
      <pivotArea dataOnly="0" labelOnly="1" outline="0" fieldPosition="0">
        <references count="3">
          <reference field="3" count="1" selected="0">
            <x v="0"/>
          </reference>
          <reference field="5" count="1" selected="0">
            <x v="15"/>
          </reference>
          <reference field="81" count="1">
            <x v="69"/>
          </reference>
        </references>
      </pivotArea>
    </format>
    <format dxfId="7105">
      <pivotArea dataOnly="0" labelOnly="1" outline="0" fieldPosition="0">
        <references count="3">
          <reference field="3" count="1" selected="0">
            <x v="0"/>
          </reference>
          <reference field="5" count="1" selected="0">
            <x v="16"/>
          </reference>
          <reference field="81" count="1">
            <x v="7"/>
          </reference>
        </references>
      </pivotArea>
    </format>
    <format dxfId="7104">
      <pivotArea dataOnly="0" labelOnly="1" outline="0" fieldPosition="0">
        <references count="3">
          <reference field="3" count="1" selected="0">
            <x v="1"/>
          </reference>
          <reference field="5" count="1" selected="0">
            <x v="71"/>
          </reference>
          <reference field="81" count="1">
            <x v="44"/>
          </reference>
        </references>
      </pivotArea>
    </format>
    <format dxfId="7103">
      <pivotArea dataOnly="0" labelOnly="1" outline="0" fieldPosition="0">
        <references count="3">
          <reference field="3" count="1" selected="0">
            <x v="1"/>
          </reference>
          <reference field="5" count="1" selected="0">
            <x v="176"/>
          </reference>
          <reference field="81" count="1">
            <x v="86"/>
          </reference>
        </references>
      </pivotArea>
    </format>
    <format dxfId="7102">
      <pivotArea dataOnly="0" labelOnly="1" outline="0" fieldPosition="0">
        <references count="3">
          <reference field="3" count="1" selected="0">
            <x v="1"/>
          </reference>
          <reference field="5" count="1" selected="0">
            <x v="177"/>
          </reference>
          <reference field="81" count="1">
            <x v="88"/>
          </reference>
        </references>
      </pivotArea>
    </format>
    <format dxfId="7101">
      <pivotArea dataOnly="0" labelOnly="1" outline="0" fieldPosition="0">
        <references count="3">
          <reference field="3" count="1" selected="0">
            <x v="2"/>
          </reference>
          <reference field="5" count="1" selected="0">
            <x v="27"/>
          </reference>
          <reference field="81" count="1">
            <x v="84"/>
          </reference>
        </references>
      </pivotArea>
    </format>
    <format dxfId="7100">
      <pivotArea dataOnly="0" labelOnly="1" outline="0" fieldPosition="0">
        <references count="3">
          <reference field="3" count="1" selected="0">
            <x v="3"/>
          </reference>
          <reference field="5" count="1" selected="0">
            <x v="26"/>
          </reference>
          <reference field="81" count="1">
            <x v="142"/>
          </reference>
        </references>
      </pivotArea>
    </format>
    <format dxfId="7099">
      <pivotArea dataOnly="0" labelOnly="1" outline="0" fieldPosition="0">
        <references count="3">
          <reference field="3" count="1" selected="0">
            <x v="4"/>
          </reference>
          <reference field="5" count="1" selected="0">
            <x v="63"/>
          </reference>
          <reference field="81" count="1">
            <x v="108"/>
          </reference>
        </references>
      </pivotArea>
    </format>
    <format dxfId="7098">
      <pivotArea dataOnly="0" labelOnly="1" outline="0" fieldPosition="0">
        <references count="3">
          <reference field="3" count="1" selected="0">
            <x v="4"/>
          </reference>
          <reference field="5" count="1" selected="0">
            <x v="64"/>
          </reference>
          <reference field="81" count="1">
            <x v="29"/>
          </reference>
        </references>
      </pivotArea>
    </format>
    <format dxfId="7097">
      <pivotArea dataOnly="0" labelOnly="1" outline="0" fieldPosition="0">
        <references count="3">
          <reference field="3" count="1" selected="0">
            <x v="4"/>
          </reference>
          <reference field="5" count="1" selected="0">
            <x v="65"/>
          </reference>
          <reference field="81" count="1">
            <x v="130"/>
          </reference>
        </references>
      </pivotArea>
    </format>
    <format dxfId="7096">
      <pivotArea dataOnly="0" labelOnly="1" outline="0" fieldPosition="0">
        <references count="3">
          <reference field="3" count="1" selected="0">
            <x v="4"/>
          </reference>
          <reference field="5" count="1" selected="0">
            <x v="66"/>
          </reference>
          <reference field="81" count="1">
            <x v="131"/>
          </reference>
        </references>
      </pivotArea>
    </format>
    <format dxfId="7095">
      <pivotArea dataOnly="0" labelOnly="1" outline="0" fieldPosition="0">
        <references count="3">
          <reference field="3" count="1" selected="0">
            <x v="4"/>
          </reference>
          <reference field="5" count="1" selected="0">
            <x v="67"/>
          </reference>
          <reference field="81" count="1">
            <x v="132"/>
          </reference>
        </references>
      </pivotArea>
    </format>
    <format dxfId="7094">
      <pivotArea dataOnly="0" labelOnly="1" outline="0" fieldPosition="0">
        <references count="3">
          <reference field="3" count="1" selected="0">
            <x v="5"/>
          </reference>
          <reference field="5" count="1" selected="0">
            <x v="178"/>
          </reference>
          <reference field="81" count="1">
            <x v="63"/>
          </reference>
        </references>
      </pivotArea>
    </format>
    <format dxfId="7093">
      <pivotArea dataOnly="0" labelOnly="1" outline="0" fieldPosition="0">
        <references count="3">
          <reference field="3" count="1" selected="0">
            <x v="5"/>
          </reference>
          <reference field="5" count="1" selected="0">
            <x v="179"/>
          </reference>
          <reference field="81" count="1">
            <x v="107"/>
          </reference>
        </references>
      </pivotArea>
    </format>
    <format dxfId="7092">
      <pivotArea dataOnly="0" labelOnly="1" outline="0" fieldPosition="0">
        <references count="3">
          <reference field="3" count="1" selected="0">
            <x v="5"/>
          </reference>
          <reference field="5" count="1" selected="0">
            <x v="180"/>
          </reference>
          <reference field="81" count="1">
            <x v="164"/>
          </reference>
        </references>
      </pivotArea>
    </format>
    <format dxfId="7091">
      <pivotArea dataOnly="0" labelOnly="1" outline="0" fieldPosition="0">
        <references count="3">
          <reference field="3" count="1" selected="0">
            <x v="5"/>
          </reference>
          <reference field="5" count="1" selected="0">
            <x v="181"/>
          </reference>
          <reference field="81" count="1">
            <x v="7"/>
          </reference>
        </references>
      </pivotArea>
    </format>
    <format dxfId="7090">
      <pivotArea dataOnly="0" labelOnly="1" outline="0" fieldPosition="0">
        <references count="3">
          <reference field="3" count="1" selected="0">
            <x v="6"/>
          </reference>
          <reference field="5" count="1" selected="0">
            <x v="17"/>
          </reference>
          <reference field="81" count="1">
            <x v="165"/>
          </reference>
        </references>
      </pivotArea>
    </format>
    <format dxfId="7089">
      <pivotArea dataOnly="0" labelOnly="1" outline="0" fieldPosition="0">
        <references count="3">
          <reference field="3" count="1" selected="0">
            <x v="6"/>
          </reference>
          <reference field="5" count="1" selected="0">
            <x v="18"/>
          </reference>
          <reference field="81" count="1">
            <x v="49"/>
          </reference>
        </references>
      </pivotArea>
    </format>
    <format dxfId="7088">
      <pivotArea dataOnly="0" labelOnly="1" outline="0" fieldPosition="0">
        <references count="3">
          <reference field="3" count="1" selected="0">
            <x v="6"/>
          </reference>
          <reference field="5" count="1" selected="0">
            <x v="19"/>
          </reference>
          <reference field="81" count="1">
            <x v="115"/>
          </reference>
        </references>
      </pivotArea>
    </format>
    <format dxfId="7087">
      <pivotArea dataOnly="0" labelOnly="1" outline="0" fieldPosition="0">
        <references count="3">
          <reference field="3" count="1" selected="0">
            <x v="6"/>
          </reference>
          <reference field="5" count="1" selected="0">
            <x v="20"/>
          </reference>
          <reference field="81" count="1">
            <x v="118"/>
          </reference>
        </references>
      </pivotArea>
    </format>
    <format dxfId="7086">
      <pivotArea dataOnly="0" labelOnly="1" outline="0" fieldPosition="0">
        <references count="3">
          <reference field="3" count="1" selected="0">
            <x v="6"/>
          </reference>
          <reference field="5" count="1" selected="0">
            <x v="21"/>
          </reference>
          <reference field="81" count="1">
            <x v="33"/>
          </reference>
        </references>
      </pivotArea>
    </format>
    <format dxfId="7085">
      <pivotArea dataOnly="0" labelOnly="1" outline="0" fieldPosition="0">
        <references count="3">
          <reference field="3" count="1" selected="0">
            <x v="6"/>
          </reference>
          <reference field="5" count="1" selected="0">
            <x v="22"/>
          </reference>
          <reference field="81" count="1">
            <x v="7"/>
          </reference>
        </references>
      </pivotArea>
    </format>
    <format dxfId="7084">
      <pivotArea dataOnly="0" labelOnly="1" outline="0" fieldPosition="0">
        <references count="3">
          <reference field="3" count="1" selected="0">
            <x v="6"/>
          </reference>
          <reference field="5" count="1" selected="0">
            <x v="23"/>
          </reference>
          <reference field="81" count="1">
            <x v="53"/>
          </reference>
        </references>
      </pivotArea>
    </format>
    <format dxfId="7083">
      <pivotArea dataOnly="0" labelOnly="1" outline="0" fieldPosition="0">
        <references count="3">
          <reference field="3" count="1" selected="0">
            <x v="6"/>
          </reference>
          <reference field="5" count="1" selected="0">
            <x v="24"/>
          </reference>
          <reference field="81" count="1">
            <x v="140"/>
          </reference>
        </references>
      </pivotArea>
    </format>
    <format dxfId="7082">
      <pivotArea dataOnly="0" labelOnly="1" outline="0" fieldPosition="0">
        <references count="3">
          <reference field="3" count="1" selected="0">
            <x v="6"/>
          </reference>
          <reference field="5" count="1" selected="0">
            <x v="25"/>
          </reference>
          <reference field="81" count="1">
            <x v="83"/>
          </reference>
        </references>
      </pivotArea>
    </format>
    <format dxfId="7081">
      <pivotArea dataOnly="0" labelOnly="1" outline="0" fieldPosition="0">
        <references count="3">
          <reference field="3" count="1" selected="0">
            <x v="6"/>
          </reference>
          <reference field="5" count="1" selected="0">
            <x v="36"/>
          </reference>
          <reference field="81" count="1">
            <x v="7"/>
          </reference>
        </references>
      </pivotArea>
    </format>
    <format dxfId="7080">
      <pivotArea dataOnly="0" labelOnly="1" outline="0" fieldPosition="0">
        <references count="3">
          <reference field="3" count="1" selected="0">
            <x v="6"/>
          </reference>
          <reference field="5" count="1" selected="0">
            <x v="37"/>
          </reference>
          <reference field="81" count="1">
            <x v="100"/>
          </reference>
        </references>
      </pivotArea>
    </format>
    <format dxfId="7079">
      <pivotArea dataOnly="0" labelOnly="1" outline="0" fieldPosition="0">
        <references count="3">
          <reference field="3" count="1" selected="0">
            <x v="6"/>
          </reference>
          <reference field="5" count="1" selected="0">
            <x v="38"/>
          </reference>
          <reference field="81" count="1">
            <x v="7"/>
          </reference>
        </references>
      </pivotArea>
    </format>
    <format dxfId="7078">
      <pivotArea dataOnly="0" labelOnly="1" outline="0" fieldPosition="0">
        <references count="3">
          <reference field="3" count="1" selected="0">
            <x v="6"/>
          </reference>
          <reference field="5" count="1" selected="0">
            <x v="39"/>
          </reference>
          <reference field="81" count="1">
            <x v="82"/>
          </reference>
        </references>
      </pivotArea>
    </format>
    <format dxfId="7077">
      <pivotArea dataOnly="0" labelOnly="1" outline="0" fieldPosition="0">
        <references count="3">
          <reference field="3" count="1" selected="0">
            <x v="6"/>
          </reference>
          <reference field="5" count="1" selected="0">
            <x v="73"/>
          </reference>
          <reference field="81" count="1">
            <x v="117"/>
          </reference>
        </references>
      </pivotArea>
    </format>
    <format dxfId="7076">
      <pivotArea dataOnly="0" labelOnly="1" outline="0" fieldPosition="0">
        <references count="3">
          <reference field="3" count="1" selected="0">
            <x v="6"/>
          </reference>
          <reference field="5" count="1" selected="0">
            <x v="74"/>
          </reference>
          <reference field="81" count="1">
            <x v="120"/>
          </reference>
        </references>
      </pivotArea>
    </format>
    <format dxfId="7075">
      <pivotArea dataOnly="0" labelOnly="1" outline="0" fieldPosition="0">
        <references count="3">
          <reference field="3" count="1" selected="0">
            <x v="6"/>
          </reference>
          <reference field="5" count="1" selected="0">
            <x v="158"/>
          </reference>
          <reference field="81" count="1">
            <x v="68"/>
          </reference>
        </references>
      </pivotArea>
    </format>
    <format dxfId="7074">
      <pivotArea dataOnly="0" labelOnly="1" outline="0" fieldPosition="0">
        <references count="3">
          <reference field="3" count="1" selected="0">
            <x v="6"/>
          </reference>
          <reference field="5" count="1" selected="0">
            <x v="159"/>
          </reference>
          <reference field="81" count="1">
            <x v="43"/>
          </reference>
        </references>
      </pivotArea>
    </format>
    <format dxfId="7073">
      <pivotArea dataOnly="0" labelOnly="1" outline="0" fieldPosition="0">
        <references count="3">
          <reference field="3" count="1" selected="0">
            <x v="6"/>
          </reference>
          <reference field="5" count="1" selected="0">
            <x v="160"/>
          </reference>
          <reference field="81" count="1">
            <x v="85"/>
          </reference>
        </references>
      </pivotArea>
    </format>
    <format dxfId="7072">
      <pivotArea dataOnly="0" labelOnly="1" outline="0" fieldPosition="0">
        <references count="3">
          <reference field="3" count="1" selected="0">
            <x v="6"/>
          </reference>
          <reference field="5" count="1" selected="0">
            <x v="182"/>
          </reference>
          <reference field="81" count="1">
            <x v="79"/>
          </reference>
        </references>
      </pivotArea>
    </format>
    <format dxfId="7071">
      <pivotArea dataOnly="0" labelOnly="1" outline="0" fieldPosition="0">
        <references count="3">
          <reference field="3" count="1" selected="0">
            <x v="7"/>
          </reference>
          <reference field="5" count="1" selected="0">
            <x v="28"/>
          </reference>
          <reference field="81" count="1">
            <x v="77"/>
          </reference>
        </references>
      </pivotArea>
    </format>
    <format dxfId="7070">
      <pivotArea dataOnly="0" labelOnly="1" outline="0" fieldPosition="0">
        <references count="3">
          <reference field="3" count="1" selected="0">
            <x v="7"/>
          </reference>
          <reference field="5" count="1" selected="0">
            <x v="29"/>
          </reference>
          <reference field="81" count="1">
            <x v="76"/>
          </reference>
        </references>
      </pivotArea>
    </format>
    <format dxfId="7069">
      <pivotArea dataOnly="0" labelOnly="1" outline="0" fieldPosition="0">
        <references count="3">
          <reference field="3" count="1" selected="0">
            <x v="8"/>
          </reference>
          <reference field="5" count="1" selected="0">
            <x v="52"/>
          </reference>
          <reference field="81" count="1">
            <x v="71"/>
          </reference>
        </references>
      </pivotArea>
    </format>
    <format dxfId="7068">
      <pivotArea dataOnly="0" labelOnly="1" outline="0" fieldPosition="0">
        <references count="3">
          <reference field="3" count="1" selected="0">
            <x v="8"/>
          </reference>
          <reference field="5" count="1" selected="0">
            <x v="163"/>
          </reference>
          <reference field="81" count="1">
            <x v="72"/>
          </reference>
        </references>
      </pivotArea>
    </format>
    <format dxfId="7067">
      <pivotArea dataOnly="0" labelOnly="1" outline="0" fieldPosition="0">
        <references count="3">
          <reference field="3" count="1" selected="0">
            <x v="8"/>
          </reference>
          <reference field="5" count="1" selected="0">
            <x v="164"/>
          </reference>
          <reference field="81" count="1">
            <x v="162"/>
          </reference>
        </references>
      </pivotArea>
    </format>
    <format dxfId="7066">
      <pivotArea dataOnly="0" labelOnly="1" outline="0" fieldPosition="0">
        <references count="3">
          <reference field="3" count="1" selected="0">
            <x v="9"/>
          </reference>
          <reference field="5" count="1" selected="0">
            <x v="136"/>
          </reference>
          <reference field="81" count="1">
            <x v="32"/>
          </reference>
        </references>
      </pivotArea>
    </format>
    <format dxfId="7065">
      <pivotArea dataOnly="0" labelOnly="1" outline="0" fieldPosition="0">
        <references count="3">
          <reference field="3" count="1" selected="0">
            <x v="9"/>
          </reference>
          <reference field="5" count="1" selected="0">
            <x v="137"/>
          </reference>
          <reference field="81" count="1">
            <x v="20"/>
          </reference>
        </references>
      </pivotArea>
    </format>
    <format dxfId="7064">
      <pivotArea dataOnly="0" labelOnly="1" outline="0" fieldPosition="0">
        <references count="3">
          <reference field="3" count="1" selected="0">
            <x v="9"/>
          </reference>
          <reference field="5" count="1" selected="0">
            <x v="138"/>
          </reference>
          <reference field="81" count="1">
            <x v="15"/>
          </reference>
        </references>
      </pivotArea>
    </format>
    <format dxfId="7063">
      <pivotArea dataOnly="0" labelOnly="1" outline="0" fieldPosition="0">
        <references count="3">
          <reference field="3" count="1" selected="0">
            <x v="9"/>
          </reference>
          <reference field="5" count="1" selected="0">
            <x v="139"/>
          </reference>
          <reference field="81" count="1">
            <x v="3"/>
          </reference>
        </references>
      </pivotArea>
    </format>
    <format dxfId="7062">
      <pivotArea dataOnly="0" labelOnly="1" outline="0" fieldPosition="0">
        <references count="3">
          <reference field="3" count="1" selected="0">
            <x v="9"/>
          </reference>
          <reference field="5" count="1" selected="0">
            <x v="140"/>
          </reference>
          <reference field="81" count="1">
            <x v="13"/>
          </reference>
        </references>
      </pivotArea>
    </format>
    <format dxfId="7061">
      <pivotArea dataOnly="0" labelOnly="1" outline="0" fieldPosition="0">
        <references count="3">
          <reference field="3" count="1" selected="0">
            <x v="9"/>
          </reference>
          <reference field="5" count="1" selected="0">
            <x v="141"/>
          </reference>
          <reference field="81" count="1">
            <x v="1"/>
          </reference>
        </references>
      </pivotArea>
    </format>
    <format dxfId="7060">
      <pivotArea dataOnly="0" labelOnly="1" outline="0" fieldPosition="0">
        <references count="3">
          <reference field="3" count="1" selected="0">
            <x v="9"/>
          </reference>
          <reference field="5" count="1" selected="0">
            <x v="142"/>
          </reference>
          <reference field="81" count="1">
            <x v="35"/>
          </reference>
        </references>
      </pivotArea>
    </format>
    <format dxfId="7059">
      <pivotArea dataOnly="0" labelOnly="1" outline="0" fieldPosition="0">
        <references count="3">
          <reference field="3" count="1" selected="0">
            <x v="9"/>
          </reference>
          <reference field="5" count="1" selected="0">
            <x v="143"/>
          </reference>
          <reference field="81" count="1">
            <x v="23"/>
          </reference>
        </references>
      </pivotArea>
    </format>
    <format dxfId="7058">
      <pivotArea dataOnly="0" labelOnly="1" outline="0" fieldPosition="0">
        <references count="3">
          <reference field="3" count="1" selected="0">
            <x v="9"/>
          </reference>
          <reference field="5" count="1" selected="0">
            <x v="144"/>
          </reference>
          <reference field="81" count="1">
            <x v="22"/>
          </reference>
        </references>
      </pivotArea>
    </format>
    <format dxfId="7057">
      <pivotArea dataOnly="0" labelOnly="1" outline="0" fieldPosition="0">
        <references count="3">
          <reference field="3" count="1" selected="0">
            <x v="9"/>
          </reference>
          <reference field="5" count="1" selected="0">
            <x v="145"/>
          </reference>
          <reference field="81" count="1">
            <x v="21"/>
          </reference>
        </references>
      </pivotArea>
    </format>
    <format dxfId="7056">
      <pivotArea dataOnly="0" labelOnly="1" outline="0" fieldPosition="0">
        <references count="3">
          <reference field="3" count="1" selected="0">
            <x v="9"/>
          </reference>
          <reference field="5" count="1" selected="0">
            <x v="146"/>
          </reference>
          <reference field="81" count="1">
            <x v="152"/>
          </reference>
        </references>
      </pivotArea>
    </format>
    <format dxfId="7055">
      <pivotArea dataOnly="0" labelOnly="1" outline="0" fieldPosition="0">
        <references count="3">
          <reference field="3" count="1" selected="0">
            <x v="10"/>
          </reference>
          <reference field="5" count="1" selected="0">
            <x v="30"/>
          </reference>
          <reference field="81" count="1">
            <x v="96"/>
          </reference>
        </references>
      </pivotArea>
    </format>
    <format dxfId="7054">
      <pivotArea dataOnly="0" labelOnly="1" outline="0" fieldPosition="0">
        <references count="3">
          <reference field="3" count="1" selected="0">
            <x v="10"/>
          </reference>
          <reference field="5" count="1" selected="0">
            <x v="31"/>
          </reference>
          <reference field="81" count="1">
            <x v="149"/>
          </reference>
        </references>
      </pivotArea>
    </format>
    <format dxfId="7053">
      <pivotArea dataOnly="0" labelOnly="1" outline="0" fieldPosition="0">
        <references count="3">
          <reference field="3" count="1" selected="0">
            <x v="10"/>
          </reference>
          <reference field="5" count="1" selected="0">
            <x v="32"/>
          </reference>
          <reference field="81" count="1">
            <x v="110"/>
          </reference>
        </references>
      </pivotArea>
    </format>
    <format dxfId="7052">
      <pivotArea dataOnly="0" labelOnly="1" outline="0" fieldPosition="0">
        <references count="3">
          <reference field="3" count="1" selected="0">
            <x v="10"/>
          </reference>
          <reference field="5" count="1" selected="0">
            <x v="33"/>
          </reference>
          <reference field="81" count="1">
            <x v="95"/>
          </reference>
        </references>
      </pivotArea>
    </format>
    <format dxfId="7051">
      <pivotArea dataOnly="0" labelOnly="1" outline="0" fieldPosition="0">
        <references count="3">
          <reference field="3" count="1" selected="0">
            <x v="10"/>
          </reference>
          <reference field="5" count="1" selected="0">
            <x v="34"/>
          </reference>
          <reference field="81" count="1">
            <x v="27"/>
          </reference>
        </references>
      </pivotArea>
    </format>
    <format dxfId="7050">
      <pivotArea dataOnly="0" labelOnly="1" outline="0" fieldPosition="0">
        <references count="3">
          <reference field="3" count="1" selected="0">
            <x v="10"/>
          </reference>
          <reference field="5" count="1" selected="0">
            <x v="35"/>
          </reference>
          <reference field="81" count="1">
            <x v="51"/>
          </reference>
        </references>
      </pivotArea>
    </format>
    <format dxfId="7049">
      <pivotArea dataOnly="0" labelOnly="1" outline="0" fieldPosition="0">
        <references count="3">
          <reference field="3" count="1" selected="0">
            <x v="11"/>
          </reference>
          <reference field="5" count="1" selected="0">
            <x v="42"/>
          </reference>
          <reference field="81" count="1">
            <x v="75"/>
          </reference>
        </references>
      </pivotArea>
    </format>
    <format dxfId="7048">
      <pivotArea dataOnly="0" labelOnly="1" outline="0" fieldPosition="0">
        <references count="3">
          <reference field="3" count="1" selected="0">
            <x v="11"/>
          </reference>
          <reference field="5" count="1" selected="0">
            <x v="51"/>
          </reference>
          <reference field="81" count="1">
            <x v="138"/>
          </reference>
        </references>
      </pivotArea>
    </format>
    <format dxfId="7047">
      <pivotArea dataOnly="0" labelOnly="1" outline="0" fieldPosition="0">
        <references count="3">
          <reference field="3" count="1" selected="0">
            <x v="12"/>
          </reference>
          <reference field="5" count="1" selected="0">
            <x v="61"/>
          </reference>
          <reference field="81" count="1">
            <x v="16"/>
          </reference>
        </references>
      </pivotArea>
    </format>
    <format dxfId="7046">
      <pivotArea dataOnly="0" labelOnly="1" outline="0" fieldPosition="0">
        <references count="3">
          <reference field="3" count="1" selected="0">
            <x v="12"/>
          </reference>
          <reference field="5" count="1" selected="0">
            <x v="62"/>
          </reference>
          <reference field="81" count="1">
            <x v="7"/>
          </reference>
        </references>
      </pivotArea>
    </format>
    <format dxfId="7045">
      <pivotArea dataOnly="0" labelOnly="1" outline="0" fieldPosition="0">
        <references count="3">
          <reference field="3" count="1" selected="0">
            <x v="13"/>
          </reference>
          <reference field="5" count="1" selected="0">
            <x v="175"/>
          </reference>
          <reference field="81" count="1">
            <x v="154"/>
          </reference>
        </references>
      </pivotArea>
    </format>
    <format dxfId="7044">
      <pivotArea dataOnly="0" labelOnly="1" outline="0" fieldPosition="0">
        <references count="3">
          <reference field="3" count="1" selected="0">
            <x v="14"/>
          </reference>
          <reference field="5" count="1" selected="0">
            <x v="75"/>
          </reference>
          <reference field="81" count="1">
            <x v="7"/>
          </reference>
        </references>
      </pivotArea>
    </format>
    <format dxfId="7043">
      <pivotArea dataOnly="0" labelOnly="1" outline="0" fieldPosition="0">
        <references count="3">
          <reference field="3" count="1" selected="0">
            <x v="14"/>
          </reference>
          <reference field="5" count="1" selected="0">
            <x v="76"/>
          </reference>
          <reference field="81" count="1">
            <x v="70"/>
          </reference>
        </references>
      </pivotArea>
    </format>
    <format dxfId="7042">
      <pivotArea dataOnly="0" labelOnly="1" outline="0" fieldPosition="0">
        <references count="3">
          <reference field="3" count="1" selected="0">
            <x v="14"/>
          </reference>
          <reference field="5" count="1" selected="0">
            <x v="77"/>
          </reference>
          <reference field="81" count="1">
            <x v="7"/>
          </reference>
        </references>
      </pivotArea>
    </format>
    <format dxfId="7041">
      <pivotArea dataOnly="0" labelOnly="1" outline="0" fieldPosition="0">
        <references count="3">
          <reference field="3" count="1" selected="0">
            <x v="14"/>
          </reference>
          <reference field="5" count="1" selected="0">
            <x v="78"/>
          </reference>
          <reference field="81" count="1">
            <x v="0"/>
          </reference>
        </references>
      </pivotArea>
    </format>
    <format dxfId="7040">
      <pivotArea dataOnly="0" labelOnly="1" outline="0" fieldPosition="0">
        <references count="3">
          <reference field="3" count="1" selected="0">
            <x v="14"/>
          </reference>
          <reference field="5" count="1" selected="0">
            <x v="79"/>
          </reference>
          <reference field="81" count="1">
            <x v="45"/>
          </reference>
        </references>
      </pivotArea>
    </format>
    <format dxfId="7039">
      <pivotArea dataOnly="0" labelOnly="1" outline="0" fieldPosition="0">
        <references count="3">
          <reference field="3" count="1" selected="0">
            <x v="14"/>
          </reference>
          <reference field="5" count="1" selected="0">
            <x v="80"/>
          </reference>
          <reference field="81" count="1">
            <x v="122"/>
          </reference>
        </references>
      </pivotArea>
    </format>
    <format dxfId="7038">
      <pivotArea dataOnly="0" labelOnly="1" outline="0" fieldPosition="0">
        <references count="3">
          <reference field="3" count="1" selected="0">
            <x v="14"/>
          </reference>
          <reference field="5" count="1" selected="0">
            <x v="81"/>
          </reference>
          <reference field="81" count="1">
            <x v="121"/>
          </reference>
        </references>
      </pivotArea>
    </format>
    <format dxfId="7037">
      <pivotArea dataOnly="0" labelOnly="1" outline="0" fieldPosition="0">
        <references count="3">
          <reference field="3" count="1" selected="0">
            <x v="14"/>
          </reference>
          <reference field="5" count="1" selected="0">
            <x v="82"/>
          </reference>
          <reference field="81" count="1">
            <x v="52"/>
          </reference>
        </references>
      </pivotArea>
    </format>
    <format dxfId="7036">
      <pivotArea dataOnly="0" labelOnly="1" outline="0" fieldPosition="0">
        <references count="3">
          <reference field="3" count="1" selected="0">
            <x v="14"/>
          </reference>
          <reference field="5" count="1" selected="0">
            <x v="83"/>
          </reference>
          <reference field="81" count="1">
            <x v="137"/>
          </reference>
        </references>
      </pivotArea>
    </format>
    <format dxfId="7035">
      <pivotArea dataOnly="0" labelOnly="1" outline="0" fieldPosition="0">
        <references count="3">
          <reference field="3" count="1" selected="0">
            <x v="14"/>
          </reference>
          <reference field="5" count="1" selected="0">
            <x v="84"/>
          </reference>
          <reference field="81" count="1">
            <x v="148"/>
          </reference>
        </references>
      </pivotArea>
    </format>
    <format dxfId="7034">
      <pivotArea dataOnly="0" labelOnly="1" outline="0" fieldPosition="0">
        <references count="3">
          <reference field="3" count="1" selected="0">
            <x v="14"/>
          </reference>
          <reference field="5" count="1" selected="0">
            <x v="85"/>
          </reference>
          <reference field="81" count="1">
            <x v="78"/>
          </reference>
        </references>
      </pivotArea>
    </format>
    <format dxfId="7033">
      <pivotArea dataOnly="0" labelOnly="1" outline="0" fieldPosition="0">
        <references count="3">
          <reference field="3" count="1" selected="0">
            <x v="14"/>
          </reference>
          <reference field="5" count="1" selected="0">
            <x v="86"/>
          </reference>
          <reference field="81" count="1">
            <x v="124"/>
          </reference>
        </references>
      </pivotArea>
    </format>
    <format dxfId="7032">
      <pivotArea dataOnly="0" labelOnly="1" outline="0" fieldPosition="0">
        <references count="3">
          <reference field="3" count="1" selected="0">
            <x v="14"/>
          </reference>
          <reference field="5" count="1" selected="0">
            <x v="87"/>
          </reference>
          <reference field="81" count="1">
            <x v="30"/>
          </reference>
        </references>
      </pivotArea>
    </format>
    <format dxfId="7031">
      <pivotArea dataOnly="0" labelOnly="1" outline="0" fieldPosition="0">
        <references count="3">
          <reference field="3" count="1" selected="0">
            <x v="14"/>
          </reference>
          <reference field="5" count="1" selected="0">
            <x v="88"/>
          </reference>
          <reference field="81" count="1">
            <x v="133"/>
          </reference>
        </references>
      </pivotArea>
    </format>
    <format dxfId="7030">
      <pivotArea dataOnly="0" labelOnly="1" outline="0" fieldPosition="0">
        <references count="3">
          <reference field="3" count="1" selected="0">
            <x v="14"/>
          </reference>
          <reference field="5" count="1" selected="0">
            <x v="89"/>
          </reference>
          <reference field="81" count="1">
            <x v="57"/>
          </reference>
        </references>
      </pivotArea>
    </format>
    <format dxfId="7029">
      <pivotArea dataOnly="0" labelOnly="1" outline="0" fieldPosition="0">
        <references count="3">
          <reference field="3" count="1" selected="0">
            <x v="14"/>
          </reference>
          <reference field="5" count="1" selected="0">
            <x v="90"/>
          </reference>
          <reference field="81" count="1">
            <x v="163"/>
          </reference>
        </references>
      </pivotArea>
    </format>
    <format dxfId="7028">
      <pivotArea dataOnly="0" labelOnly="1" outline="0" fieldPosition="0">
        <references count="3">
          <reference field="3" count="1" selected="0">
            <x v="14"/>
          </reference>
          <reference field="5" count="1" selected="0">
            <x v="91"/>
          </reference>
          <reference field="81" count="1">
            <x v="65"/>
          </reference>
        </references>
      </pivotArea>
    </format>
    <format dxfId="7027">
      <pivotArea dataOnly="0" labelOnly="1" outline="0" fieldPosition="0">
        <references count="3">
          <reference field="3" count="1" selected="0">
            <x v="14"/>
          </reference>
          <reference field="5" count="1" selected="0">
            <x v="92"/>
          </reference>
          <reference field="81" count="1">
            <x v="139"/>
          </reference>
        </references>
      </pivotArea>
    </format>
    <format dxfId="7026">
      <pivotArea dataOnly="0" labelOnly="1" outline="0" fieldPosition="0">
        <references count="3">
          <reference field="3" count="1" selected="0">
            <x v="14"/>
          </reference>
          <reference field="5" count="1" selected="0">
            <x v="93"/>
          </reference>
          <reference field="81" count="1">
            <x v="147"/>
          </reference>
        </references>
      </pivotArea>
    </format>
    <format dxfId="7025">
      <pivotArea dataOnly="0" labelOnly="1" outline="0" fieldPosition="0">
        <references count="3">
          <reference field="3" count="1" selected="0">
            <x v="14"/>
          </reference>
          <reference field="5" count="1" selected="0">
            <x v="94"/>
          </reference>
          <reference field="81" count="1">
            <x v="126"/>
          </reference>
        </references>
      </pivotArea>
    </format>
    <format dxfId="7024">
      <pivotArea dataOnly="0" labelOnly="1" outline="0" fieldPosition="0">
        <references count="3">
          <reference field="3" count="1" selected="0">
            <x v="14"/>
          </reference>
          <reference field="5" count="1" selected="0">
            <x v="95"/>
          </reference>
          <reference field="81" count="1">
            <x v="7"/>
          </reference>
        </references>
      </pivotArea>
    </format>
    <format dxfId="7023">
      <pivotArea dataOnly="0" labelOnly="1" outline="0" fieldPosition="0">
        <references count="3">
          <reference field="3" count="1" selected="0">
            <x v="14"/>
          </reference>
          <reference field="5" count="1" selected="0">
            <x v="96"/>
          </reference>
          <reference field="81" count="1">
            <x v="7"/>
          </reference>
        </references>
      </pivotArea>
    </format>
    <format dxfId="7022">
      <pivotArea dataOnly="0" labelOnly="1" outline="0" fieldPosition="0">
        <references count="3">
          <reference field="3" count="1" selected="0">
            <x v="14"/>
          </reference>
          <reference field="5" count="1" selected="0">
            <x v="97"/>
          </reference>
          <reference field="81" count="1">
            <x v="127"/>
          </reference>
        </references>
      </pivotArea>
    </format>
    <format dxfId="7021">
      <pivotArea dataOnly="0" labelOnly="1" outline="0" fieldPosition="0">
        <references count="3">
          <reference field="3" count="1" selected="0">
            <x v="14"/>
          </reference>
          <reference field="5" count="1" selected="0">
            <x v="98"/>
          </reference>
          <reference field="81" count="1">
            <x v="42"/>
          </reference>
        </references>
      </pivotArea>
    </format>
    <format dxfId="7020">
      <pivotArea dataOnly="0" labelOnly="1" outline="0" fieldPosition="0">
        <references count="3">
          <reference field="3" count="1" selected="0">
            <x v="14"/>
          </reference>
          <reference field="5" count="1" selected="0">
            <x v="99"/>
          </reference>
          <reference field="81" count="1">
            <x v="61"/>
          </reference>
        </references>
      </pivotArea>
    </format>
    <format dxfId="7019">
      <pivotArea dataOnly="0" labelOnly="1" outline="0" fieldPosition="0">
        <references count="3">
          <reference field="3" count="1" selected="0">
            <x v="14"/>
          </reference>
          <reference field="5" count="1" selected="0">
            <x v="100"/>
          </reference>
          <reference field="81" count="1">
            <x v="60"/>
          </reference>
        </references>
      </pivotArea>
    </format>
    <format dxfId="7018">
      <pivotArea dataOnly="0" labelOnly="1" outline="0" fieldPosition="0">
        <references count="3">
          <reference field="3" count="1" selected="0">
            <x v="14"/>
          </reference>
          <reference field="5" count="1" selected="0">
            <x v="101"/>
          </reference>
          <reference field="81" count="1">
            <x v="125"/>
          </reference>
        </references>
      </pivotArea>
    </format>
    <format dxfId="7017">
      <pivotArea dataOnly="0" labelOnly="1" outline="0" fieldPosition="0">
        <references count="3">
          <reference field="3" count="1" selected="0">
            <x v="14"/>
          </reference>
          <reference field="5" count="1" selected="0">
            <x v="102"/>
          </reference>
          <reference field="81" count="1">
            <x v="8"/>
          </reference>
        </references>
      </pivotArea>
    </format>
    <format dxfId="7016">
      <pivotArea dataOnly="0" labelOnly="1" outline="0" fieldPosition="0">
        <references count="3">
          <reference field="3" count="1" selected="0">
            <x v="14"/>
          </reference>
          <reference field="5" count="1" selected="0">
            <x v="103"/>
          </reference>
          <reference field="81" count="1">
            <x v="10"/>
          </reference>
        </references>
      </pivotArea>
    </format>
    <format dxfId="7015">
      <pivotArea dataOnly="0" labelOnly="1" outline="0" fieldPosition="0">
        <references count="3">
          <reference field="3" count="1" selected="0">
            <x v="14"/>
          </reference>
          <reference field="5" count="1" selected="0">
            <x v="104"/>
          </reference>
          <reference field="81" count="1">
            <x v="9"/>
          </reference>
        </references>
      </pivotArea>
    </format>
    <format dxfId="7014">
      <pivotArea dataOnly="0" labelOnly="1" outline="0" fieldPosition="0">
        <references count="3">
          <reference field="3" count="1" selected="0">
            <x v="14"/>
          </reference>
          <reference field="5" count="1" selected="0">
            <x v="105"/>
          </reference>
          <reference field="81" count="1">
            <x v="10"/>
          </reference>
        </references>
      </pivotArea>
    </format>
    <format dxfId="7013">
      <pivotArea dataOnly="0" labelOnly="1" outline="0" fieldPosition="0">
        <references count="3">
          <reference field="3" count="1" selected="0">
            <x v="14"/>
          </reference>
          <reference field="5" count="1" selected="0">
            <x v="106"/>
          </reference>
          <reference field="81" count="1">
            <x v="166"/>
          </reference>
        </references>
      </pivotArea>
    </format>
    <format dxfId="7012">
      <pivotArea dataOnly="0" labelOnly="1" outline="0" fieldPosition="0">
        <references count="3">
          <reference field="3" count="1" selected="0">
            <x v="14"/>
          </reference>
          <reference field="5" count="1" selected="0">
            <x v="107"/>
          </reference>
          <reference field="81" count="1">
            <x v="101"/>
          </reference>
        </references>
      </pivotArea>
    </format>
    <format dxfId="7011">
      <pivotArea dataOnly="0" labelOnly="1" outline="0" fieldPosition="0">
        <references count="3">
          <reference field="3" count="1" selected="0">
            <x v="14"/>
          </reference>
          <reference field="5" count="1" selected="0">
            <x v="108"/>
          </reference>
          <reference field="81" count="1">
            <x v="46"/>
          </reference>
        </references>
      </pivotArea>
    </format>
    <format dxfId="7010">
      <pivotArea dataOnly="0" labelOnly="1" outline="0" fieldPosition="0">
        <references count="3">
          <reference field="3" count="1" selected="0">
            <x v="14"/>
          </reference>
          <reference field="5" count="1" selected="0">
            <x v="109"/>
          </reference>
          <reference field="81" count="1">
            <x v="129"/>
          </reference>
        </references>
      </pivotArea>
    </format>
    <format dxfId="7009">
      <pivotArea dataOnly="0" labelOnly="1" outline="0" fieldPosition="0">
        <references count="3">
          <reference field="3" count="1" selected="0">
            <x v="14"/>
          </reference>
          <reference field="5" count="1" selected="0">
            <x v="110"/>
          </reference>
          <reference field="81" count="1">
            <x v="116"/>
          </reference>
        </references>
      </pivotArea>
    </format>
    <format dxfId="7008">
      <pivotArea dataOnly="0" labelOnly="1" outline="0" fieldPosition="0">
        <references count="3">
          <reference field="3" count="1" selected="0">
            <x v="14"/>
          </reference>
          <reference field="5" count="1" selected="0">
            <x v="111"/>
          </reference>
          <reference field="81" count="1">
            <x v="134"/>
          </reference>
        </references>
      </pivotArea>
    </format>
    <format dxfId="7007">
      <pivotArea dataOnly="0" labelOnly="1" outline="0" fieldPosition="0">
        <references count="3">
          <reference field="3" count="1" selected="0">
            <x v="14"/>
          </reference>
          <reference field="5" count="1" selected="0">
            <x v="112"/>
          </reference>
          <reference field="81" count="1">
            <x v="7"/>
          </reference>
        </references>
      </pivotArea>
    </format>
    <format dxfId="7006">
      <pivotArea dataOnly="0" labelOnly="1" outline="0" fieldPosition="0">
        <references count="3">
          <reference field="3" count="1" selected="0">
            <x v="14"/>
          </reference>
          <reference field="5" count="1" selected="0">
            <x v="113"/>
          </reference>
          <reference field="81" count="1">
            <x v="18"/>
          </reference>
        </references>
      </pivotArea>
    </format>
    <format dxfId="7005">
      <pivotArea dataOnly="0" labelOnly="1" outline="0" fieldPosition="0">
        <references count="3">
          <reference field="3" count="1" selected="0">
            <x v="14"/>
          </reference>
          <reference field="5" count="1" selected="0">
            <x v="114"/>
          </reference>
          <reference field="81" count="1">
            <x v="17"/>
          </reference>
        </references>
      </pivotArea>
    </format>
    <format dxfId="7004">
      <pivotArea dataOnly="0" labelOnly="1" outline="0" fieldPosition="0">
        <references count="3">
          <reference field="3" count="1" selected="0">
            <x v="14"/>
          </reference>
          <reference field="5" count="1" selected="0">
            <x v="115"/>
          </reference>
          <reference field="81" count="1">
            <x v="87"/>
          </reference>
        </references>
      </pivotArea>
    </format>
    <format dxfId="7003">
      <pivotArea dataOnly="0" labelOnly="1" outline="0" fieldPosition="0">
        <references count="3">
          <reference field="3" count="1" selected="0">
            <x v="14"/>
          </reference>
          <reference field="5" count="1" selected="0">
            <x v="116"/>
          </reference>
          <reference field="81" count="1">
            <x v="89"/>
          </reference>
        </references>
      </pivotArea>
    </format>
    <format dxfId="7002">
      <pivotArea dataOnly="0" labelOnly="1" outline="0" fieldPosition="0">
        <references count="3">
          <reference field="3" count="1" selected="0">
            <x v="14"/>
          </reference>
          <reference field="5" count="1" selected="0">
            <x v="117"/>
          </reference>
          <reference field="81" count="1">
            <x v="48"/>
          </reference>
        </references>
      </pivotArea>
    </format>
    <format dxfId="7001">
      <pivotArea dataOnly="0" labelOnly="1" outline="0" fieldPosition="0">
        <references count="3">
          <reference field="3" count="1" selected="0">
            <x v="14"/>
          </reference>
          <reference field="5" count="1" selected="0">
            <x v="118"/>
          </reference>
          <reference field="81" count="1">
            <x v="19"/>
          </reference>
        </references>
      </pivotArea>
    </format>
    <format dxfId="7000">
      <pivotArea dataOnly="0" labelOnly="1" outline="0" fieldPosition="0">
        <references count="3">
          <reference field="3" count="1" selected="0">
            <x v="14"/>
          </reference>
          <reference field="5" count="1" selected="0">
            <x v="119"/>
          </reference>
          <reference field="81" count="1">
            <x v="92"/>
          </reference>
        </references>
      </pivotArea>
    </format>
    <format dxfId="6999">
      <pivotArea dataOnly="0" labelOnly="1" outline="0" fieldPosition="0">
        <references count="3">
          <reference field="3" count="1" selected="0">
            <x v="14"/>
          </reference>
          <reference field="5" count="1" selected="0">
            <x v="120"/>
          </reference>
          <reference field="81" count="1">
            <x v="111"/>
          </reference>
        </references>
      </pivotArea>
    </format>
    <format dxfId="6998">
      <pivotArea dataOnly="0" labelOnly="1" outline="0" fieldPosition="0">
        <references count="3">
          <reference field="3" count="1" selected="0">
            <x v="14"/>
          </reference>
          <reference field="5" count="1" selected="0">
            <x v="121"/>
          </reference>
          <reference field="81" count="1">
            <x v="55"/>
          </reference>
        </references>
      </pivotArea>
    </format>
    <format dxfId="6997">
      <pivotArea dataOnly="0" labelOnly="1" outline="0" fieldPosition="0">
        <references count="3">
          <reference field="3" count="1" selected="0">
            <x v="14"/>
          </reference>
          <reference field="5" count="1" selected="0">
            <x v="122"/>
          </reference>
          <reference field="81" count="1">
            <x v="109"/>
          </reference>
        </references>
      </pivotArea>
    </format>
    <format dxfId="6996">
      <pivotArea dataOnly="0" labelOnly="1" outline="0" fieldPosition="0">
        <references count="3">
          <reference field="3" count="1" selected="0">
            <x v="14"/>
          </reference>
          <reference field="5" count="1" selected="0">
            <x v="123"/>
          </reference>
          <reference field="81" count="1">
            <x v="7"/>
          </reference>
        </references>
      </pivotArea>
    </format>
    <format dxfId="6995">
      <pivotArea dataOnly="0" labelOnly="1" outline="0" fieldPosition="0">
        <references count="3">
          <reference field="3" count="1" selected="0">
            <x v="14"/>
          </reference>
          <reference field="5" count="1" selected="0">
            <x v="124"/>
          </reference>
          <reference field="81" count="1">
            <x v="7"/>
          </reference>
        </references>
      </pivotArea>
    </format>
    <format dxfId="6994">
      <pivotArea dataOnly="0" labelOnly="1" outline="0" fieldPosition="0">
        <references count="3">
          <reference field="3" count="1" selected="0">
            <x v="14"/>
          </reference>
          <reference field="5" count="1" selected="0">
            <x v="125"/>
          </reference>
          <reference field="81" count="1">
            <x v="106"/>
          </reference>
        </references>
      </pivotArea>
    </format>
    <format dxfId="6993">
      <pivotArea dataOnly="0" labelOnly="1" outline="0" fieldPosition="0">
        <references count="3">
          <reference field="3" count="1" selected="0">
            <x v="14"/>
          </reference>
          <reference field="5" count="1" selected="0">
            <x v="126"/>
          </reference>
          <reference field="81" count="1">
            <x v="128"/>
          </reference>
        </references>
      </pivotArea>
    </format>
    <format dxfId="6992">
      <pivotArea dataOnly="0" labelOnly="1" outline="0" fieldPosition="0">
        <references count="3">
          <reference field="3" count="1" selected="0">
            <x v="14"/>
          </reference>
          <reference field="5" count="1" selected="0">
            <x v="127"/>
          </reference>
          <reference field="81" count="1">
            <x v="135"/>
          </reference>
        </references>
      </pivotArea>
    </format>
    <format dxfId="6991">
      <pivotArea dataOnly="0" labelOnly="1" outline="0" fieldPosition="0">
        <references count="3">
          <reference field="3" count="1" selected="0">
            <x v="14"/>
          </reference>
          <reference field="5" count="1" selected="0">
            <x v="128"/>
          </reference>
          <reference field="81" count="1">
            <x v="119"/>
          </reference>
        </references>
      </pivotArea>
    </format>
    <format dxfId="6990">
      <pivotArea dataOnly="0" labelOnly="1" outline="0" fieldPosition="0">
        <references count="3">
          <reference field="3" count="1" selected="0">
            <x v="14"/>
          </reference>
          <reference field="5" count="1" selected="0">
            <x v="129"/>
          </reference>
          <reference field="81" count="1">
            <x v="47"/>
          </reference>
        </references>
      </pivotArea>
    </format>
    <format dxfId="6989">
      <pivotArea dataOnly="0" labelOnly="1" outline="0" fieldPosition="0">
        <references count="3">
          <reference field="3" count="1" selected="0">
            <x v="14"/>
          </reference>
          <reference field="5" count="1" selected="0">
            <x v="130"/>
          </reference>
          <reference field="81" count="1">
            <x v="91"/>
          </reference>
        </references>
      </pivotArea>
    </format>
    <format dxfId="6988">
      <pivotArea dataOnly="0" labelOnly="1" outline="0" fieldPosition="0">
        <references count="3">
          <reference field="3" count="1" selected="0">
            <x v="14"/>
          </reference>
          <reference field="5" count="1" selected="0">
            <x v="131"/>
          </reference>
          <reference field="81" count="1">
            <x v="99"/>
          </reference>
        </references>
      </pivotArea>
    </format>
    <format dxfId="6987">
      <pivotArea dataOnly="0" labelOnly="1" outline="0" fieldPosition="0">
        <references count="3">
          <reference field="3" count="1" selected="0">
            <x v="14"/>
          </reference>
          <reference field="5" count="1" selected="0">
            <x v="132"/>
          </reference>
          <reference field="81" count="1">
            <x v="7"/>
          </reference>
        </references>
      </pivotArea>
    </format>
    <format dxfId="6986">
      <pivotArea dataOnly="0" labelOnly="1" outline="0" fieldPosition="0">
        <references count="3">
          <reference field="3" count="1" selected="0">
            <x v="14"/>
          </reference>
          <reference field="5" count="1" selected="0">
            <x v="133"/>
          </reference>
          <reference field="81" count="1">
            <x v="28"/>
          </reference>
        </references>
      </pivotArea>
    </format>
    <format dxfId="6985">
      <pivotArea dataOnly="0" labelOnly="1" outline="0" fieldPosition="0">
        <references count="3">
          <reference field="3" count="1" selected="0">
            <x v="14"/>
          </reference>
          <reference field="5" count="1" selected="0">
            <x v="134"/>
          </reference>
          <reference field="81" count="1">
            <x v="9"/>
          </reference>
        </references>
      </pivotArea>
    </format>
    <format dxfId="6984">
      <pivotArea dataOnly="0" labelOnly="1" outline="0" fieldPosition="0">
        <references count="3">
          <reference field="3" count="1" selected="0">
            <x v="14"/>
          </reference>
          <reference field="5" count="1" selected="0">
            <x v="135"/>
          </reference>
          <reference field="81" count="1">
            <x v="4"/>
          </reference>
        </references>
      </pivotArea>
    </format>
    <format dxfId="6983">
      <pivotArea dataOnly="0" labelOnly="1" outline="0" fieldPosition="0">
        <references count="3">
          <reference field="3" count="1" selected="0">
            <x v="15"/>
          </reference>
          <reference field="5" count="1" selected="0">
            <x v="68"/>
          </reference>
          <reference field="81" count="1">
            <x v="58"/>
          </reference>
        </references>
      </pivotArea>
    </format>
    <format dxfId="6982">
      <pivotArea dataOnly="0" labelOnly="1" outline="0" fieldPosition="0">
        <references count="3">
          <reference field="3" count="1" selected="0">
            <x v="15"/>
          </reference>
          <reference field="5" count="1" selected="0">
            <x v="147"/>
          </reference>
          <reference field="81" count="1">
            <x v="153"/>
          </reference>
        </references>
      </pivotArea>
    </format>
    <format dxfId="6981">
      <pivotArea dataOnly="0" labelOnly="1" outline="0" fieldPosition="0">
        <references count="3">
          <reference field="3" count="1" selected="0">
            <x v="15"/>
          </reference>
          <reference field="5" count="1" selected="0">
            <x v="148"/>
          </reference>
          <reference field="81" count="1">
            <x v="11"/>
          </reference>
        </references>
      </pivotArea>
    </format>
    <format dxfId="6980">
      <pivotArea dataOnly="0" labelOnly="1" outline="0" fieldPosition="0">
        <references count="3">
          <reference field="3" count="1" selected="0">
            <x v="15"/>
          </reference>
          <reference field="5" count="1" selected="0">
            <x v="149"/>
          </reference>
          <reference field="81" count="1">
            <x v="6"/>
          </reference>
        </references>
      </pivotArea>
    </format>
    <format dxfId="6979">
      <pivotArea dataOnly="0" labelOnly="1" outline="0" fieldPosition="0">
        <references count="3">
          <reference field="3" count="1" selected="0">
            <x v="15"/>
          </reference>
          <reference field="5" count="1" selected="0">
            <x v="150"/>
          </reference>
          <reference field="81" count="1">
            <x v="24"/>
          </reference>
        </references>
      </pivotArea>
    </format>
    <format dxfId="6978">
      <pivotArea dataOnly="0" labelOnly="1" outline="0" fieldPosition="0">
        <references count="3">
          <reference field="3" count="1" selected="0">
            <x v="15"/>
          </reference>
          <reference field="5" count="1" selected="0">
            <x v="151"/>
          </reference>
          <reference field="81" count="1">
            <x v="136"/>
          </reference>
        </references>
      </pivotArea>
    </format>
    <format dxfId="6977">
      <pivotArea dataOnly="0" labelOnly="1" outline="0" fieldPosition="0">
        <references count="3">
          <reference field="3" count="1" selected="0">
            <x v="15"/>
          </reference>
          <reference field="5" count="1" selected="0">
            <x v="152"/>
          </reference>
          <reference field="81" count="1">
            <x v="12"/>
          </reference>
        </references>
      </pivotArea>
    </format>
    <format dxfId="6976">
      <pivotArea dataOnly="0" labelOnly="1" outline="0" fieldPosition="0">
        <references count="3">
          <reference field="3" count="1" selected="0">
            <x v="15"/>
          </reference>
          <reference field="5" count="1" selected="0">
            <x v="153"/>
          </reference>
          <reference field="81" count="1">
            <x v="50"/>
          </reference>
        </references>
      </pivotArea>
    </format>
    <format dxfId="6975">
      <pivotArea dataOnly="0" labelOnly="1" outline="0" fieldPosition="0">
        <references count="3">
          <reference field="3" count="1" selected="0">
            <x v="15"/>
          </reference>
          <reference field="5" count="1" selected="0">
            <x v="154"/>
          </reference>
          <reference field="81" count="1">
            <x v="26"/>
          </reference>
        </references>
      </pivotArea>
    </format>
    <format dxfId="6974">
      <pivotArea dataOnly="0" labelOnly="1" outline="0" fieldPosition="0">
        <references count="3">
          <reference field="3" count="1" selected="0">
            <x v="15"/>
          </reference>
          <reference field="5" count="1" selected="0">
            <x v="155"/>
          </reference>
          <reference field="81" count="1">
            <x v="31"/>
          </reference>
        </references>
      </pivotArea>
    </format>
    <format dxfId="6973">
      <pivotArea dataOnly="0" labelOnly="1" outline="0" fieldPosition="0">
        <references count="3">
          <reference field="3" count="1" selected="0">
            <x v="15"/>
          </reference>
          <reference field="5" count="1" selected="0">
            <x v="156"/>
          </reference>
          <reference field="81" count="1">
            <x v="98"/>
          </reference>
        </references>
      </pivotArea>
    </format>
    <format dxfId="6972">
      <pivotArea dataOnly="0" labelOnly="1" outline="0" fieldPosition="0">
        <references count="3">
          <reference field="3" count="1" selected="0">
            <x v="15"/>
          </reference>
          <reference field="5" count="1" selected="0">
            <x v="157"/>
          </reference>
          <reference field="81" count="1">
            <x v="14"/>
          </reference>
        </references>
      </pivotArea>
    </format>
    <format dxfId="6971">
      <pivotArea dataOnly="0" labelOnly="1" outline="0" fieldPosition="0">
        <references count="3">
          <reference field="3" count="1" selected="0">
            <x v="16"/>
          </reference>
          <reference field="5" count="1" selected="0">
            <x v="161"/>
          </reference>
          <reference field="81" count="1">
            <x v="81"/>
          </reference>
        </references>
      </pivotArea>
    </format>
    <format dxfId="6970">
      <pivotArea dataOnly="0" labelOnly="1" outline="0" fieldPosition="0">
        <references count="3">
          <reference field="3" count="1" selected="0">
            <x v="16"/>
          </reference>
          <reference field="5" count="1" selected="0">
            <x v="162"/>
          </reference>
          <reference field="81" count="1">
            <x v="113"/>
          </reference>
        </references>
      </pivotArea>
    </format>
    <format dxfId="6969">
      <pivotArea dataOnly="0" labelOnly="1" outline="0" fieldPosition="0">
        <references count="3">
          <reference field="3" count="1" selected="0">
            <x v="16"/>
          </reference>
          <reference field="5" count="1" selected="0">
            <x v="165"/>
          </reference>
          <reference field="81" count="1">
            <x v="2"/>
          </reference>
        </references>
      </pivotArea>
    </format>
    <format dxfId="6968">
      <pivotArea dataOnly="0" labelOnly="1" outline="0" fieldPosition="0">
        <references count="3">
          <reference field="3" count="1" selected="0">
            <x v="16"/>
          </reference>
          <reference field="5" count="1" selected="0">
            <x v="166"/>
          </reference>
          <reference field="81" count="1">
            <x v="41"/>
          </reference>
        </references>
      </pivotArea>
    </format>
    <format dxfId="6967">
      <pivotArea dataOnly="0" labelOnly="1" outline="0" fieldPosition="0">
        <references count="3">
          <reference field="3" count="1" selected="0">
            <x v="16"/>
          </reference>
          <reference field="5" count="1" selected="0">
            <x v="167"/>
          </reference>
          <reference field="81" count="1">
            <x v="40"/>
          </reference>
        </references>
      </pivotArea>
    </format>
    <format dxfId="6966">
      <pivotArea dataOnly="0" labelOnly="1" outline="0" fieldPosition="0">
        <references count="3">
          <reference field="3" count="1" selected="0">
            <x v="16"/>
          </reference>
          <reference field="5" count="1" selected="0">
            <x v="168"/>
          </reference>
          <reference field="81" count="1">
            <x v="39"/>
          </reference>
        </references>
      </pivotArea>
    </format>
    <format dxfId="6965">
      <pivotArea dataOnly="0" labelOnly="1" outline="0" fieldPosition="0">
        <references count="3">
          <reference field="3" count="1" selected="0">
            <x v="16"/>
          </reference>
          <reference field="5" count="1" selected="0">
            <x v="169"/>
          </reference>
          <reference field="81" count="1">
            <x v="123"/>
          </reference>
        </references>
      </pivotArea>
    </format>
    <format dxfId="6964">
      <pivotArea dataOnly="0" labelOnly="1" outline="0" fieldPosition="0">
        <references count="3">
          <reference field="3" count="1" selected="0">
            <x v="16"/>
          </reference>
          <reference field="5" count="1" selected="0">
            <x v="170"/>
          </reference>
          <reference field="81" count="1">
            <x v="80"/>
          </reference>
        </references>
      </pivotArea>
    </format>
    <format dxfId="6963">
      <pivotArea dataOnly="0" labelOnly="1" outline="0" fieldPosition="0">
        <references count="3">
          <reference field="3" count="1" selected="0">
            <x v="16"/>
          </reference>
          <reference field="5" count="1" selected="0">
            <x v="171"/>
          </reference>
          <reference field="81" count="1">
            <x v="90"/>
          </reference>
        </references>
      </pivotArea>
    </format>
    <format dxfId="6962">
      <pivotArea dataOnly="0" labelOnly="1" outline="0" fieldPosition="0">
        <references count="3">
          <reference field="3" count="1" selected="0">
            <x v="16"/>
          </reference>
          <reference field="5" count="1" selected="0">
            <x v="172"/>
          </reference>
          <reference field="81" count="1">
            <x v="94"/>
          </reference>
        </references>
      </pivotArea>
    </format>
    <format dxfId="6961">
      <pivotArea dataOnly="0" labelOnly="1" outline="0" fieldPosition="0">
        <references count="3">
          <reference field="3" count="1" selected="0">
            <x v="16"/>
          </reference>
          <reference field="5" count="1" selected="0">
            <x v="173"/>
          </reference>
          <reference field="81" count="1">
            <x v="25"/>
          </reference>
        </references>
      </pivotArea>
    </format>
    <format dxfId="6960">
      <pivotArea dataOnly="0" labelOnly="1" outline="0" fieldPosition="0">
        <references count="3">
          <reference field="3" count="1" selected="0">
            <x v="16"/>
          </reference>
          <reference field="5" count="1" selected="0">
            <x v="174"/>
          </reference>
          <reference field="81" count="1">
            <x v="112"/>
          </reference>
        </references>
      </pivotArea>
    </format>
    <format dxfId="6959">
      <pivotArea dataOnly="0" labelOnly="1" outline="0" fieldPosition="0">
        <references count="3">
          <reference field="3" count="1" selected="0">
            <x v="17"/>
          </reference>
          <reference field="5" count="1" selected="0">
            <x v="40"/>
          </reference>
          <reference field="81" count="1">
            <x v="155"/>
          </reference>
        </references>
      </pivotArea>
    </format>
    <format dxfId="6958">
      <pivotArea dataOnly="0" labelOnly="1" outline="0" fieldPosition="0">
        <references count="3">
          <reference field="3" count="1" selected="0">
            <x v="17"/>
          </reference>
          <reference field="5" count="1" selected="0">
            <x v="41"/>
          </reference>
          <reference field="81" count="1">
            <x v="146"/>
          </reference>
        </references>
      </pivotArea>
    </format>
    <format dxfId="6957">
      <pivotArea dataOnly="0" labelOnly="1" outline="0" fieldPosition="0">
        <references count="3">
          <reference field="3" count="1" selected="0">
            <x v="17"/>
          </reference>
          <reference field="5" count="1" selected="0">
            <x v="43"/>
          </reference>
          <reference field="81" count="1">
            <x v="74"/>
          </reference>
        </references>
      </pivotArea>
    </format>
    <format dxfId="6956">
      <pivotArea dataOnly="0" labelOnly="1" outline="0" fieldPosition="0">
        <references count="3">
          <reference field="3" count="1" selected="0">
            <x v="17"/>
          </reference>
          <reference field="5" count="1" selected="0">
            <x v="44"/>
          </reference>
          <reference field="81" count="1">
            <x v="156"/>
          </reference>
        </references>
      </pivotArea>
    </format>
    <format dxfId="6955">
      <pivotArea dataOnly="0" labelOnly="1" outline="0" fieldPosition="0">
        <references count="3">
          <reference field="3" count="1" selected="0">
            <x v="17"/>
          </reference>
          <reference field="5" count="1" selected="0">
            <x v="45"/>
          </reference>
          <reference field="81" count="1">
            <x v="36"/>
          </reference>
        </references>
      </pivotArea>
    </format>
    <format dxfId="6954">
      <pivotArea dataOnly="0" labelOnly="1" outline="0" fieldPosition="0">
        <references count="3">
          <reference field="3" count="1" selected="0">
            <x v="17"/>
          </reference>
          <reference field="5" count="1" selected="0">
            <x v="46"/>
          </reference>
          <reference field="81" count="1">
            <x v="37"/>
          </reference>
        </references>
      </pivotArea>
    </format>
    <format dxfId="6953">
      <pivotArea dataOnly="0" labelOnly="1" outline="0" fieldPosition="0">
        <references count="3">
          <reference field="3" count="1" selected="0">
            <x v="17"/>
          </reference>
          <reference field="5" count="1" selected="0">
            <x v="47"/>
          </reference>
          <reference field="81" count="1">
            <x v="145"/>
          </reference>
        </references>
      </pivotArea>
    </format>
    <format dxfId="6952">
      <pivotArea dataOnly="0" labelOnly="1" outline="0" fieldPosition="0">
        <references count="3">
          <reference field="3" count="1" selected="0">
            <x v="17"/>
          </reference>
          <reference field="5" count="1" selected="0">
            <x v="48"/>
          </reference>
          <reference field="81" count="1">
            <x v="143"/>
          </reference>
        </references>
      </pivotArea>
    </format>
    <format dxfId="6951">
      <pivotArea dataOnly="0" labelOnly="1" outline="0" fieldPosition="0">
        <references count="3">
          <reference field="3" count="1" selected="0">
            <x v="17"/>
          </reference>
          <reference field="5" count="1" selected="0">
            <x v="49"/>
          </reference>
          <reference field="81" count="1">
            <x v="144"/>
          </reference>
        </references>
      </pivotArea>
    </format>
    <format dxfId="6950">
      <pivotArea dataOnly="0" labelOnly="1" outline="0" fieldPosition="0">
        <references count="3">
          <reference field="3" count="1" selected="0">
            <x v="17"/>
          </reference>
          <reference field="5" count="1" selected="0">
            <x v="50"/>
          </reference>
          <reference field="81" count="1">
            <x v="73"/>
          </reference>
        </references>
      </pivotArea>
    </format>
    <format dxfId="6949">
      <pivotArea dataOnly="0" labelOnly="1" outline="0" fieldPosition="0">
        <references count="3">
          <reference field="3" count="1" selected="0">
            <x v="17"/>
          </reference>
          <reference field="5" count="1" selected="0">
            <x v="53"/>
          </reference>
          <reference field="81" count="1">
            <x v="159"/>
          </reference>
        </references>
      </pivotArea>
    </format>
    <format dxfId="6948">
      <pivotArea dataOnly="0" labelOnly="1" outline="0" fieldPosition="0">
        <references count="3">
          <reference field="3" count="1" selected="0">
            <x v="17"/>
          </reference>
          <reference field="5" count="1" selected="0">
            <x v="54"/>
          </reference>
          <reference field="81" count="1">
            <x v="160"/>
          </reference>
        </references>
      </pivotArea>
    </format>
    <format dxfId="6947">
      <pivotArea dataOnly="0" labelOnly="1" outline="0" fieldPosition="0">
        <references count="3">
          <reference field="3" count="1" selected="0">
            <x v="17"/>
          </reference>
          <reference field="5" count="1" selected="0">
            <x v="55"/>
          </reference>
          <reference field="81" count="1">
            <x v="158"/>
          </reference>
        </references>
      </pivotArea>
    </format>
    <format dxfId="6946">
      <pivotArea dataOnly="0" labelOnly="1" outline="0" fieldPosition="0">
        <references count="3">
          <reference field="3" count="1" selected="0">
            <x v="17"/>
          </reference>
          <reference field="5" count="1" selected="0">
            <x v="56"/>
          </reference>
          <reference field="81" count="1">
            <x v="161"/>
          </reference>
        </references>
      </pivotArea>
    </format>
    <format dxfId="6945">
      <pivotArea dataOnly="0" labelOnly="1" outline="0" fieldPosition="0">
        <references count="3">
          <reference field="3" count="1" selected="0">
            <x v="17"/>
          </reference>
          <reference field="5" count="1" selected="0">
            <x v="57"/>
          </reference>
          <reference field="81" count="1">
            <x v="157"/>
          </reference>
        </references>
      </pivotArea>
    </format>
    <format dxfId="6944">
      <pivotArea dataOnly="0" labelOnly="1" outline="0" fieldPosition="0">
        <references count="3">
          <reference field="3" count="1" selected="0">
            <x v="17"/>
          </reference>
          <reference field="5" count="1" selected="0">
            <x v="58"/>
          </reference>
          <reference field="81" count="1">
            <x v="7"/>
          </reference>
        </references>
      </pivotArea>
    </format>
    <format dxfId="6943">
      <pivotArea dataOnly="0" labelOnly="1" outline="0" fieldPosition="0">
        <references count="3">
          <reference field="3" count="1" selected="0">
            <x v="17"/>
          </reference>
          <reference field="5" count="1" selected="0">
            <x v="59"/>
          </reference>
          <reference field="81" count="1">
            <x v="38"/>
          </reference>
        </references>
      </pivotArea>
    </format>
    <format dxfId="6942">
      <pivotArea dataOnly="0" labelOnly="1" outline="0" fieldPosition="0">
        <references count="3">
          <reference field="3" count="1" selected="0">
            <x v="17"/>
          </reference>
          <reference field="5" count="1" selected="0">
            <x v="60"/>
          </reference>
          <reference field="81" count="1">
            <x v="34"/>
          </reference>
        </references>
      </pivotArea>
    </format>
    <format dxfId="6941">
      <pivotArea dataOnly="0" labelOnly="1" outline="0" fieldPosition="0">
        <references count="3">
          <reference field="3" count="1" selected="0">
            <x v="18"/>
          </reference>
          <reference field="5" count="1" selected="0">
            <x v="69"/>
          </reference>
          <reference field="81" count="1">
            <x v="56"/>
          </reference>
        </references>
      </pivotArea>
    </format>
    <format dxfId="6940">
      <pivotArea dataOnly="0" labelOnly="1" outline="0" fieldPosition="0">
        <references count="3">
          <reference field="3" count="1" selected="0">
            <x v="18"/>
          </reference>
          <reference field="5" count="1" selected="0">
            <x v="70"/>
          </reference>
          <reference field="81" count="1">
            <x v="97"/>
          </reference>
        </references>
      </pivotArea>
    </format>
    <format dxfId="6939">
      <pivotArea dataOnly="0" labelOnly="1" outline="0" fieldPosition="0">
        <references count="3">
          <reference field="3" count="1" selected="0">
            <x v="18"/>
          </reference>
          <reference field="5" count="1" selected="0">
            <x v="72"/>
          </reference>
          <reference field="81" count="1">
            <x v="5"/>
          </reference>
        </references>
      </pivotArea>
    </format>
    <format dxfId="6938">
      <pivotArea dataOnly="0" labelOnly="1" outline="0" fieldPosition="0">
        <references count="3">
          <reference field="3" count="1" selected="0">
            <x v="19"/>
          </reference>
          <reference field="5" count="1" selected="0">
            <x v="183"/>
          </reference>
          <reference field="81" count="1">
            <x v="59"/>
          </reference>
        </references>
      </pivotArea>
    </format>
    <format dxfId="6937">
      <pivotArea dataOnly="0" labelOnly="1" outline="0" fieldPosition="0">
        <references count="3">
          <reference field="3" count="1" selected="0">
            <x v="19"/>
          </reference>
          <reference field="5" count="1" selected="0">
            <x v="184"/>
          </reference>
          <reference field="81" count="1">
            <x v="62"/>
          </reference>
        </references>
      </pivotArea>
    </format>
    <format dxfId="6936">
      <pivotArea dataOnly="0" labelOnly="1" outline="0" fieldPosition="0">
        <references count="3">
          <reference field="3" count="1" selected="0">
            <x v="19"/>
          </reference>
          <reference field="5" count="1" selected="0">
            <x v="185"/>
          </reference>
          <reference field="81" count="1">
            <x v="54"/>
          </reference>
        </references>
      </pivotArea>
    </format>
    <format dxfId="6935">
      <pivotArea dataOnly="0" labelOnly="1" outline="0" fieldPosition="0">
        <references count="3">
          <reference field="3" count="1" selected="0">
            <x v="19"/>
          </reference>
          <reference field="5" count="1" selected="0">
            <x v="186"/>
          </reference>
          <reference field="81" count="1">
            <x v="141"/>
          </reference>
        </references>
      </pivotArea>
    </format>
    <format dxfId="6934">
      <pivotArea dataOnly="0" labelOnly="1" outline="0" fieldPosition="0">
        <references count="3">
          <reference field="3" count="1" selected="0">
            <x v="19"/>
          </reference>
          <reference field="5" count="1" selected="0">
            <x v="187"/>
          </reference>
          <reference field="81" count="1">
            <x v="93"/>
          </reference>
        </references>
      </pivotArea>
    </format>
    <format dxfId="6933">
      <pivotArea dataOnly="0" labelOnly="1" outline="0" fieldPosition="0">
        <references count="3">
          <reference field="3" count="1" selected="0">
            <x v="19"/>
          </reference>
          <reference field="5" count="1" selected="0">
            <x v="188"/>
          </reference>
          <reference field="81" count="1">
            <x v="7"/>
          </reference>
        </references>
      </pivotArea>
    </format>
    <format dxfId="6932">
      <pivotArea dataOnly="0" labelOnly="1" outline="0" fieldPosition="0">
        <references count="3">
          <reference field="3" count="1" selected="0">
            <x v="20"/>
          </reference>
          <reference field="5" count="1" selected="0">
            <x v="189"/>
          </reference>
          <reference field="81" count="1">
            <x v="168"/>
          </reference>
        </references>
      </pivotArea>
    </format>
    <format dxfId="6931">
      <pivotArea dataOnly="0" outline="0" fieldPosition="0">
        <references count="1">
          <reference field="4294967294" count="1">
            <x v="2"/>
          </reference>
        </references>
      </pivotArea>
    </format>
    <format dxfId="6930">
      <pivotArea dataOnly="0" outline="0" fieldPosition="0">
        <references count="1">
          <reference field="4294967294" count="1">
            <x v="3"/>
          </reference>
        </references>
      </pivotArea>
    </format>
    <format dxfId="6929">
      <pivotArea type="all" dataOnly="0" outline="0" fieldPosition="0"/>
    </format>
    <format dxfId="6928">
      <pivotArea type="origin" dataOnly="0" labelOnly="1" outline="0" fieldPosition="0"/>
    </format>
    <format dxfId="6927">
      <pivotArea field="-2" type="button" dataOnly="0" labelOnly="1" outline="0" axis="axisCol" fieldPosition="0"/>
    </format>
    <format dxfId="6926">
      <pivotArea type="topRight" dataOnly="0" labelOnly="1" outline="0" fieldPosition="0"/>
    </format>
    <format dxfId="6925">
      <pivotArea field="3" type="button" dataOnly="0" labelOnly="1" outline="0" axis="axisRow" fieldPosition="0"/>
    </format>
    <format dxfId="6924">
      <pivotArea field="5" type="button" dataOnly="0" labelOnly="1" outline="0" axis="axisRow" fieldPosition="1"/>
    </format>
    <format dxfId="6923">
      <pivotArea field="37" type="button" dataOnly="0" labelOnly="1" outline="0" axis="axisRow" fieldPosition="3"/>
    </format>
    <format dxfId="6922">
      <pivotArea field="81" type="button" dataOnly="0" labelOnly="1" outline="0" axis="axisRow" fieldPosition="4"/>
    </format>
    <format dxfId="6921">
      <pivotArea dataOnly="0" labelOnly="1" outline="0" fieldPosition="0">
        <references count="1">
          <reference field="4294967294" count="2">
            <x v="2"/>
            <x v="3"/>
          </reference>
        </references>
      </pivotArea>
    </format>
    <format dxfId="6920">
      <pivotArea type="all" dataOnly="0" outline="0" fieldPosition="0"/>
    </format>
    <format dxfId="6919">
      <pivotArea outline="0" collapsedLevelsAreSubtotals="1" fieldPosition="0"/>
    </format>
    <format dxfId="6918">
      <pivotArea dataOnly="0" labelOnly="1" outline="0" fieldPosition="0">
        <references count="1">
          <reference field="3" count="0"/>
        </references>
      </pivotArea>
    </format>
    <format dxfId="6917">
      <pivotArea dataOnly="0" labelOnly="1" outline="0" fieldPosition="0">
        <references count="1">
          <reference field="3" count="0" defaultSubtotal="1"/>
        </references>
      </pivotArea>
    </format>
    <format dxfId="6916">
      <pivotArea dataOnly="0" labelOnly="1" grandRow="1" outline="0" fieldPosition="0"/>
    </format>
    <format dxfId="6915">
      <pivotArea dataOnly="0" labelOnly="1" outline="0" fieldPosition="0">
        <references count="2">
          <reference field="3" count="1" selected="0">
            <x v="0"/>
          </reference>
          <reference field="5" count="17">
            <x v="0"/>
            <x v="1"/>
            <x v="2"/>
            <x v="3"/>
            <x v="4"/>
            <x v="5"/>
            <x v="6"/>
            <x v="7"/>
            <x v="8"/>
            <x v="9"/>
            <x v="10"/>
            <x v="11"/>
            <x v="12"/>
            <x v="13"/>
            <x v="14"/>
            <x v="15"/>
            <x v="16"/>
          </reference>
        </references>
      </pivotArea>
    </format>
    <format dxfId="6914">
      <pivotArea dataOnly="0" labelOnly="1" outline="0" fieldPosition="0">
        <references count="2">
          <reference field="3" count="1" selected="0">
            <x v="1"/>
          </reference>
          <reference field="5" count="3">
            <x v="71"/>
            <x v="176"/>
            <x v="177"/>
          </reference>
        </references>
      </pivotArea>
    </format>
    <format dxfId="6913">
      <pivotArea dataOnly="0" labelOnly="1" outline="0" fieldPosition="0">
        <references count="2">
          <reference field="3" count="1" selected="0">
            <x v="2"/>
          </reference>
          <reference field="5" count="1">
            <x v="27"/>
          </reference>
        </references>
      </pivotArea>
    </format>
    <format dxfId="6912">
      <pivotArea dataOnly="0" labelOnly="1" outline="0" fieldPosition="0">
        <references count="2">
          <reference field="3" count="1" selected="0">
            <x v="3"/>
          </reference>
          <reference field="5" count="1">
            <x v="26"/>
          </reference>
        </references>
      </pivotArea>
    </format>
    <format dxfId="6911">
      <pivotArea dataOnly="0" labelOnly="1" outline="0" fieldPosition="0">
        <references count="2">
          <reference field="3" count="1" selected="0">
            <x v="4"/>
          </reference>
          <reference field="5" count="5">
            <x v="63"/>
            <x v="64"/>
            <x v="65"/>
            <x v="66"/>
            <x v="67"/>
          </reference>
        </references>
      </pivotArea>
    </format>
    <format dxfId="6910">
      <pivotArea dataOnly="0" labelOnly="1" outline="0" fieldPosition="0">
        <references count="2">
          <reference field="3" count="1" selected="0">
            <x v="5"/>
          </reference>
          <reference field="5" count="4">
            <x v="178"/>
            <x v="179"/>
            <x v="180"/>
            <x v="181"/>
          </reference>
        </references>
      </pivotArea>
    </format>
    <format dxfId="6909">
      <pivotArea dataOnly="0" labelOnly="1" outline="0" fieldPosition="0">
        <references count="2">
          <reference field="3" count="1" selected="0">
            <x v="6"/>
          </reference>
          <reference field="5" count="19">
            <x v="17"/>
            <x v="18"/>
            <x v="19"/>
            <x v="20"/>
            <x v="21"/>
            <x v="22"/>
            <x v="23"/>
            <x v="24"/>
            <x v="25"/>
            <x v="36"/>
            <x v="37"/>
            <x v="38"/>
            <x v="39"/>
            <x v="73"/>
            <x v="74"/>
            <x v="158"/>
            <x v="159"/>
            <x v="160"/>
            <x v="182"/>
          </reference>
        </references>
      </pivotArea>
    </format>
    <format dxfId="6908">
      <pivotArea dataOnly="0" labelOnly="1" outline="0" fieldPosition="0">
        <references count="2">
          <reference field="3" count="1" selected="0">
            <x v="7"/>
          </reference>
          <reference field="5" count="2">
            <x v="28"/>
            <x v="29"/>
          </reference>
        </references>
      </pivotArea>
    </format>
    <format dxfId="6907">
      <pivotArea dataOnly="0" labelOnly="1" outline="0" fieldPosition="0">
        <references count="2">
          <reference field="3" count="1" selected="0">
            <x v="8"/>
          </reference>
          <reference field="5" count="3">
            <x v="52"/>
            <x v="163"/>
            <x v="164"/>
          </reference>
        </references>
      </pivotArea>
    </format>
    <format dxfId="6906">
      <pivotArea dataOnly="0" labelOnly="1" outline="0" fieldPosition="0">
        <references count="2">
          <reference field="3" count="1" selected="0">
            <x v="9"/>
          </reference>
          <reference field="5" count="11">
            <x v="136"/>
            <x v="137"/>
            <x v="138"/>
            <x v="139"/>
            <x v="140"/>
            <x v="141"/>
            <x v="142"/>
            <x v="143"/>
            <x v="144"/>
            <x v="145"/>
            <x v="146"/>
          </reference>
        </references>
      </pivotArea>
    </format>
    <format dxfId="6905">
      <pivotArea dataOnly="0" labelOnly="1" outline="0" fieldPosition="0">
        <references count="2">
          <reference field="3" count="1" selected="0">
            <x v="10"/>
          </reference>
          <reference field="5" count="6">
            <x v="30"/>
            <x v="31"/>
            <x v="32"/>
            <x v="33"/>
            <x v="34"/>
            <x v="35"/>
          </reference>
        </references>
      </pivotArea>
    </format>
    <format dxfId="6904">
      <pivotArea dataOnly="0" labelOnly="1" outline="0" fieldPosition="0">
        <references count="2">
          <reference field="3" count="1" selected="0">
            <x v="11"/>
          </reference>
          <reference field="5" count="2">
            <x v="42"/>
            <x v="51"/>
          </reference>
        </references>
      </pivotArea>
    </format>
    <format dxfId="6903">
      <pivotArea dataOnly="0" labelOnly="1" outline="0" fieldPosition="0">
        <references count="2">
          <reference field="3" count="1" selected="0">
            <x v="12"/>
          </reference>
          <reference field="5" count="2">
            <x v="61"/>
            <x v="62"/>
          </reference>
        </references>
      </pivotArea>
    </format>
    <format dxfId="6902">
      <pivotArea dataOnly="0" labelOnly="1" outline="0" fieldPosition="0">
        <references count="2">
          <reference field="3" count="1" selected="0">
            <x v="13"/>
          </reference>
          <reference field="5" count="1">
            <x v="175"/>
          </reference>
        </references>
      </pivotArea>
    </format>
    <format dxfId="6901">
      <pivotArea dataOnly="0" labelOnly="1" outline="0" fieldPosition="0">
        <references count="2">
          <reference field="3" count="1" selected="0">
            <x v="14"/>
          </reference>
          <reference field="5" count="50">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reference>
        </references>
      </pivotArea>
    </format>
    <format dxfId="6900">
      <pivotArea dataOnly="0" labelOnly="1" outline="0" fieldPosition="0">
        <references count="2">
          <reference field="3" count="1" selected="0">
            <x v="14"/>
          </reference>
          <reference field="5" count="11">
            <x v="125"/>
            <x v="126"/>
            <x v="127"/>
            <x v="128"/>
            <x v="129"/>
            <x v="130"/>
            <x v="131"/>
            <x v="132"/>
            <x v="133"/>
            <x v="134"/>
            <x v="135"/>
          </reference>
        </references>
      </pivotArea>
    </format>
    <format dxfId="6899">
      <pivotArea dataOnly="0" labelOnly="1" outline="0" fieldPosition="0">
        <references count="2">
          <reference field="3" count="1" selected="0">
            <x v="15"/>
          </reference>
          <reference field="5" count="12">
            <x v="68"/>
            <x v="147"/>
            <x v="148"/>
            <x v="149"/>
            <x v="150"/>
            <x v="151"/>
            <x v="152"/>
            <x v="153"/>
            <x v="154"/>
            <x v="155"/>
            <x v="156"/>
            <x v="157"/>
          </reference>
        </references>
      </pivotArea>
    </format>
    <format dxfId="6898">
      <pivotArea dataOnly="0" labelOnly="1" outline="0" fieldPosition="0">
        <references count="2">
          <reference field="3" count="1" selected="0">
            <x v="16"/>
          </reference>
          <reference field="5" count="12">
            <x v="161"/>
            <x v="162"/>
            <x v="165"/>
            <x v="166"/>
            <x v="167"/>
            <x v="168"/>
            <x v="169"/>
            <x v="170"/>
            <x v="171"/>
            <x v="172"/>
            <x v="173"/>
            <x v="174"/>
          </reference>
        </references>
      </pivotArea>
    </format>
    <format dxfId="6897">
      <pivotArea dataOnly="0" labelOnly="1" outline="0" fieldPosition="0">
        <references count="2">
          <reference field="3" count="1" selected="0">
            <x v="17"/>
          </reference>
          <reference field="5" count="18">
            <x v="40"/>
            <x v="41"/>
            <x v="43"/>
            <x v="44"/>
            <x v="45"/>
            <x v="46"/>
            <x v="47"/>
            <x v="48"/>
            <x v="49"/>
            <x v="50"/>
            <x v="53"/>
            <x v="54"/>
            <x v="55"/>
            <x v="56"/>
            <x v="57"/>
            <x v="58"/>
            <x v="59"/>
            <x v="60"/>
          </reference>
        </references>
      </pivotArea>
    </format>
    <format dxfId="6896">
      <pivotArea dataOnly="0" labelOnly="1" outline="0" fieldPosition="0">
        <references count="2">
          <reference field="3" count="1" selected="0">
            <x v="18"/>
          </reference>
          <reference field="5" count="3">
            <x v="69"/>
            <x v="70"/>
            <x v="72"/>
          </reference>
        </references>
      </pivotArea>
    </format>
    <format dxfId="6895">
      <pivotArea dataOnly="0" labelOnly="1" outline="0" fieldPosition="0">
        <references count="2">
          <reference field="3" count="1" selected="0">
            <x v="19"/>
          </reference>
          <reference field="5" count="6">
            <x v="183"/>
            <x v="184"/>
            <x v="185"/>
            <x v="186"/>
            <x v="187"/>
            <x v="188"/>
          </reference>
        </references>
      </pivotArea>
    </format>
    <format dxfId="6894">
      <pivotArea dataOnly="0" labelOnly="1" outline="0" fieldPosition="0">
        <references count="2">
          <reference field="3" count="1" selected="0">
            <x v="20"/>
          </reference>
          <reference field="5" count="1">
            <x v="189"/>
          </reference>
        </references>
      </pivotArea>
    </format>
    <format dxfId="6893">
      <pivotArea dataOnly="0" labelOnly="1" outline="0" fieldPosition="0">
        <references count="3">
          <reference field="3" count="1" selected="0">
            <x v="0"/>
          </reference>
          <reference field="5" count="1" selected="0">
            <x v="0"/>
          </reference>
          <reference field="37" count="1">
            <x v="0"/>
          </reference>
        </references>
      </pivotArea>
    </format>
    <format dxfId="6892">
      <pivotArea dataOnly="0" labelOnly="1" outline="0" fieldPosition="0">
        <references count="3">
          <reference field="3" count="1" selected="0">
            <x v="0"/>
          </reference>
          <reference field="5" count="1" selected="0">
            <x v="0"/>
          </reference>
          <reference field="37" count="1" defaultSubtotal="1">
            <x v="0"/>
          </reference>
        </references>
      </pivotArea>
    </format>
    <format dxfId="6891">
      <pivotArea dataOnly="0" labelOnly="1" outline="0" fieldPosition="0">
        <references count="3">
          <reference field="3" count="1" selected="0">
            <x v="0"/>
          </reference>
          <reference field="5" count="1" selected="0">
            <x v="1"/>
          </reference>
          <reference field="37" count="1">
            <x v="143"/>
          </reference>
        </references>
      </pivotArea>
    </format>
    <format dxfId="6890">
      <pivotArea dataOnly="0" labelOnly="1" outline="0" fieldPosition="0">
        <references count="3">
          <reference field="3" count="1" selected="0">
            <x v="0"/>
          </reference>
          <reference field="5" count="1" selected="0">
            <x v="1"/>
          </reference>
          <reference field="37" count="1" defaultSubtotal="1">
            <x v="143"/>
          </reference>
        </references>
      </pivotArea>
    </format>
    <format dxfId="6889">
      <pivotArea dataOnly="0" labelOnly="1" outline="0" fieldPosition="0">
        <references count="3">
          <reference field="3" count="1" selected="0">
            <x v="0"/>
          </reference>
          <reference field="5" count="1" selected="0">
            <x v="2"/>
          </reference>
          <reference field="37" count="1">
            <x v="142"/>
          </reference>
        </references>
      </pivotArea>
    </format>
    <format dxfId="6888">
      <pivotArea dataOnly="0" labelOnly="1" outline="0" fieldPosition="0">
        <references count="3">
          <reference field="3" count="1" selected="0">
            <x v="0"/>
          </reference>
          <reference field="5" count="1" selected="0">
            <x v="2"/>
          </reference>
          <reference field="37" count="1" defaultSubtotal="1">
            <x v="142"/>
          </reference>
        </references>
      </pivotArea>
    </format>
    <format dxfId="6887">
      <pivotArea dataOnly="0" labelOnly="1" outline="0" fieldPosition="0">
        <references count="3">
          <reference field="3" count="1" selected="0">
            <x v="0"/>
          </reference>
          <reference field="5" count="1" selected="0">
            <x v="3"/>
          </reference>
          <reference field="37" count="1">
            <x v="141"/>
          </reference>
        </references>
      </pivotArea>
    </format>
    <format dxfId="6886">
      <pivotArea dataOnly="0" labelOnly="1" outline="0" fieldPosition="0">
        <references count="3">
          <reference field="3" count="1" selected="0">
            <x v="0"/>
          </reference>
          <reference field="5" count="1" selected="0">
            <x v="3"/>
          </reference>
          <reference field="37" count="1" defaultSubtotal="1">
            <x v="141"/>
          </reference>
        </references>
      </pivotArea>
    </format>
    <format dxfId="6885">
      <pivotArea dataOnly="0" labelOnly="1" outline="0" fieldPosition="0">
        <references count="3">
          <reference field="3" count="1" selected="0">
            <x v="0"/>
          </reference>
          <reference field="5" count="1" selected="0">
            <x v="4"/>
          </reference>
          <reference field="37" count="1">
            <x v="138"/>
          </reference>
        </references>
      </pivotArea>
    </format>
    <format dxfId="6884">
      <pivotArea dataOnly="0" labelOnly="1" outline="0" fieldPosition="0">
        <references count="3">
          <reference field="3" count="1" selected="0">
            <x v="0"/>
          </reference>
          <reference field="5" count="1" selected="0">
            <x v="4"/>
          </reference>
          <reference field="37" count="1" defaultSubtotal="1">
            <x v="138"/>
          </reference>
        </references>
      </pivotArea>
    </format>
    <format dxfId="6883">
      <pivotArea dataOnly="0" labelOnly="1" outline="0" fieldPosition="0">
        <references count="3">
          <reference field="3" count="1" selected="0">
            <x v="0"/>
          </reference>
          <reference field="5" count="1" selected="0">
            <x v="5"/>
          </reference>
          <reference field="37" count="1">
            <x v="139"/>
          </reference>
        </references>
      </pivotArea>
    </format>
    <format dxfId="6882">
      <pivotArea dataOnly="0" labelOnly="1" outline="0" fieldPosition="0">
        <references count="3">
          <reference field="3" count="1" selected="0">
            <x v="0"/>
          </reference>
          <reference field="5" count="1" selected="0">
            <x v="5"/>
          </reference>
          <reference field="37" count="1" defaultSubtotal="1">
            <x v="139"/>
          </reference>
        </references>
      </pivotArea>
    </format>
    <format dxfId="6881">
      <pivotArea dataOnly="0" labelOnly="1" outline="0" fieldPosition="0">
        <references count="3">
          <reference field="3" count="1" selected="0">
            <x v="0"/>
          </reference>
          <reference field="5" count="1" selected="0">
            <x v="6"/>
          </reference>
          <reference field="37" count="1">
            <x v="140"/>
          </reference>
        </references>
      </pivotArea>
    </format>
    <format dxfId="6880">
      <pivotArea dataOnly="0" labelOnly="1" outline="0" fieldPosition="0">
        <references count="3">
          <reference field="3" count="1" selected="0">
            <x v="0"/>
          </reference>
          <reference field="5" count="1" selected="0">
            <x v="6"/>
          </reference>
          <reference field="37" count="1" defaultSubtotal="1">
            <x v="140"/>
          </reference>
        </references>
      </pivotArea>
    </format>
    <format dxfId="6879">
      <pivotArea dataOnly="0" labelOnly="1" outline="0" fieldPosition="0">
        <references count="3">
          <reference field="3" count="1" selected="0">
            <x v="0"/>
          </reference>
          <reference field="5" count="1" selected="0">
            <x v="7"/>
          </reference>
          <reference field="37" count="1">
            <x v="0"/>
          </reference>
        </references>
      </pivotArea>
    </format>
    <format dxfId="6878">
      <pivotArea dataOnly="0" labelOnly="1" outline="0" fieldPosition="0">
        <references count="3">
          <reference field="3" count="1" selected="0">
            <x v="0"/>
          </reference>
          <reference field="5" count="1" selected="0">
            <x v="7"/>
          </reference>
          <reference field="37" count="1" defaultSubtotal="1">
            <x v="0"/>
          </reference>
        </references>
      </pivotArea>
    </format>
    <format dxfId="6877">
      <pivotArea dataOnly="0" labelOnly="1" outline="0" fieldPosition="0">
        <references count="3">
          <reference field="3" count="1" selected="0">
            <x v="0"/>
          </reference>
          <reference field="5" count="1" selected="0">
            <x v="8"/>
          </reference>
          <reference field="37" count="1">
            <x v="148"/>
          </reference>
        </references>
      </pivotArea>
    </format>
    <format dxfId="6876">
      <pivotArea dataOnly="0" labelOnly="1" outline="0" fieldPosition="0">
        <references count="3">
          <reference field="3" count="1" selected="0">
            <x v="0"/>
          </reference>
          <reference field="5" count="1" selected="0">
            <x v="8"/>
          </reference>
          <reference field="37" count="1" defaultSubtotal="1">
            <x v="148"/>
          </reference>
        </references>
      </pivotArea>
    </format>
    <format dxfId="6875">
      <pivotArea dataOnly="0" labelOnly="1" outline="0" fieldPosition="0">
        <references count="3">
          <reference field="3" count="1" selected="0">
            <x v="0"/>
          </reference>
          <reference field="5" count="1" selected="0">
            <x v="9"/>
          </reference>
          <reference field="37" count="1">
            <x v="59"/>
          </reference>
        </references>
      </pivotArea>
    </format>
    <format dxfId="6874">
      <pivotArea dataOnly="0" labelOnly="1" outline="0" fieldPosition="0">
        <references count="3">
          <reference field="3" count="1" selected="0">
            <x v="0"/>
          </reference>
          <reference field="5" count="1" selected="0">
            <x v="9"/>
          </reference>
          <reference field="37" count="1" defaultSubtotal="1">
            <x v="59"/>
          </reference>
        </references>
      </pivotArea>
    </format>
    <format dxfId="6873">
      <pivotArea dataOnly="0" labelOnly="1" outline="0" fieldPosition="0">
        <references count="3">
          <reference field="3" count="1" selected="0">
            <x v="0"/>
          </reference>
          <reference field="5" count="1" selected="0">
            <x v="10"/>
          </reference>
          <reference field="37" count="1">
            <x v="0"/>
          </reference>
        </references>
      </pivotArea>
    </format>
    <format dxfId="6872">
      <pivotArea dataOnly="0" labelOnly="1" outline="0" fieldPosition="0">
        <references count="3">
          <reference field="3" count="1" selected="0">
            <x v="0"/>
          </reference>
          <reference field="5" count="1" selected="0">
            <x v="10"/>
          </reference>
          <reference field="37" count="1" defaultSubtotal="1">
            <x v="0"/>
          </reference>
        </references>
      </pivotArea>
    </format>
    <format dxfId="6871">
      <pivotArea dataOnly="0" labelOnly="1" outline="0" fieldPosition="0">
        <references count="3">
          <reference field="3" count="1" selected="0">
            <x v="0"/>
          </reference>
          <reference field="5" count="1" selected="0">
            <x v="11"/>
          </reference>
          <reference field="37" count="1">
            <x v="70"/>
          </reference>
        </references>
      </pivotArea>
    </format>
    <format dxfId="6870">
      <pivotArea dataOnly="0" labelOnly="1" outline="0" fieldPosition="0">
        <references count="3">
          <reference field="3" count="1" selected="0">
            <x v="0"/>
          </reference>
          <reference field="5" count="1" selected="0">
            <x v="11"/>
          </reference>
          <reference field="37" count="1" defaultSubtotal="1">
            <x v="70"/>
          </reference>
        </references>
      </pivotArea>
    </format>
    <format dxfId="6869">
      <pivotArea dataOnly="0" labelOnly="1" outline="0" fieldPosition="0">
        <references count="3">
          <reference field="3" count="1" selected="0">
            <x v="0"/>
          </reference>
          <reference field="5" count="1" selected="0">
            <x v="12"/>
          </reference>
          <reference field="37" count="1">
            <x v="0"/>
          </reference>
        </references>
      </pivotArea>
    </format>
    <format dxfId="6868">
      <pivotArea dataOnly="0" labelOnly="1" outline="0" fieldPosition="0">
        <references count="3">
          <reference field="3" count="1" selected="0">
            <x v="0"/>
          </reference>
          <reference field="5" count="1" selected="0">
            <x v="12"/>
          </reference>
          <reference field="37" count="1" defaultSubtotal="1">
            <x v="0"/>
          </reference>
        </references>
      </pivotArea>
    </format>
    <format dxfId="6867">
      <pivotArea dataOnly="0" labelOnly="1" outline="0" fieldPosition="0">
        <references count="3">
          <reference field="3" count="1" selected="0">
            <x v="0"/>
          </reference>
          <reference field="5" count="1" selected="0">
            <x v="13"/>
          </reference>
          <reference field="37" count="1">
            <x v="8"/>
          </reference>
        </references>
      </pivotArea>
    </format>
    <format dxfId="6866">
      <pivotArea dataOnly="0" labelOnly="1" outline="0" fieldPosition="0">
        <references count="3">
          <reference field="3" count="1" selected="0">
            <x v="0"/>
          </reference>
          <reference field="5" count="1" selected="0">
            <x v="13"/>
          </reference>
          <reference field="37" count="1" defaultSubtotal="1">
            <x v="8"/>
          </reference>
        </references>
      </pivotArea>
    </format>
    <format dxfId="6865">
      <pivotArea dataOnly="0" labelOnly="1" outline="0" fieldPosition="0">
        <references count="3">
          <reference field="3" count="1" selected="0">
            <x v="0"/>
          </reference>
          <reference field="5" count="1" selected="0">
            <x v="14"/>
          </reference>
          <reference field="37" count="1">
            <x v="144"/>
          </reference>
        </references>
      </pivotArea>
    </format>
    <format dxfId="6864">
      <pivotArea dataOnly="0" labelOnly="1" outline="0" fieldPosition="0">
        <references count="3">
          <reference field="3" count="1" selected="0">
            <x v="0"/>
          </reference>
          <reference field="5" count="1" selected="0">
            <x v="14"/>
          </reference>
          <reference field="37" count="1" defaultSubtotal="1">
            <x v="144"/>
          </reference>
        </references>
      </pivotArea>
    </format>
    <format dxfId="6863">
      <pivotArea dataOnly="0" labelOnly="1" outline="0" fieldPosition="0">
        <references count="3">
          <reference field="3" count="1" selected="0">
            <x v="0"/>
          </reference>
          <reference field="5" count="1" selected="0">
            <x v="15"/>
          </reference>
          <reference field="37" count="1">
            <x v="44"/>
          </reference>
        </references>
      </pivotArea>
    </format>
    <format dxfId="6862">
      <pivotArea dataOnly="0" labelOnly="1" outline="0" fieldPosition="0">
        <references count="3">
          <reference field="3" count="1" selected="0">
            <x v="0"/>
          </reference>
          <reference field="5" count="1" selected="0">
            <x v="15"/>
          </reference>
          <reference field="37" count="1" defaultSubtotal="1">
            <x v="44"/>
          </reference>
        </references>
      </pivotArea>
    </format>
    <format dxfId="6861">
      <pivotArea dataOnly="0" labelOnly="1" outline="0" fieldPosition="0">
        <references count="3">
          <reference field="3" count="1" selected="0">
            <x v="0"/>
          </reference>
          <reference field="5" count="1" selected="0">
            <x v="16"/>
          </reference>
          <reference field="37" count="1">
            <x v="0"/>
          </reference>
        </references>
      </pivotArea>
    </format>
    <format dxfId="6860">
      <pivotArea dataOnly="0" labelOnly="1" outline="0" fieldPosition="0">
        <references count="3">
          <reference field="3" count="1" selected="0">
            <x v="0"/>
          </reference>
          <reference field="5" count="1" selected="0">
            <x v="16"/>
          </reference>
          <reference field="37" count="1" defaultSubtotal="1">
            <x v="0"/>
          </reference>
        </references>
      </pivotArea>
    </format>
    <format dxfId="6859">
      <pivotArea dataOnly="0" labelOnly="1" outline="0" fieldPosition="0">
        <references count="3">
          <reference field="3" count="1" selected="0">
            <x v="1"/>
          </reference>
          <reference field="5" count="1" selected="0">
            <x v="71"/>
          </reference>
          <reference field="37" count="1">
            <x v="63"/>
          </reference>
        </references>
      </pivotArea>
    </format>
    <format dxfId="6858">
      <pivotArea dataOnly="0" labelOnly="1" outline="0" fieldPosition="0">
        <references count="3">
          <reference field="3" count="1" selected="0">
            <x v="1"/>
          </reference>
          <reference field="5" count="1" selected="0">
            <x v="71"/>
          </reference>
          <reference field="37" count="1" defaultSubtotal="1">
            <x v="63"/>
          </reference>
        </references>
      </pivotArea>
    </format>
    <format dxfId="6857">
      <pivotArea dataOnly="0" labelOnly="1" outline="0" fieldPosition="0">
        <references count="3">
          <reference field="3" count="1" selected="0">
            <x v="1"/>
          </reference>
          <reference field="5" count="1" selected="0">
            <x v="176"/>
          </reference>
          <reference field="37" count="1">
            <x v="64"/>
          </reference>
        </references>
      </pivotArea>
    </format>
    <format dxfId="6856">
      <pivotArea dataOnly="0" labelOnly="1" outline="0" fieldPosition="0">
        <references count="3">
          <reference field="3" count="1" selected="0">
            <x v="1"/>
          </reference>
          <reference field="5" count="1" selected="0">
            <x v="176"/>
          </reference>
          <reference field="37" count="1" defaultSubtotal="1">
            <x v="64"/>
          </reference>
        </references>
      </pivotArea>
    </format>
    <format dxfId="6855">
      <pivotArea dataOnly="0" labelOnly="1" outline="0" fieldPosition="0">
        <references count="3">
          <reference field="3" count="1" selected="0">
            <x v="1"/>
          </reference>
          <reference field="5" count="1" selected="0">
            <x v="177"/>
          </reference>
          <reference field="37" count="1">
            <x v="131"/>
          </reference>
        </references>
      </pivotArea>
    </format>
    <format dxfId="6854">
      <pivotArea dataOnly="0" labelOnly="1" outline="0" fieldPosition="0">
        <references count="3">
          <reference field="3" count="1" selected="0">
            <x v="1"/>
          </reference>
          <reference field="5" count="1" selected="0">
            <x v="177"/>
          </reference>
          <reference field="37" count="1" defaultSubtotal="1">
            <x v="131"/>
          </reference>
        </references>
      </pivotArea>
    </format>
    <format dxfId="6853">
      <pivotArea dataOnly="0" labelOnly="1" outline="0" fieldPosition="0">
        <references count="3">
          <reference field="3" count="1" selected="0">
            <x v="2"/>
          </reference>
          <reference field="5" count="1" selected="0">
            <x v="27"/>
          </reference>
          <reference field="37" count="1">
            <x v="96"/>
          </reference>
        </references>
      </pivotArea>
    </format>
    <format dxfId="6852">
      <pivotArea dataOnly="0" labelOnly="1" outline="0" fieldPosition="0">
        <references count="3">
          <reference field="3" count="1" selected="0">
            <x v="2"/>
          </reference>
          <reference field="5" count="1" selected="0">
            <x v="27"/>
          </reference>
          <reference field="37" count="1" defaultSubtotal="1">
            <x v="96"/>
          </reference>
        </references>
      </pivotArea>
    </format>
    <format dxfId="6851">
      <pivotArea dataOnly="0" labelOnly="1" outline="0" fieldPosition="0">
        <references count="3">
          <reference field="3" count="1" selected="0">
            <x v="3"/>
          </reference>
          <reference field="5" count="1" selected="0">
            <x v="26"/>
          </reference>
          <reference field="37" count="1">
            <x v="47"/>
          </reference>
        </references>
      </pivotArea>
    </format>
    <format dxfId="6850">
      <pivotArea dataOnly="0" labelOnly="1" outline="0" fieldPosition="0">
        <references count="3">
          <reference field="3" count="1" selected="0">
            <x v="3"/>
          </reference>
          <reference field="5" count="1" selected="0">
            <x v="26"/>
          </reference>
          <reference field="37" count="1" defaultSubtotal="1">
            <x v="47"/>
          </reference>
        </references>
      </pivotArea>
    </format>
    <format dxfId="6849">
      <pivotArea dataOnly="0" labelOnly="1" outline="0" fieldPosition="0">
        <references count="3">
          <reference field="3" count="1" selected="0">
            <x v="4"/>
          </reference>
          <reference field="5" count="1" selected="0">
            <x v="63"/>
          </reference>
          <reference field="37" count="1">
            <x v="106"/>
          </reference>
        </references>
      </pivotArea>
    </format>
    <format dxfId="6848">
      <pivotArea dataOnly="0" labelOnly="1" outline="0" fieldPosition="0">
        <references count="3">
          <reference field="3" count="1" selected="0">
            <x v="4"/>
          </reference>
          <reference field="5" count="1" selected="0">
            <x v="63"/>
          </reference>
          <reference field="37" count="1" defaultSubtotal="1">
            <x v="106"/>
          </reference>
        </references>
      </pivotArea>
    </format>
    <format dxfId="6847">
      <pivotArea dataOnly="0" labelOnly="1" outline="0" fieldPosition="0">
        <references count="3">
          <reference field="3" count="1" selected="0">
            <x v="4"/>
          </reference>
          <reference field="5" count="1" selected="0">
            <x v="64"/>
          </reference>
          <reference field="37" count="1">
            <x v="74"/>
          </reference>
        </references>
      </pivotArea>
    </format>
    <format dxfId="6846">
      <pivotArea dataOnly="0" labelOnly="1" outline="0" fieldPosition="0">
        <references count="3">
          <reference field="3" count="1" selected="0">
            <x v="4"/>
          </reference>
          <reference field="5" count="1" selected="0">
            <x v="64"/>
          </reference>
          <reference field="37" count="1" defaultSubtotal="1">
            <x v="74"/>
          </reference>
        </references>
      </pivotArea>
    </format>
    <format dxfId="6845">
      <pivotArea dataOnly="0" labelOnly="1" outline="0" fieldPosition="0">
        <references count="3">
          <reference field="3" count="1" selected="0">
            <x v="4"/>
          </reference>
          <reference field="5" count="1" selected="0">
            <x v="65"/>
          </reference>
          <reference field="37" count="1">
            <x v="86"/>
          </reference>
        </references>
      </pivotArea>
    </format>
    <format dxfId="6844">
      <pivotArea dataOnly="0" labelOnly="1" outline="0" fieldPosition="0">
        <references count="3">
          <reference field="3" count="1" selected="0">
            <x v="4"/>
          </reference>
          <reference field="5" count="1" selected="0">
            <x v="65"/>
          </reference>
          <reference field="37" count="1" defaultSubtotal="1">
            <x v="86"/>
          </reference>
        </references>
      </pivotArea>
    </format>
    <format dxfId="6843">
      <pivotArea dataOnly="0" labelOnly="1" outline="0" fieldPosition="0">
        <references count="3">
          <reference field="3" count="1" selected="0">
            <x v="4"/>
          </reference>
          <reference field="5" count="1" selected="0">
            <x v="66"/>
          </reference>
          <reference field="37" count="1">
            <x v="127"/>
          </reference>
        </references>
      </pivotArea>
    </format>
    <format dxfId="6842">
      <pivotArea dataOnly="0" labelOnly="1" outline="0" fieldPosition="0">
        <references count="3">
          <reference field="3" count="1" selected="0">
            <x v="4"/>
          </reference>
          <reference field="5" count="1" selected="0">
            <x v="66"/>
          </reference>
          <reference field="37" count="1" defaultSubtotal="1">
            <x v="127"/>
          </reference>
        </references>
      </pivotArea>
    </format>
    <format dxfId="6841">
      <pivotArea dataOnly="0" labelOnly="1" outline="0" fieldPosition="0">
        <references count="3">
          <reference field="3" count="1" selected="0">
            <x v="4"/>
          </reference>
          <reference field="5" count="1" selected="0">
            <x v="67"/>
          </reference>
          <reference field="37" count="1">
            <x v="15"/>
          </reference>
        </references>
      </pivotArea>
    </format>
    <format dxfId="6840">
      <pivotArea dataOnly="0" labelOnly="1" outline="0" fieldPosition="0">
        <references count="3">
          <reference field="3" count="1" selected="0">
            <x v="4"/>
          </reference>
          <reference field="5" count="1" selected="0">
            <x v="67"/>
          </reference>
          <reference field="37" count="1" defaultSubtotal="1">
            <x v="15"/>
          </reference>
        </references>
      </pivotArea>
    </format>
    <format dxfId="6839">
      <pivotArea dataOnly="0" labelOnly="1" outline="0" fieldPosition="0">
        <references count="3">
          <reference field="3" count="1" selected="0">
            <x v="5"/>
          </reference>
          <reference field="5" count="1" selected="0">
            <x v="178"/>
          </reference>
          <reference field="37" count="1">
            <x v="97"/>
          </reference>
        </references>
      </pivotArea>
    </format>
    <format dxfId="6838">
      <pivotArea dataOnly="0" labelOnly="1" outline="0" fieldPosition="0">
        <references count="3">
          <reference field="3" count="1" selected="0">
            <x v="5"/>
          </reference>
          <reference field="5" count="1" selected="0">
            <x v="178"/>
          </reference>
          <reference field="37" count="1" defaultSubtotal="1">
            <x v="97"/>
          </reference>
        </references>
      </pivotArea>
    </format>
    <format dxfId="6837">
      <pivotArea dataOnly="0" labelOnly="1" outline="0" fieldPosition="0">
        <references count="3">
          <reference field="3" count="1" selected="0">
            <x v="5"/>
          </reference>
          <reference field="5" count="1" selected="0">
            <x v="179"/>
          </reference>
          <reference field="37" count="1">
            <x v="52"/>
          </reference>
        </references>
      </pivotArea>
    </format>
    <format dxfId="6836">
      <pivotArea dataOnly="0" labelOnly="1" outline="0" fieldPosition="0">
        <references count="3">
          <reference field="3" count="1" selected="0">
            <x v="5"/>
          </reference>
          <reference field="5" count="1" selected="0">
            <x v="179"/>
          </reference>
          <reference field="37" count="1" defaultSubtotal="1">
            <x v="52"/>
          </reference>
        </references>
      </pivotArea>
    </format>
    <format dxfId="6835">
      <pivotArea dataOnly="0" labelOnly="1" outline="0" fieldPosition="0">
        <references count="3">
          <reference field="3" count="1" selected="0">
            <x v="5"/>
          </reference>
          <reference field="5" count="1" selected="0">
            <x v="180"/>
          </reference>
          <reference field="37" count="1">
            <x v="24"/>
          </reference>
        </references>
      </pivotArea>
    </format>
    <format dxfId="6834">
      <pivotArea dataOnly="0" labelOnly="1" outline="0" fieldPosition="0">
        <references count="3">
          <reference field="3" count="1" selected="0">
            <x v="5"/>
          </reference>
          <reference field="5" count="1" selected="0">
            <x v="180"/>
          </reference>
          <reference field="37" count="1" defaultSubtotal="1">
            <x v="24"/>
          </reference>
        </references>
      </pivotArea>
    </format>
    <format dxfId="6833">
      <pivotArea dataOnly="0" labelOnly="1" outline="0" fieldPosition="0">
        <references count="3">
          <reference field="3" count="1" selected="0">
            <x v="5"/>
          </reference>
          <reference field="5" count="1" selected="0">
            <x v="181"/>
          </reference>
          <reference field="37" count="1">
            <x v="0"/>
          </reference>
        </references>
      </pivotArea>
    </format>
    <format dxfId="6832">
      <pivotArea dataOnly="0" labelOnly="1" outline="0" fieldPosition="0">
        <references count="3">
          <reference field="3" count="1" selected="0">
            <x v="5"/>
          </reference>
          <reference field="5" count="1" selected="0">
            <x v="181"/>
          </reference>
          <reference field="37" count="1" defaultSubtotal="1">
            <x v="0"/>
          </reference>
        </references>
      </pivotArea>
    </format>
    <format dxfId="6831">
      <pivotArea dataOnly="0" labelOnly="1" outline="0" fieldPosition="0">
        <references count="3">
          <reference field="3" count="1" selected="0">
            <x v="6"/>
          </reference>
          <reference field="5" count="1" selected="0">
            <x v="17"/>
          </reference>
          <reference field="37" count="1">
            <x v="53"/>
          </reference>
        </references>
      </pivotArea>
    </format>
    <format dxfId="6830">
      <pivotArea dataOnly="0" labelOnly="1" outline="0" fieldPosition="0">
        <references count="3">
          <reference field="3" count="1" selected="0">
            <x v="6"/>
          </reference>
          <reference field="5" count="1" selected="0">
            <x v="17"/>
          </reference>
          <reference field="37" count="1" defaultSubtotal="1">
            <x v="53"/>
          </reference>
        </references>
      </pivotArea>
    </format>
    <format dxfId="6829">
      <pivotArea dataOnly="0" labelOnly="1" outline="0" fieldPosition="0">
        <references count="3">
          <reference field="3" count="1" selected="0">
            <x v="6"/>
          </reference>
          <reference field="5" count="1" selected="0">
            <x v="18"/>
          </reference>
          <reference field="37" count="1">
            <x v="57"/>
          </reference>
        </references>
      </pivotArea>
    </format>
    <format dxfId="6828">
      <pivotArea dataOnly="0" labelOnly="1" outline="0" fieldPosition="0">
        <references count="3">
          <reference field="3" count="1" selected="0">
            <x v="6"/>
          </reference>
          <reference field="5" count="1" selected="0">
            <x v="18"/>
          </reference>
          <reference field="37" count="1" defaultSubtotal="1">
            <x v="57"/>
          </reference>
        </references>
      </pivotArea>
    </format>
    <format dxfId="6827">
      <pivotArea dataOnly="0" labelOnly="1" outline="0" fieldPosition="0">
        <references count="3">
          <reference field="3" count="1" selected="0">
            <x v="6"/>
          </reference>
          <reference field="5" count="1" selected="0">
            <x v="19"/>
          </reference>
          <reference field="37" count="1">
            <x v="151"/>
          </reference>
        </references>
      </pivotArea>
    </format>
    <format dxfId="6826">
      <pivotArea dataOnly="0" labelOnly="1" outline="0" fieldPosition="0">
        <references count="3">
          <reference field="3" count="1" selected="0">
            <x v="6"/>
          </reference>
          <reference field="5" count="1" selected="0">
            <x v="19"/>
          </reference>
          <reference field="37" count="1" defaultSubtotal="1">
            <x v="151"/>
          </reference>
        </references>
      </pivotArea>
    </format>
    <format dxfId="6825">
      <pivotArea dataOnly="0" labelOnly="1" outline="0" fieldPosition="0">
        <references count="3">
          <reference field="3" count="1" selected="0">
            <x v="6"/>
          </reference>
          <reference field="5" count="1" selected="0">
            <x v="20"/>
          </reference>
          <reference field="37" count="1">
            <x v="68"/>
          </reference>
        </references>
      </pivotArea>
    </format>
    <format dxfId="6824">
      <pivotArea dataOnly="0" labelOnly="1" outline="0" fieldPosition="0">
        <references count="3">
          <reference field="3" count="1" selected="0">
            <x v="6"/>
          </reference>
          <reference field="5" count="1" selected="0">
            <x v="20"/>
          </reference>
          <reference field="37" count="1" defaultSubtotal="1">
            <x v="68"/>
          </reference>
        </references>
      </pivotArea>
    </format>
    <format dxfId="6823">
      <pivotArea dataOnly="0" labelOnly="1" outline="0" fieldPosition="0">
        <references count="3">
          <reference field="3" count="1" selected="0">
            <x v="6"/>
          </reference>
          <reference field="5" count="1" selected="0">
            <x v="21"/>
          </reference>
          <reference field="37" count="1">
            <x v="115"/>
          </reference>
        </references>
      </pivotArea>
    </format>
    <format dxfId="6822">
      <pivotArea dataOnly="0" labelOnly="1" outline="0" fieldPosition="0">
        <references count="3">
          <reference field="3" count="1" selected="0">
            <x v="6"/>
          </reference>
          <reference field="5" count="1" selected="0">
            <x v="21"/>
          </reference>
          <reference field="37" count="1" defaultSubtotal="1">
            <x v="115"/>
          </reference>
        </references>
      </pivotArea>
    </format>
    <format dxfId="6821">
      <pivotArea dataOnly="0" labelOnly="1" outline="0" fieldPosition="0">
        <references count="3">
          <reference field="3" count="1" selected="0">
            <x v="6"/>
          </reference>
          <reference field="5" count="1" selected="0">
            <x v="22"/>
          </reference>
          <reference field="37" count="1">
            <x v="0"/>
          </reference>
        </references>
      </pivotArea>
    </format>
    <format dxfId="6820">
      <pivotArea dataOnly="0" labelOnly="1" outline="0" fieldPosition="0">
        <references count="3">
          <reference field="3" count="1" selected="0">
            <x v="6"/>
          </reference>
          <reference field="5" count="1" selected="0">
            <x v="22"/>
          </reference>
          <reference field="37" count="1" defaultSubtotal="1">
            <x v="0"/>
          </reference>
        </references>
      </pivotArea>
    </format>
    <format dxfId="6819">
      <pivotArea dataOnly="0" labelOnly="1" outline="0" fieldPosition="0">
        <references count="3">
          <reference field="3" count="1" selected="0">
            <x v="6"/>
          </reference>
          <reference field="5" count="1" selected="0">
            <x v="23"/>
          </reference>
          <reference field="37" count="1">
            <x v="71"/>
          </reference>
        </references>
      </pivotArea>
    </format>
    <format dxfId="6818">
      <pivotArea dataOnly="0" labelOnly="1" outline="0" fieldPosition="0">
        <references count="3">
          <reference field="3" count="1" selected="0">
            <x v="6"/>
          </reference>
          <reference field="5" count="1" selected="0">
            <x v="23"/>
          </reference>
          <reference field="37" count="1" defaultSubtotal="1">
            <x v="71"/>
          </reference>
        </references>
      </pivotArea>
    </format>
    <format dxfId="6817">
      <pivotArea dataOnly="0" labelOnly="1" outline="0" fieldPosition="0">
        <references count="3">
          <reference field="3" count="1" selected="0">
            <x v="6"/>
          </reference>
          <reference field="5" count="1" selected="0">
            <x v="24"/>
          </reference>
          <reference field="37" count="1">
            <x v="78"/>
          </reference>
        </references>
      </pivotArea>
    </format>
    <format dxfId="6816">
      <pivotArea dataOnly="0" labelOnly="1" outline="0" fieldPosition="0">
        <references count="3">
          <reference field="3" count="1" selected="0">
            <x v="6"/>
          </reference>
          <reference field="5" count="1" selected="0">
            <x v="24"/>
          </reference>
          <reference field="37" count="1" defaultSubtotal="1">
            <x v="78"/>
          </reference>
        </references>
      </pivotArea>
    </format>
    <format dxfId="6815">
      <pivotArea dataOnly="0" labelOnly="1" outline="0" fieldPosition="0">
        <references count="3">
          <reference field="3" count="1" selected="0">
            <x v="6"/>
          </reference>
          <reference field="5" count="1" selected="0">
            <x v="25"/>
          </reference>
          <reference field="37" count="1">
            <x v="46"/>
          </reference>
        </references>
      </pivotArea>
    </format>
    <format dxfId="6814">
      <pivotArea dataOnly="0" labelOnly="1" outline="0" fieldPosition="0">
        <references count="3">
          <reference field="3" count="1" selected="0">
            <x v="6"/>
          </reference>
          <reference field="5" count="1" selected="0">
            <x v="25"/>
          </reference>
          <reference field="37" count="1" defaultSubtotal="1">
            <x v="46"/>
          </reference>
        </references>
      </pivotArea>
    </format>
    <format dxfId="6813">
      <pivotArea dataOnly="0" labelOnly="1" outline="0" fieldPosition="0">
        <references count="3">
          <reference field="3" count="1" selected="0">
            <x v="6"/>
          </reference>
          <reference field="5" count="1" selected="0">
            <x v="36"/>
          </reference>
          <reference field="37" count="1">
            <x v="0"/>
          </reference>
        </references>
      </pivotArea>
    </format>
    <format dxfId="6812">
      <pivotArea dataOnly="0" labelOnly="1" outline="0" fieldPosition="0">
        <references count="3">
          <reference field="3" count="1" selected="0">
            <x v="6"/>
          </reference>
          <reference field="5" count="1" selected="0">
            <x v="36"/>
          </reference>
          <reference field="37" count="1" defaultSubtotal="1">
            <x v="0"/>
          </reference>
        </references>
      </pivotArea>
    </format>
    <format dxfId="6811">
      <pivotArea dataOnly="0" labelOnly="1" outline="0" fieldPosition="0">
        <references count="3">
          <reference field="3" count="1" selected="0">
            <x v="6"/>
          </reference>
          <reference field="5" count="1" selected="0">
            <x v="37"/>
          </reference>
          <reference field="37" count="1">
            <x v="109"/>
          </reference>
        </references>
      </pivotArea>
    </format>
    <format dxfId="6810">
      <pivotArea dataOnly="0" labelOnly="1" outline="0" fieldPosition="0">
        <references count="3">
          <reference field="3" count="1" selected="0">
            <x v="6"/>
          </reference>
          <reference field="5" count="1" selected="0">
            <x v="37"/>
          </reference>
          <reference field="37" count="1" defaultSubtotal="1">
            <x v="109"/>
          </reference>
        </references>
      </pivotArea>
    </format>
    <format dxfId="6809">
      <pivotArea dataOnly="0" labelOnly="1" outline="0" fieldPosition="0">
        <references count="3">
          <reference field="3" count="1" selected="0">
            <x v="6"/>
          </reference>
          <reference field="5" count="1" selected="0">
            <x v="38"/>
          </reference>
          <reference field="37" count="1">
            <x v="0"/>
          </reference>
        </references>
      </pivotArea>
    </format>
    <format dxfId="6808">
      <pivotArea dataOnly="0" labelOnly="1" outline="0" fieldPosition="0">
        <references count="3">
          <reference field="3" count="1" selected="0">
            <x v="6"/>
          </reference>
          <reference field="5" count="1" selected="0">
            <x v="38"/>
          </reference>
          <reference field="37" count="1" defaultSubtotal="1">
            <x v="0"/>
          </reference>
        </references>
      </pivotArea>
    </format>
    <format dxfId="6807">
      <pivotArea dataOnly="0" labelOnly="1" outline="0" fieldPosition="0">
        <references count="3">
          <reference field="3" count="1" selected="0">
            <x v="6"/>
          </reference>
          <reference field="5" count="1" selected="0">
            <x v="39"/>
          </reference>
          <reference field="37" count="1">
            <x v="40"/>
          </reference>
        </references>
      </pivotArea>
    </format>
    <format dxfId="6806">
      <pivotArea dataOnly="0" labelOnly="1" outline="0" fieldPosition="0">
        <references count="3">
          <reference field="3" count="1" selected="0">
            <x v="6"/>
          </reference>
          <reference field="5" count="1" selected="0">
            <x v="39"/>
          </reference>
          <reference field="37" count="1" defaultSubtotal="1">
            <x v="40"/>
          </reference>
        </references>
      </pivotArea>
    </format>
    <format dxfId="6805">
      <pivotArea dataOnly="0" labelOnly="1" outline="0" fieldPosition="0">
        <references count="3">
          <reference field="3" count="1" selected="0">
            <x v="6"/>
          </reference>
          <reference field="5" count="1" selected="0">
            <x v="73"/>
          </reference>
          <reference field="37" count="1">
            <x v="27"/>
          </reference>
        </references>
      </pivotArea>
    </format>
    <format dxfId="6804">
      <pivotArea dataOnly="0" labelOnly="1" outline="0" fieldPosition="0">
        <references count="3">
          <reference field="3" count="1" selected="0">
            <x v="6"/>
          </reference>
          <reference field="5" count="1" selected="0">
            <x v="73"/>
          </reference>
          <reference field="37" count="1" defaultSubtotal="1">
            <x v="27"/>
          </reference>
        </references>
      </pivotArea>
    </format>
    <format dxfId="6803">
      <pivotArea dataOnly="0" labelOnly="1" outline="0" fieldPosition="0">
        <references count="3">
          <reference field="3" count="1" selected="0">
            <x v="6"/>
          </reference>
          <reference field="5" count="1" selected="0">
            <x v="74"/>
          </reference>
          <reference field="37" count="1">
            <x v="4"/>
          </reference>
        </references>
      </pivotArea>
    </format>
    <format dxfId="6802">
      <pivotArea dataOnly="0" labelOnly="1" outline="0" fieldPosition="0">
        <references count="3">
          <reference field="3" count="1" selected="0">
            <x v="6"/>
          </reference>
          <reference field="5" count="1" selected="0">
            <x v="74"/>
          </reference>
          <reference field="37" count="1" defaultSubtotal="1">
            <x v="4"/>
          </reference>
        </references>
      </pivotArea>
    </format>
    <format dxfId="6801">
      <pivotArea dataOnly="0" labelOnly="1" outline="0" fieldPosition="0">
        <references count="3">
          <reference field="3" count="1" selected="0">
            <x v="6"/>
          </reference>
          <reference field="5" count="1" selected="0">
            <x v="158"/>
          </reference>
          <reference field="37" count="1">
            <x v="65"/>
          </reference>
        </references>
      </pivotArea>
    </format>
    <format dxfId="6800">
      <pivotArea dataOnly="0" labelOnly="1" outline="0" fieldPosition="0">
        <references count="3">
          <reference field="3" count="1" selected="0">
            <x v="6"/>
          </reference>
          <reference field="5" count="1" selected="0">
            <x v="158"/>
          </reference>
          <reference field="37" count="1" defaultSubtotal="1">
            <x v="65"/>
          </reference>
        </references>
      </pivotArea>
    </format>
    <format dxfId="6799">
      <pivotArea dataOnly="0" labelOnly="1" outline="0" fieldPosition="0">
        <references count="3">
          <reference field="3" count="1" selected="0">
            <x v="6"/>
          </reference>
          <reference field="5" count="1" selected="0">
            <x v="159"/>
          </reference>
          <reference field="37" count="1">
            <x v="51"/>
          </reference>
        </references>
      </pivotArea>
    </format>
    <format dxfId="6798">
      <pivotArea dataOnly="0" labelOnly="1" outline="0" fieldPosition="0">
        <references count="3">
          <reference field="3" count="1" selected="0">
            <x v="6"/>
          </reference>
          <reference field="5" count="1" selected="0">
            <x v="159"/>
          </reference>
          <reference field="37" count="1" defaultSubtotal="1">
            <x v="51"/>
          </reference>
        </references>
      </pivotArea>
    </format>
    <format dxfId="6797">
      <pivotArea dataOnly="0" labelOnly="1" outline="0" fieldPosition="0">
        <references count="3">
          <reference field="3" count="1" selected="0">
            <x v="6"/>
          </reference>
          <reference field="5" count="1" selected="0">
            <x v="160"/>
          </reference>
          <reference field="37" count="1">
            <x v="66"/>
          </reference>
        </references>
      </pivotArea>
    </format>
    <format dxfId="6796">
      <pivotArea dataOnly="0" labelOnly="1" outline="0" fieldPosition="0">
        <references count="3">
          <reference field="3" count="1" selected="0">
            <x v="6"/>
          </reference>
          <reference field="5" count="1" selected="0">
            <x v="160"/>
          </reference>
          <reference field="37" count="1" defaultSubtotal="1">
            <x v="66"/>
          </reference>
        </references>
      </pivotArea>
    </format>
    <format dxfId="6795">
      <pivotArea dataOnly="0" labelOnly="1" outline="0" fieldPosition="0">
        <references count="3">
          <reference field="3" count="1" selected="0">
            <x v="6"/>
          </reference>
          <reference field="5" count="1" selected="0">
            <x v="182"/>
          </reference>
          <reference field="37" count="1">
            <x v="13"/>
          </reference>
        </references>
      </pivotArea>
    </format>
    <format dxfId="6794">
      <pivotArea dataOnly="0" labelOnly="1" outline="0" fieldPosition="0">
        <references count="3">
          <reference field="3" count="1" selected="0">
            <x v="6"/>
          </reference>
          <reference field="5" count="1" selected="0">
            <x v="182"/>
          </reference>
          <reference field="37" count="1" defaultSubtotal="1">
            <x v="13"/>
          </reference>
        </references>
      </pivotArea>
    </format>
    <format dxfId="6793">
      <pivotArea dataOnly="0" labelOnly="1" outline="0" fieldPosition="0">
        <references count="3">
          <reference field="3" count="1" selected="0">
            <x v="7"/>
          </reference>
          <reference field="5" count="1" selected="0">
            <x v="28"/>
          </reference>
          <reference field="37" count="1">
            <x v="156"/>
          </reference>
        </references>
      </pivotArea>
    </format>
    <format dxfId="6792">
      <pivotArea dataOnly="0" labelOnly="1" outline="0" fieldPosition="0">
        <references count="3">
          <reference field="3" count="1" selected="0">
            <x v="7"/>
          </reference>
          <reference field="5" count="1" selected="0">
            <x v="28"/>
          </reference>
          <reference field="37" count="1" defaultSubtotal="1">
            <x v="156"/>
          </reference>
        </references>
      </pivotArea>
    </format>
    <format dxfId="6791">
      <pivotArea dataOnly="0" labelOnly="1" outline="0" fieldPosition="0">
        <references count="3">
          <reference field="3" count="1" selected="0">
            <x v="7"/>
          </reference>
          <reference field="5" count="1" selected="0">
            <x v="29"/>
          </reference>
          <reference field="37" count="1">
            <x v="155"/>
          </reference>
        </references>
      </pivotArea>
    </format>
    <format dxfId="6790">
      <pivotArea dataOnly="0" labelOnly="1" outline="0" fieldPosition="0">
        <references count="3">
          <reference field="3" count="1" selected="0">
            <x v="7"/>
          </reference>
          <reference field="5" count="1" selected="0">
            <x v="29"/>
          </reference>
          <reference field="37" count="1" defaultSubtotal="1">
            <x v="155"/>
          </reference>
        </references>
      </pivotArea>
    </format>
    <format dxfId="6789">
      <pivotArea dataOnly="0" labelOnly="1" outline="0" fieldPosition="0">
        <references count="3">
          <reference field="3" count="1" selected="0">
            <x v="8"/>
          </reference>
          <reference field="5" count="1" selected="0">
            <x v="52"/>
          </reference>
          <reference field="37" count="1">
            <x v="28"/>
          </reference>
        </references>
      </pivotArea>
    </format>
    <format dxfId="6788">
      <pivotArea dataOnly="0" labelOnly="1" outline="0" fieldPosition="0">
        <references count="3">
          <reference field="3" count="1" selected="0">
            <x v="8"/>
          </reference>
          <reference field="5" count="1" selected="0">
            <x v="52"/>
          </reference>
          <reference field="37" count="1" defaultSubtotal="1">
            <x v="28"/>
          </reference>
        </references>
      </pivotArea>
    </format>
    <format dxfId="6787">
      <pivotArea dataOnly="0" labelOnly="1" outline="0" fieldPosition="0">
        <references count="3">
          <reference field="3" count="1" selected="0">
            <x v="8"/>
          </reference>
          <reference field="5" count="1" selected="0">
            <x v="163"/>
          </reference>
          <reference field="37" count="1">
            <x v="157"/>
          </reference>
        </references>
      </pivotArea>
    </format>
    <format dxfId="6786">
      <pivotArea dataOnly="0" labelOnly="1" outline="0" fieldPosition="0">
        <references count="3">
          <reference field="3" count="1" selected="0">
            <x v="8"/>
          </reference>
          <reference field="5" count="1" selected="0">
            <x v="163"/>
          </reference>
          <reference field="37" count="1" defaultSubtotal="1">
            <x v="157"/>
          </reference>
        </references>
      </pivotArea>
    </format>
    <format dxfId="6785">
      <pivotArea dataOnly="0" labelOnly="1" outline="0" fieldPosition="0">
        <references count="3">
          <reference field="3" count="1" selected="0">
            <x v="8"/>
          </reference>
          <reference field="5" count="1" selected="0">
            <x v="164"/>
          </reference>
          <reference field="37" count="1">
            <x v="38"/>
          </reference>
        </references>
      </pivotArea>
    </format>
    <format dxfId="6784">
      <pivotArea dataOnly="0" labelOnly="1" outline="0" fieldPosition="0">
        <references count="3">
          <reference field="3" count="1" selected="0">
            <x v="8"/>
          </reference>
          <reference field="5" count="1" selected="0">
            <x v="164"/>
          </reference>
          <reference field="37" count="1" defaultSubtotal="1">
            <x v="38"/>
          </reference>
        </references>
      </pivotArea>
    </format>
    <format dxfId="6783">
      <pivotArea dataOnly="0" labelOnly="1" outline="0" fieldPosition="0">
        <references count="3">
          <reference field="3" count="1" selected="0">
            <x v="9"/>
          </reference>
          <reference field="5" count="1" selected="0">
            <x v="136"/>
          </reference>
          <reference field="37" count="1">
            <x v="37"/>
          </reference>
        </references>
      </pivotArea>
    </format>
    <format dxfId="6782">
      <pivotArea dataOnly="0" labelOnly="1" outline="0" fieldPosition="0">
        <references count="3">
          <reference field="3" count="1" selected="0">
            <x v="9"/>
          </reference>
          <reference field="5" count="1" selected="0">
            <x v="136"/>
          </reference>
          <reference field="37" count="1" defaultSubtotal="1">
            <x v="37"/>
          </reference>
        </references>
      </pivotArea>
    </format>
    <format dxfId="6781">
      <pivotArea dataOnly="0" labelOnly="1" outline="0" fieldPosition="0">
        <references count="3">
          <reference field="3" count="1" selected="0">
            <x v="9"/>
          </reference>
          <reference field="5" count="1" selected="0">
            <x v="137"/>
          </reference>
          <reference field="37" count="1">
            <x v="30"/>
          </reference>
        </references>
      </pivotArea>
    </format>
    <format dxfId="6780">
      <pivotArea dataOnly="0" labelOnly="1" outline="0" fieldPosition="0">
        <references count="3">
          <reference field="3" count="1" selected="0">
            <x v="9"/>
          </reference>
          <reference field="5" count="1" selected="0">
            <x v="137"/>
          </reference>
          <reference field="37" count="1" defaultSubtotal="1">
            <x v="30"/>
          </reference>
        </references>
      </pivotArea>
    </format>
    <format dxfId="6779">
      <pivotArea dataOnly="0" labelOnly="1" outline="0" fieldPosition="0">
        <references count="3">
          <reference field="3" count="1" selected="0">
            <x v="9"/>
          </reference>
          <reference field="5" count="1" selected="0">
            <x v="139"/>
          </reference>
          <reference field="37" count="1">
            <x v="72"/>
          </reference>
        </references>
      </pivotArea>
    </format>
    <format dxfId="6778">
      <pivotArea dataOnly="0" labelOnly="1" outline="0" fieldPosition="0">
        <references count="3">
          <reference field="3" count="1" selected="0">
            <x v="9"/>
          </reference>
          <reference field="5" count="1" selected="0">
            <x v="139"/>
          </reference>
          <reference field="37" count="1" defaultSubtotal="1">
            <x v="72"/>
          </reference>
        </references>
      </pivotArea>
    </format>
    <format dxfId="6777">
      <pivotArea dataOnly="0" labelOnly="1" outline="0" fieldPosition="0">
        <references count="3">
          <reference field="3" count="1" selected="0">
            <x v="9"/>
          </reference>
          <reference field="5" count="1" selected="0">
            <x v="140"/>
          </reference>
          <reference field="37" count="1">
            <x v="108"/>
          </reference>
        </references>
      </pivotArea>
    </format>
    <format dxfId="6776">
      <pivotArea dataOnly="0" labelOnly="1" outline="0" fieldPosition="0">
        <references count="3">
          <reference field="3" count="1" selected="0">
            <x v="9"/>
          </reference>
          <reference field="5" count="1" selected="0">
            <x v="140"/>
          </reference>
          <reference field="37" count="1" defaultSubtotal="1">
            <x v="108"/>
          </reference>
        </references>
      </pivotArea>
    </format>
    <format dxfId="6775">
      <pivotArea dataOnly="0" labelOnly="1" outline="0" fieldPosition="0">
        <references count="3">
          <reference field="3" count="1" selected="0">
            <x v="9"/>
          </reference>
          <reference field="5" count="1" selected="0">
            <x v="141"/>
          </reference>
          <reference field="37" count="1">
            <x v="58"/>
          </reference>
        </references>
      </pivotArea>
    </format>
    <format dxfId="6774">
      <pivotArea dataOnly="0" labelOnly="1" outline="0" fieldPosition="0">
        <references count="3">
          <reference field="3" count="1" selected="0">
            <x v="9"/>
          </reference>
          <reference field="5" count="1" selected="0">
            <x v="141"/>
          </reference>
          <reference field="37" count="1" defaultSubtotal="1">
            <x v="58"/>
          </reference>
        </references>
      </pivotArea>
    </format>
    <format dxfId="6773">
      <pivotArea dataOnly="0" labelOnly="1" outline="0" fieldPosition="0">
        <references count="3">
          <reference field="3" count="1" selected="0">
            <x v="9"/>
          </reference>
          <reference field="5" count="1" selected="0">
            <x v="142"/>
          </reference>
          <reference field="37" count="1">
            <x v="50"/>
          </reference>
        </references>
      </pivotArea>
    </format>
    <format dxfId="6772">
      <pivotArea dataOnly="0" labelOnly="1" outline="0" fieldPosition="0">
        <references count="3">
          <reference field="3" count="1" selected="0">
            <x v="9"/>
          </reference>
          <reference field="5" count="1" selected="0">
            <x v="142"/>
          </reference>
          <reference field="37" count="1" defaultSubtotal="1">
            <x v="50"/>
          </reference>
        </references>
      </pivotArea>
    </format>
    <format dxfId="6771">
      <pivotArea dataOnly="0" labelOnly="1" outline="0" fieldPosition="0">
        <references count="3">
          <reference field="3" count="1" selected="0">
            <x v="9"/>
          </reference>
          <reference field="5" count="1" selected="0">
            <x v="143"/>
          </reference>
          <reference field="37" count="1">
            <x v="81"/>
          </reference>
        </references>
      </pivotArea>
    </format>
    <format dxfId="6770">
      <pivotArea dataOnly="0" labelOnly="1" outline="0" fieldPosition="0">
        <references count="3">
          <reference field="3" count="1" selected="0">
            <x v="9"/>
          </reference>
          <reference field="5" count="1" selected="0">
            <x v="143"/>
          </reference>
          <reference field="37" count="1" defaultSubtotal="1">
            <x v="81"/>
          </reference>
        </references>
      </pivotArea>
    </format>
    <format dxfId="6769">
      <pivotArea dataOnly="0" labelOnly="1" outline="0" fieldPosition="0">
        <references count="3">
          <reference field="3" count="1" selected="0">
            <x v="9"/>
          </reference>
          <reference field="5" count="1" selected="0">
            <x v="144"/>
          </reference>
          <reference field="37" count="1">
            <x v="69"/>
          </reference>
        </references>
      </pivotArea>
    </format>
    <format dxfId="6768">
      <pivotArea dataOnly="0" labelOnly="1" outline="0" fieldPosition="0">
        <references count="3">
          <reference field="3" count="1" selected="0">
            <x v="9"/>
          </reference>
          <reference field="5" count="1" selected="0">
            <x v="144"/>
          </reference>
          <reference field="37" count="1" defaultSubtotal="1">
            <x v="69"/>
          </reference>
        </references>
      </pivotArea>
    </format>
    <format dxfId="6767">
      <pivotArea dataOnly="0" labelOnly="1" outline="0" fieldPosition="0">
        <references count="3">
          <reference field="3" count="1" selected="0">
            <x v="9"/>
          </reference>
          <reference field="5" count="1" selected="0">
            <x v="145"/>
          </reference>
          <reference field="37" count="1">
            <x v="80"/>
          </reference>
        </references>
      </pivotArea>
    </format>
    <format dxfId="6766">
      <pivotArea dataOnly="0" labelOnly="1" outline="0" fieldPosition="0">
        <references count="3">
          <reference field="3" count="1" selected="0">
            <x v="9"/>
          </reference>
          <reference field="5" count="1" selected="0">
            <x v="145"/>
          </reference>
          <reference field="37" count="1" defaultSubtotal="1">
            <x v="80"/>
          </reference>
        </references>
      </pivotArea>
    </format>
    <format dxfId="6765">
      <pivotArea dataOnly="0" labelOnly="1" outline="0" fieldPosition="0">
        <references count="3">
          <reference field="3" count="1" selected="0">
            <x v="9"/>
          </reference>
          <reference field="5" count="1" selected="0">
            <x v="146"/>
          </reference>
          <reference field="37" count="1">
            <x v="29"/>
          </reference>
        </references>
      </pivotArea>
    </format>
    <format dxfId="6764">
      <pivotArea dataOnly="0" labelOnly="1" outline="0" fieldPosition="0">
        <references count="3">
          <reference field="3" count="1" selected="0">
            <x v="9"/>
          </reference>
          <reference field="5" count="1" selected="0">
            <x v="146"/>
          </reference>
          <reference field="37" count="1" defaultSubtotal="1">
            <x v="29"/>
          </reference>
        </references>
      </pivotArea>
    </format>
    <format dxfId="6763">
      <pivotArea dataOnly="0" labelOnly="1" outline="0" fieldPosition="0">
        <references count="3">
          <reference field="3" count="1" selected="0">
            <x v="10"/>
          </reference>
          <reference field="5" count="1" selected="0">
            <x v="30"/>
          </reference>
          <reference field="37" count="1">
            <x v="147"/>
          </reference>
        </references>
      </pivotArea>
    </format>
    <format dxfId="6762">
      <pivotArea dataOnly="0" labelOnly="1" outline="0" fieldPosition="0">
        <references count="3">
          <reference field="3" count="1" selected="0">
            <x v="10"/>
          </reference>
          <reference field="5" count="1" selected="0">
            <x v="30"/>
          </reference>
          <reference field="37" count="1" defaultSubtotal="1">
            <x v="147"/>
          </reference>
        </references>
      </pivotArea>
    </format>
    <format dxfId="6761">
      <pivotArea dataOnly="0" labelOnly="1" outline="0" fieldPosition="0">
        <references count="3">
          <reference field="3" count="1" selected="0">
            <x v="10"/>
          </reference>
          <reference field="5" count="1" selected="0">
            <x v="31"/>
          </reference>
          <reference field="37" count="1">
            <x v="16"/>
          </reference>
        </references>
      </pivotArea>
    </format>
    <format dxfId="6760">
      <pivotArea dataOnly="0" labelOnly="1" outline="0" fieldPosition="0">
        <references count="3">
          <reference field="3" count="1" selected="0">
            <x v="10"/>
          </reference>
          <reference field="5" count="1" selected="0">
            <x v="31"/>
          </reference>
          <reference field="37" count="1" defaultSubtotal="1">
            <x v="16"/>
          </reference>
        </references>
      </pivotArea>
    </format>
    <format dxfId="6759">
      <pivotArea dataOnly="0" labelOnly="1" outline="0" fieldPosition="0">
        <references count="3">
          <reference field="3" count="1" selected="0">
            <x v="10"/>
          </reference>
          <reference field="5" count="1" selected="0">
            <x v="32"/>
          </reference>
          <reference field="37" count="1">
            <x v="90"/>
          </reference>
        </references>
      </pivotArea>
    </format>
    <format dxfId="6758">
      <pivotArea dataOnly="0" labelOnly="1" outline="0" fieldPosition="0">
        <references count="3">
          <reference field="3" count="1" selected="0">
            <x v="10"/>
          </reference>
          <reference field="5" count="1" selected="0">
            <x v="32"/>
          </reference>
          <reference field="37" count="1" defaultSubtotal="1">
            <x v="90"/>
          </reference>
        </references>
      </pivotArea>
    </format>
    <format dxfId="6757">
      <pivotArea dataOnly="0" labelOnly="1" outline="0" fieldPosition="0">
        <references count="3">
          <reference field="3" count="1" selected="0">
            <x v="10"/>
          </reference>
          <reference field="5" count="1" selected="0">
            <x v="33"/>
          </reference>
          <reference field="37" count="1">
            <x v="17"/>
          </reference>
        </references>
      </pivotArea>
    </format>
    <format dxfId="6756">
      <pivotArea dataOnly="0" labelOnly="1" outline="0" fieldPosition="0">
        <references count="3">
          <reference field="3" count="1" selected="0">
            <x v="10"/>
          </reference>
          <reference field="5" count="1" selected="0">
            <x v="33"/>
          </reference>
          <reference field="37" count="1" defaultSubtotal="1">
            <x v="17"/>
          </reference>
        </references>
      </pivotArea>
    </format>
    <format dxfId="6755">
      <pivotArea dataOnly="0" labelOnly="1" outline="0" fieldPosition="0">
        <references count="3">
          <reference field="3" count="1" selected="0">
            <x v="10"/>
          </reference>
          <reference field="5" count="1" selected="0">
            <x v="34"/>
          </reference>
          <reference field="37" count="1">
            <x v="19"/>
          </reference>
        </references>
      </pivotArea>
    </format>
    <format dxfId="6754">
      <pivotArea dataOnly="0" labelOnly="1" outline="0" fieldPosition="0">
        <references count="3">
          <reference field="3" count="1" selected="0">
            <x v="10"/>
          </reference>
          <reference field="5" count="1" selected="0">
            <x v="34"/>
          </reference>
          <reference field="37" count="1" defaultSubtotal="1">
            <x v="19"/>
          </reference>
        </references>
      </pivotArea>
    </format>
    <format dxfId="6753">
      <pivotArea dataOnly="0" labelOnly="1" outline="0" fieldPosition="0">
        <references count="3">
          <reference field="3" count="1" selected="0">
            <x v="10"/>
          </reference>
          <reference field="5" count="1" selected="0">
            <x v="35"/>
          </reference>
          <reference field="37" count="1">
            <x v="146"/>
          </reference>
        </references>
      </pivotArea>
    </format>
    <format dxfId="6752">
      <pivotArea dataOnly="0" labelOnly="1" outline="0" fieldPosition="0">
        <references count="3">
          <reference field="3" count="1" selected="0">
            <x v="10"/>
          </reference>
          <reference field="5" count="1" selected="0">
            <x v="35"/>
          </reference>
          <reference field="37" count="1" defaultSubtotal="1">
            <x v="146"/>
          </reference>
        </references>
      </pivotArea>
    </format>
    <format dxfId="6751">
      <pivotArea dataOnly="0" labelOnly="1" outline="0" fieldPosition="0">
        <references count="3">
          <reference field="3" count="1" selected="0">
            <x v="11"/>
          </reference>
          <reference field="5" count="1" selected="0">
            <x v="42"/>
          </reference>
          <reference field="37" count="1">
            <x v="73"/>
          </reference>
        </references>
      </pivotArea>
    </format>
    <format dxfId="6750">
      <pivotArea dataOnly="0" labelOnly="1" outline="0" fieldPosition="0">
        <references count="3">
          <reference field="3" count="1" selected="0">
            <x v="11"/>
          </reference>
          <reference field="5" count="1" selected="0">
            <x v="42"/>
          </reference>
          <reference field="37" count="1" defaultSubtotal="1">
            <x v="73"/>
          </reference>
        </references>
      </pivotArea>
    </format>
    <format dxfId="6749">
      <pivotArea dataOnly="0" labelOnly="1" outline="0" fieldPosition="0">
        <references count="3">
          <reference field="3" count="1" selected="0">
            <x v="11"/>
          </reference>
          <reference field="5" count="1" selected="0">
            <x v="51"/>
          </reference>
          <reference field="37" count="1">
            <x v="137"/>
          </reference>
        </references>
      </pivotArea>
    </format>
    <format dxfId="6748">
      <pivotArea dataOnly="0" labelOnly="1" outline="0" fieldPosition="0">
        <references count="3">
          <reference field="3" count="1" selected="0">
            <x v="11"/>
          </reference>
          <reference field="5" count="1" selected="0">
            <x v="51"/>
          </reference>
          <reference field="37" count="1" defaultSubtotal="1">
            <x v="137"/>
          </reference>
        </references>
      </pivotArea>
    </format>
    <format dxfId="6747">
      <pivotArea dataOnly="0" labelOnly="1" outline="0" fieldPosition="0">
        <references count="3">
          <reference field="3" count="1" selected="0">
            <x v="12"/>
          </reference>
          <reference field="5" count="1" selected="0">
            <x v="61"/>
          </reference>
          <reference field="37" count="1">
            <x v="39"/>
          </reference>
        </references>
      </pivotArea>
    </format>
    <format dxfId="6746">
      <pivotArea dataOnly="0" labelOnly="1" outline="0" fieldPosition="0">
        <references count="3">
          <reference field="3" count="1" selected="0">
            <x v="12"/>
          </reference>
          <reference field="5" count="1" selected="0">
            <x v="61"/>
          </reference>
          <reference field="37" count="1" defaultSubtotal="1">
            <x v="39"/>
          </reference>
        </references>
      </pivotArea>
    </format>
    <format dxfId="6745">
      <pivotArea dataOnly="0" labelOnly="1" outline="0" fieldPosition="0">
        <references count="3">
          <reference field="3" count="1" selected="0">
            <x v="12"/>
          </reference>
          <reference field="5" count="1" selected="0">
            <x v="62"/>
          </reference>
          <reference field="37" count="1">
            <x v="0"/>
          </reference>
        </references>
      </pivotArea>
    </format>
    <format dxfId="6744">
      <pivotArea dataOnly="0" labelOnly="1" outline="0" fieldPosition="0">
        <references count="3">
          <reference field="3" count="1" selected="0">
            <x v="12"/>
          </reference>
          <reference field="5" count="1" selected="0">
            <x v="62"/>
          </reference>
          <reference field="37" count="1" defaultSubtotal="1">
            <x v="0"/>
          </reference>
        </references>
      </pivotArea>
    </format>
    <format dxfId="6743">
      <pivotArea dataOnly="0" labelOnly="1" outline="0" fieldPosition="0">
        <references count="3">
          <reference field="3" count="1" selected="0">
            <x v="13"/>
          </reference>
          <reference field="5" count="1" selected="0">
            <x v="175"/>
          </reference>
          <reference field="37" count="1">
            <x v="88"/>
          </reference>
        </references>
      </pivotArea>
    </format>
    <format dxfId="6742">
      <pivotArea dataOnly="0" labelOnly="1" outline="0" fieldPosition="0">
        <references count="3">
          <reference field="3" count="1" selected="0">
            <x v="13"/>
          </reference>
          <reference field="5" count="1" selected="0">
            <x v="175"/>
          </reference>
          <reference field="37" count="1" defaultSubtotal="1">
            <x v="88"/>
          </reference>
        </references>
      </pivotArea>
    </format>
    <format dxfId="6741">
      <pivotArea dataOnly="0" labelOnly="1" outline="0" fieldPosition="0">
        <references count="3">
          <reference field="3" count="1" selected="0">
            <x v="14"/>
          </reference>
          <reference field="5" count="1" selected="0">
            <x v="75"/>
          </reference>
          <reference field="37" count="1">
            <x v="0"/>
          </reference>
        </references>
      </pivotArea>
    </format>
    <format dxfId="6740">
      <pivotArea dataOnly="0" labelOnly="1" outline="0" fieldPosition="0">
        <references count="3">
          <reference field="3" count="1" selected="0">
            <x v="14"/>
          </reference>
          <reference field="5" count="1" selected="0">
            <x v="75"/>
          </reference>
          <reference field="37" count="1" defaultSubtotal="1">
            <x v="0"/>
          </reference>
        </references>
      </pivotArea>
    </format>
    <format dxfId="6739">
      <pivotArea dataOnly="0" labelOnly="1" outline="0" fieldPosition="0">
        <references count="3">
          <reference field="3" count="1" selected="0">
            <x v="14"/>
          </reference>
          <reference field="5" count="1" selected="0">
            <x v="76"/>
          </reference>
          <reference field="37" count="1">
            <x v="79"/>
          </reference>
        </references>
      </pivotArea>
    </format>
    <format dxfId="6738">
      <pivotArea dataOnly="0" labelOnly="1" outline="0" fieldPosition="0">
        <references count="3">
          <reference field="3" count="1" selected="0">
            <x v="14"/>
          </reference>
          <reference field="5" count="1" selected="0">
            <x v="76"/>
          </reference>
          <reference field="37" count="1" defaultSubtotal="1">
            <x v="79"/>
          </reference>
        </references>
      </pivotArea>
    </format>
    <format dxfId="6737">
      <pivotArea dataOnly="0" labelOnly="1" outline="0" fieldPosition="0">
        <references count="3">
          <reference field="3" count="1" selected="0">
            <x v="14"/>
          </reference>
          <reference field="5" count="1" selected="0">
            <x v="77"/>
          </reference>
          <reference field="37" count="1">
            <x v="0"/>
          </reference>
        </references>
      </pivotArea>
    </format>
    <format dxfId="6736">
      <pivotArea dataOnly="0" labelOnly="1" outline="0" fieldPosition="0">
        <references count="3">
          <reference field="3" count="1" selected="0">
            <x v="14"/>
          </reference>
          <reference field="5" count="1" selected="0">
            <x v="77"/>
          </reference>
          <reference field="37" count="1" defaultSubtotal="1">
            <x v="0"/>
          </reference>
        </references>
      </pivotArea>
    </format>
    <format dxfId="6735">
      <pivotArea dataOnly="0" labelOnly="1" outline="0" fieldPosition="0">
        <references count="3">
          <reference field="3" count="1" selected="0">
            <x v="14"/>
          </reference>
          <reference field="5" count="1" selected="0">
            <x v="78"/>
          </reference>
          <reference field="37" count="1">
            <x v="95"/>
          </reference>
        </references>
      </pivotArea>
    </format>
    <format dxfId="6734">
      <pivotArea dataOnly="0" labelOnly="1" outline="0" fieldPosition="0">
        <references count="3">
          <reference field="3" count="1" selected="0">
            <x v="14"/>
          </reference>
          <reference field="5" count="1" selected="0">
            <x v="78"/>
          </reference>
          <reference field="37" count="1" defaultSubtotal="1">
            <x v="95"/>
          </reference>
        </references>
      </pivotArea>
    </format>
    <format dxfId="6733">
      <pivotArea dataOnly="0" labelOnly="1" outline="0" fieldPosition="0">
        <references count="3">
          <reference field="3" count="1" selected="0">
            <x v="14"/>
          </reference>
          <reference field="5" count="1" selected="0">
            <x v="79"/>
          </reference>
          <reference field="37" count="1">
            <x v="85"/>
          </reference>
        </references>
      </pivotArea>
    </format>
    <format dxfId="6732">
      <pivotArea dataOnly="0" labelOnly="1" outline="0" fieldPosition="0">
        <references count="3">
          <reference field="3" count="1" selected="0">
            <x v="14"/>
          </reference>
          <reference field="5" count="1" selected="0">
            <x v="79"/>
          </reference>
          <reference field="37" count="1" defaultSubtotal="1">
            <x v="85"/>
          </reference>
        </references>
      </pivotArea>
    </format>
    <format dxfId="6731">
      <pivotArea dataOnly="0" labelOnly="1" outline="0" fieldPosition="0">
        <references count="3">
          <reference field="3" count="1" selected="0">
            <x v="14"/>
          </reference>
          <reference field="5" count="1" selected="0">
            <x v="80"/>
          </reference>
          <reference field="37" count="1">
            <x v="113"/>
          </reference>
        </references>
      </pivotArea>
    </format>
    <format dxfId="6730">
      <pivotArea dataOnly="0" labelOnly="1" outline="0" fieldPosition="0">
        <references count="3">
          <reference field="3" count="1" selected="0">
            <x v="14"/>
          </reference>
          <reference field="5" count="1" selected="0">
            <x v="80"/>
          </reference>
          <reference field="37" count="1" defaultSubtotal="1">
            <x v="113"/>
          </reference>
        </references>
      </pivotArea>
    </format>
    <format dxfId="6729">
      <pivotArea dataOnly="0" labelOnly="1" outline="0" fieldPosition="0">
        <references count="3">
          <reference field="3" count="1" selected="0">
            <x v="14"/>
          </reference>
          <reference field="5" count="1" selected="0">
            <x v="81"/>
          </reference>
          <reference field="37" count="1">
            <x v="112"/>
          </reference>
        </references>
      </pivotArea>
    </format>
    <format dxfId="6728">
      <pivotArea dataOnly="0" labelOnly="1" outline="0" fieldPosition="0">
        <references count="3">
          <reference field="3" count="1" selected="0">
            <x v="14"/>
          </reference>
          <reference field="5" count="1" selected="0">
            <x v="81"/>
          </reference>
          <reference field="37" count="1" defaultSubtotal="1">
            <x v="112"/>
          </reference>
        </references>
      </pivotArea>
    </format>
    <format dxfId="6727">
      <pivotArea dataOnly="0" labelOnly="1" outline="0" fieldPosition="0">
        <references count="3">
          <reference field="3" count="1" selected="0">
            <x v="14"/>
          </reference>
          <reference field="5" count="1" selected="0">
            <x v="82"/>
          </reference>
          <reference field="37" count="1">
            <x v="150"/>
          </reference>
        </references>
      </pivotArea>
    </format>
    <format dxfId="6726">
      <pivotArea dataOnly="0" labelOnly="1" outline="0" fieldPosition="0">
        <references count="3">
          <reference field="3" count="1" selected="0">
            <x v="14"/>
          </reference>
          <reference field="5" count="1" selected="0">
            <x v="82"/>
          </reference>
          <reference field="37" count="1" defaultSubtotal="1">
            <x v="150"/>
          </reference>
        </references>
      </pivotArea>
    </format>
    <format dxfId="6725">
      <pivotArea dataOnly="0" labelOnly="1" outline="0" fieldPosition="0">
        <references count="3">
          <reference field="3" count="1" selected="0">
            <x v="14"/>
          </reference>
          <reference field="5" count="1" selected="0">
            <x v="83"/>
          </reference>
          <reference field="37" count="1">
            <x v="55"/>
          </reference>
        </references>
      </pivotArea>
    </format>
    <format dxfId="6724">
      <pivotArea dataOnly="0" labelOnly="1" outline="0" fieldPosition="0">
        <references count="3">
          <reference field="3" count="1" selected="0">
            <x v="14"/>
          </reference>
          <reference field="5" count="1" selected="0">
            <x v="83"/>
          </reference>
          <reference field="37" count="1" defaultSubtotal="1">
            <x v="55"/>
          </reference>
        </references>
      </pivotArea>
    </format>
    <format dxfId="6723">
      <pivotArea dataOnly="0" labelOnly="1" outline="0" fieldPosition="0">
        <references count="3">
          <reference field="3" count="1" selected="0">
            <x v="14"/>
          </reference>
          <reference field="5" count="1" selected="0">
            <x v="84"/>
          </reference>
          <reference field="37" count="1">
            <x v="62"/>
          </reference>
        </references>
      </pivotArea>
    </format>
    <format dxfId="6722">
      <pivotArea dataOnly="0" labelOnly="1" outline="0" fieldPosition="0">
        <references count="3">
          <reference field="3" count="1" selected="0">
            <x v="14"/>
          </reference>
          <reference field="5" count="1" selected="0">
            <x v="84"/>
          </reference>
          <reference field="37" count="1" defaultSubtotal="1">
            <x v="62"/>
          </reference>
        </references>
      </pivotArea>
    </format>
    <format dxfId="6721">
      <pivotArea dataOnly="0" labelOnly="1" outline="0" fieldPosition="0">
        <references count="3">
          <reference field="3" count="1" selected="0">
            <x v="14"/>
          </reference>
          <reference field="5" count="1" selected="0">
            <x v="85"/>
          </reference>
          <reference field="37" count="1">
            <x v="31"/>
          </reference>
        </references>
      </pivotArea>
    </format>
    <format dxfId="6720">
      <pivotArea dataOnly="0" labelOnly="1" outline="0" fieldPosition="0">
        <references count="3">
          <reference field="3" count="1" selected="0">
            <x v="14"/>
          </reference>
          <reference field="5" count="1" selected="0">
            <x v="85"/>
          </reference>
          <reference field="37" count="1" defaultSubtotal="1">
            <x v="31"/>
          </reference>
        </references>
      </pivotArea>
    </format>
    <format dxfId="6719">
      <pivotArea dataOnly="0" labelOnly="1" outline="0" fieldPosition="0">
        <references count="3">
          <reference field="3" count="1" selected="0">
            <x v="14"/>
          </reference>
          <reference field="5" count="1" selected="0">
            <x v="86"/>
          </reference>
          <reference field="37" count="1">
            <x v="77"/>
          </reference>
        </references>
      </pivotArea>
    </format>
    <format dxfId="6718">
      <pivotArea dataOnly="0" labelOnly="1" outline="0" fieldPosition="0">
        <references count="3">
          <reference field="3" count="1" selected="0">
            <x v="14"/>
          </reference>
          <reference field="5" count="1" selected="0">
            <x v="86"/>
          </reference>
          <reference field="37" count="1" defaultSubtotal="1">
            <x v="77"/>
          </reference>
        </references>
      </pivotArea>
    </format>
    <format dxfId="6717">
      <pivotArea dataOnly="0" labelOnly="1" outline="0" fieldPosition="0">
        <references count="3">
          <reference field="3" count="1" selected="0">
            <x v="14"/>
          </reference>
          <reference field="5" count="1" selected="0">
            <x v="87"/>
          </reference>
          <reference field="37" count="1">
            <x v="49"/>
          </reference>
        </references>
      </pivotArea>
    </format>
    <format dxfId="6716">
      <pivotArea dataOnly="0" labelOnly="1" outline="0" fieldPosition="0">
        <references count="3">
          <reference field="3" count="1" selected="0">
            <x v="14"/>
          </reference>
          <reference field="5" count="1" selected="0">
            <x v="87"/>
          </reference>
          <reference field="37" count="1" defaultSubtotal="1">
            <x v="49"/>
          </reference>
        </references>
      </pivotArea>
    </format>
    <format dxfId="6715">
      <pivotArea dataOnly="0" labelOnly="1" outline="0" fieldPosition="0">
        <references count="3">
          <reference field="3" count="1" selected="0">
            <x v="14"/>
          </reference>
          <reference field="5" count="1" selected="0">
            <x v="88"/>
          </reference>
          <reference field="37" count="1">
            <x v="76"/>
          </reference>
        </references>
      </pivotArea>
    </format>
    <format dxfId="6714">
      <pivotArea dataOnly="0" labelOnly="1" outline="0" fieldPosition="0">
        <references count="3">
          <reference field="3" count="1" selected="0">
            <x v="14"/>
          </reference>
          <reference field="5" count="1" selected="0">
            <x v="88"/>
          </reference>
          <reference field="37" count="1" defaultSubtotal="1">
            <x v="76"/>
          </reference>
        </references>
      </pivotArea>
    </format>
    <format dxfId="6713">
      <pivotArea dataOnly="0" labelOnly="1" outline="0" fieldPosition="0">
        <references count="3">
          <reference field="3" count="1" selected="0">
            <x v="14"/>
          </reference>
          <reference field="5" count="1" selected="0">
            <x v="89"/>
          </reference>
          <reference field="37" count="1">
            <x v="1"/>
          </reference>
        </references>
      </pivotArea>
    </format>
    <format dxfId="6712">
      <pivotArea dataOnly="0" labelOnly="1" outline="0" fieldPosition="0">
        <references count="3">
          <reference field="3" count="1" selected="0">
            <x v="14"/>
          </reference>
          <reference field="5" count="1" selected="0">
            <x v="89"/>
          </reference>
          <reference field="37" count="1" defaultSubtotal="1">
            <x v="1"/>
          </reference>
        </references>
      </pivotArea>
    </format>
    <format dxfId="6711">
      <pivotArea dataOnly="0" labelOnly="1" outline="0" fieldPosition="0">
        <references count="3">
          <reference field="3" count="1" selected="0">
            <x v="14"/>
          </reference>
          <reference field="5" count="1" selected="0">
            <x v="90"/>
          </reference>
          <reference field="37" count="1">
            <x v="117"/>
          </reference>
        </references>
      </pivotArea>
    </format>
    <format dxfId="6710">
      <pivotArea dataOnly="0" labelOnly="1" outline="0" fieldPosition="0">
        <references count="3">
          <reference field="3" count="1" selected="0">
            <x v="14"/>
          </reference>
          <reference field="5" count="1" selected="0">
            <x v="90"/>
          </reference>
          <reference field="37" count="1" defaultSubtotal="1">
            <x v="117"/>
          </reference>
        </references>
      </pivotArea>
    </format>
    <format dxfId="6709">
      <pivotArea dataOnly="0" labelOnly="1" outline="0" fieldPosition="0">
        <references count="3">
          <reference field="3" count="1" selected="0">
            <x v="14"/>
          </reference>
          <reference field="5" count="1" selected="0">
            <x v="91"/>
          </reference>
          <reference field="37" count="1">
            <x v="116"/>
          </reference>
        </references>
      </pivotArea>
    </format>
    <format dxfId="6708">
      <pivotArea dataOnly="0" labelOnly="1" outline="0" fieldPosition="0">
        <references count="3">
          <reference field="3" count="1" selected="0">
            <x v="14"/>
          </reference>
          <reference field="5" count="1" selected="0">
            <x v="91"/>
          </reference>
          <reference field="37" count="1" defaultSubtotal="1">
            <x v="116"/>
          </reference>
        </references>
      </pivotArea>
    </format>
    <format dxfId="6707">
      <pivotArea dataOnly="0" labelOnly="1" outline="0" fieldPosition="0">
        <references count="3">
          <reference field="3" count="1" selected="0">
            <x v="14"/>
          </reference>
          <reference field="5" count="1" selected="0">
            <x v="92"/>
          </reference>
          <reference field="37" count="1">
            <x v="41"/>
          </reference>
        </references>
      </pivotArea>
    </format>
    <format dxfId="6706">
      <pivotArea dataOnly="0" labelOnly="1" outline="0" fieldPosition="0">
        <references count="3">
          <reference field="3" count="1" selected="0">
            <x v="14"/>
          </reference>
          <reference field="5" count="1" selected="0">
            <x v="92"/>
          </reference>
          <reference field="37" count="1" defaultSubtotal="1">
            <x v="41"/>
          </reference>
        </references>
      </pivotArea>
    </format>
    <format dxfId="6705">
      <pivotArea dataOnly="0" labelOnly="1" outline="0" fieldPosition="0">
        <references count="3">
          <reference field="3" count="1" selected="0">
            <x v="14"/>
          </reference>
          <reference field="5" count="1" selected="0">
            <x v="93"/>
          </reference>
          <reference field="37" count="1">
            <x v="84"/>
          </reference>
        </references>
      </pivotArea>
    </format>
    <format dxfId="6704">
      <pivotArea dataOnly="0" labelOnly="1" outline="0" fieldPosition="0">
        <references count="3">
          <reference field="3" count="1" selected="0">
            <x v="14"/>
          </reference>
          <reference field="5" count="1" selected="0">
            <x v="93"/>
          </reference>
          <reference field="37" count="1" defaultSubtotal="1">
            <x v="84"/>
          </reference>
        </references>
      </pivotArea>
    </format>
    <format dxfId="6703">
      <pivotArea dataOnly="0" labelOnly="1" outline="0" fieldPosition="0">
        <references count="3">
          <reference field="3" count="1" selected="0">
            <x v="14"/>
          </reference>
          <reference field="5" count="1" selected="0">
            <x v="94"/>
          </reference>
          <reference field="37" count="1">
            <x v="98"/>
          </reference>
        </references>
      </pivotArea>
    </format>
    <format dxfId="6702">
      <pivotArea dataOnly="0" labelOnly="1" outline="0" fieldPosition="0">
        <references count="3">
          <reference field="3" count="1" selected="0">
            <x v="14"/>
          </reference>
          <reference field="5" count="1" selected="0">
            <x v="94"/>
          </reference>
          <reference field="37" count="1" defaultSubtotal="1">
            <x v="98"/>
          </reference>
        </references>
      </pivotArea>
    </format>
    <format dxfId="6701">
      <pivotArea dataOnly="0" labelOnly="1" outline="0" fieldPosition="0">
        <references count="3">
          <reference field="3" count="1" selected="0">
            <x v="14"/>
          </reference>
          <reference field="5" count="1" selected="0">
            <x v="95"/>
          </reference>
          <reference field="37" count="1">
            <x v="0"/>
          </reference>
        </references>
      </pivotArea>
    </format>
    <format dxfId="6700">
      <pivotArea dataOnly="0" labelOnly="1" outline="0" fieldPosition="0">
        <references count="3">
          <reference field="3" count="1" selected="0">
            <x v="14"/>
          </reference>
          <reference field="5" count="1" selected="0">
            <x v="95"/>
          </reference>
          <reference field="37" count="1" defaultSubtotal="1">
            <x v="0"/>
          </reference>
        </references>
      </pivotArea>
    </format>
    <format dxfId="6699">
      <pivotArea dataOnly="0" labelOnly="1" outline="0" fieldPosition="0">
        <references count="3">
          <reference field="3" count="1" selected="0">
            <x v="14"/>
          </reference>
          <reference field="5" count="1" selected="0">
            <x v="96"/>
          </reference>
          <reference field="37" count="1">
            <x v="0"/>
          </reference>
        </references>
      </pivotArea>
    </format>
    <format dxfId="6698">
      <pivotArea dataOnly="0" labelOnly="1" outline="0" fieldPosition="0">
        <references count="3">
          <reference field="3" count="1" selected="0">
            <x v="14"/>
          </reference>
          <reference field="5" count="1" selected="0">
            <x v="96"/>
          </reference>
          <reference field="37" count="1" defaultSubtotal="1">
            <x v="0"/>
          </reference>
        </references>
      </pivotArea>
    </format>
    <format dxfId="6697">
      <pivotArea dataOnly="0" labelOnly="1" outline="0" fieldPosition="0">
        <references count="3">
          <reference field="3" count="1" selected="0">
            <x v="14"/>
          </reference>
          <reference field="5" count="1" selected="0">
            <x v="97"/>
          </reference>
          <reference field="37" count="1">
            <x v="60"/>
          </reference>
        </references>
      </pivotArea>
    </format>
    <format dxfId="6696">
      <pivotArea dataOnly="0" labelOnly="1" outline="0" fieldPosition="0">
        <references count="3">
          <reference field="3" count="1" selected="0">
            <x v="14"/>
          </reference>
          <reference field="5" count="1" selected="0">
            <x v="97"/>
          </reference>
          <reference field="37" count="1" defaultSubtotal="1">
            <x v="60"/>
          </reference>
        </references>
      </pivotArea>
    </format>
    <format dxfId="6695">
      <pivotArea dataOnly="0" labelOnly="1" outline="0" fieldPosition="0">
        <references count="3">
          <reference field="3" count="1" selected="0">
            <x v="14"/>
          </reference>
          <reference field="5" count="1" selected="0">
            <x v="98"/>
          </reference>
          <reference field="37" count="1">
            <x v="33"/>
          </reference>
        </references>
      </pivotArea>
    </format>
    <format dxfId="6694">
      <pivotArea dataOnly="0" labelOnly="1" outline="0" fieldPosition="0">
        <references count="3">
          <reference field="3" count="1" selected="0">
            <x v="14"/>
          </reference>
          <reference field="5" count="1" selected="0">
            <x v="98"/>
          </reference>
          <reference field="37" count="1" defaultSubtotal="1">
            <x v="33"/>
          </reference>
        </references>
      </pivotArea>
    </format>
    <format dxfId="6693">
      <pivotArea dataOnly="0" labelOnly="1" outline="0" fieldPosition="0">
        <references count="3">
          <reference field="3" count="1" selected="0">
            <x v="14"/>
          </reference>
          <reference field="5" count="1" selected="0">
            <x v="99"/>
          </reference>
          <reference field="37" count="1">
            <x v="35"/>
          </reference>
        </references>
      </pivotArea>
    </format>
    <format dxfId="6692">
      <pivotArea dataOnly="0" labelOnly="1" outline="0" fieldPosition="0">
        <references count="3">
          <reference field="3" count="1" selected="0">
            <x v="14"/>
          </reference>
          <reference field="5" count="1" selected="0">
            <x v="99"/>
          </reference>
          <reference field="37" count="1" defaultSubtotal="1">
            <x v="35"/>
          </reference>
        </references>
      </pivotArea>
    </format>
    <format dxfId="6691">
      <pivotArea dataOnly="0" labelOnly="1" outline="0" fieldPosition="0">
        <references count="3">
          <reference field="3" count="1" selected="0">
            <x v="14"/>
          </reference>
          <reference field="5" count="1" selected="0">
            <x v="100"/>
          </reference>
          <reference field="37" count="1">
            <x v="34"/>
          </reference>
        </references>
      </pivotArea>
    </format>
    <format dxfId="6690">
      <pivotArea dataOnly="0" labelOnly="1" outline="0" fieldPosition="0">
        <references count="3">
          <reference field="3" count="1" selected="0">
            <x v="14"/>
          </reference>
          <reference field="5" count="1" selected="0">
            <x v="100"/>
          </reference>
          <reference field="37" count="1" defaultSubtotal="1">
            <x v="34"/>
          </reference>
        </references>
      </pivotArea>
    </format>
    <format dxfId="6689">
      <pivotArea dataOnly="0" labelOnly="1" outline="0" fieldPosition="0">
        <references count="3">
          <reference field="3" count="1" selected="0">
            <x v="14"/>
          </reference>
          <reference field="5" count="1" selected="0">
            <x v="101"/>
          </reference>
          <reference field="37" count="1">
            <x v="128"/>
          </reference>
        </references>
      </pivotArea>
    </format>
    <format dxfId="6688">
      <pivotArea dataOnly="0" labelOnly="1" outline="0" fieldPosition="0">
        <references count="3">
          <reference field="3" count="1" selected="0">
            <x v="14"/>
          </reference>
          <reference field="5" count="1" selected="0">
            <x v="101"/>
          </reference>
          <reference field="37" count="1" defaultSubtotal="1">
            <x v="128"/>
          </reference>
        </references>
      </pivotArea>
    </format>
    <format dxfId="6687">
      <pivotArea dataOnly="0" labelOnly="1" outline="0" fieldPosition="0">
        <references count="3">
          <reference field="3" count="1" selected="0">
            <x v="14"/>
          </reference>
          <reference field="5" count="1" selected="0">
            <x v="102"/>
          </reference>
          <reference field="37" count="1">
            <x v="103"/>
          </reference>
        </references>
      </pivotArea>
    </format>
    <format dxfId="6686">
      <pivotArea dataOnly="0" labelOnly="1" outline="0" fieldPosition="0">
        <references count="3">
          <reference field="3" count="1" selected="0">
            <x v="14"/>
          </reference>
          <reference field="5" count="1" selected="0">
            <x v="102"/>
          </reference>
          <reference field="37" count="1" defaultSubtotal="1">
            <x v="103"/>
          </reference>
        </references>
      </pivotArea>
    </format>
    <format dxfId="6685">
      <pivotArea dataOnly="0" labelOnly="1" outline="0" fieldPosition="0">
        <references count="3">
          <reference field="3" count="1" selected="0">
            <x v="14"/>
          </reference>
          <reference field="5" count="1" selected="0">
            <x v="103"/>
          </reference>
          <reference field="37" count="1">
            <x v="104"/>
          </reference>
        </references>
      </pivotArea>
    </format>
    <format dxfId="6684">
      <pivotArea dataOnly="0" labelOnly="1" outline="0" fieldPosition="0">
        <references count="3">
          <reference field="3" count="1" selected="0">
            <x v="14"/>
          </reference>
          <reference field="5" count="1" selected="0">
            <x v="103"/>
          </reference>
          <reference field="37" count="1" defaultSubtotal="1">
            <x v="104"/>
          </reference>
        </references>
      </pivotArea>
    </format>
    <format dxfId="6683">
      <pivotArea dataOnly="0" labelOnly="1" outline="0" fieldPosition="0">
        <references count="3">
          <reference field="3" count="1" selected="0">
            <x v="14"/>
          </reference>
          <reference field="5" count="1" selected="0">
            <x v="104"/>
          </reference>
          <reference field="37" count="1">
            <x v="105"/>
          </reference>
        </references>
      </pivotArea>
    </format>
    <format dxfId="6682">
      <pivotArea dataOnly="0" labelOnly="1" outline="0" fieldPosition="0">
        <references count="3">
          <reference field="3" count="1" selected="0">
            <x v="14"/>
          </reference>
          <reference field="5" count="1" selected="0">
            <x v="104"/>
          </reference>
          <reference field="37" count="1" defaultSubtotal="1">
            <x v="105"/>
          </reference>
        </references>
      </pivotArea>
    </format>
    <format dxfId="6681">
      <pivotArea dataOnly="0" labelOnly="1" outline="0" fieldPosition="0">
        <references count="3">
          <reference field="3" count="1" selected="0">
            <x v="14"/>
          </reference>
          <reference field="5" count="1" selected="0">
            <x v="105"/>
          </reference>
          <reference field="37" count="1">
            <x v="101"/>
          </reference>
        </references>
      </pivotArea>
    </format>
    <format dxfId="6680">
      <pivotArea dataOnly="0" labelOnly="1" outline="0" fieldPosition="0">
        <references count="3">
          <reference field="3" count="1" selected="0">
            <x v="14"/>
          </reference>
          <reference field="5" count="1" selected="0">
            <x v="105"/>
          </reference>
          <reference field="37" count="1" defaultSubtotal="1">
            <x v="101"/>
          </reference>
        </references>
      </pivotArea>
    </format>
    <format dxfId="6679">
      <pivotArea dataOnly="0" labelOnly="1" outline="0" fieldPosition="0">
        <references count="3">
          <reference field="3" count="1" selected="0">
            <x v="14"/>
          </reference>
          <reference field="5" count="1" selected="0">
            <x v="106"/>
          </reference>
          <reference field="37" count="1">
            <x v="36"/>
          </reference>
        </references>
      </pivotArea>
    </format>
    <format dxfId="6678">
      <pivotArea dataOnly="0" labelOnly="1" outline="0" fieldPosition="0">
        <references count="3">
          <reference field="3" count="1" selected="0">
            <x v="14"/>
          </reference>
          <reference field="5" count="1" selected="0">
            <x v="106"/>
          </reference>
          <reference field="37" count="1" defaultSubtotal="1">
            <x v="36"/>
          </reference>
        </references>
      </pivotArea>
    </format>
    <format dxfId="6677">
      <pivotArea dataOnly="0" labelOnly="1" outline="0" fieldPosition="0">
        <references count="3">
          <reference field="3" count="1" selected="0">
            <x v="14"/>
          </reference>
          <reference field="5" count="1" selected="0">
            <x v="107"/>
          </reference>
          <reference field="37" count="1">
            <x v="87"/>
          </reference>
        </references>
      </pivotArea>
    </format>
    <format dxfId="6676">
      <pivotArea dataOnly="0" labelOnly="1" outline="0" fieldPosition="0">
        <references count="3">
          <reference field="3" count="1" selected="0">
            <x v="14"/>
          </reference>
          <reference field="5" count="1" selected="0">
            <x v="107"/>
          </reference>
          <reference field="37" count="1" defaultSubtotal="1">
            <x v="87"/>
          </reference>
        </references>
      </pivotArea>
    </format>
    <format dxfId="6675">
      <pivotArea dataOnly="0" labelOnly="1" outline="0" fieldPosition="0">
        <references count="3">
          <reference field="3" count="1" selected="0">
            <x v="14"/>
          </reference>
          <reference field="5" count="1" selected="0">
            <x v="108"/>
          </reference>
          <reference field="37" count="1">
            <x v="32"/>
          </reference>
        </references>
      </pivotArea>
    </format>
    <format dxfId="6674">
      <pivotArea dataOnly="0" labelOnly="1" outline="0" fieldPosition="0">
        <references count="3">
          <reference field="3" count="1" selected="0">
            <x v="14"/>
          </reference>
          <reference field="5" count="1" selected="0">
            <x v="108"/>
          </reference>
          <reference field="37" count="1" defaultSubtotal="1">
            <x v="32"/>
          </reference>
        </references>
      </pivotArea>
    </format>
    <format dxfId="6673">
      <pivotArea dataOnly="0" labelOnly="1" outline="0" fieldPosition="0">
        <references count="3">
          <reference field="3" count="1" selected="0">
            <x v="14"/>
          </reference>
          <reference field="5" count="1" selected="0">
            <x v="109"/>
          </reference>
          <reference field="37" count="1">
            <x v="42"/>
          </reference>
        </references>
      </pivotArea>
    </format>
    <format dxfId="6672">
      <pivotArea dataOnly="0" labelOnly="1" outline="0" fieldPosition="0">
        <references count="3">
          <reference field="3" count="1" selected="0">
            <x v="14"/>
          </reference>
          <reference field="5" count="1" selected="0">
            <x v="109"/>
          </reference>
          <reference field="37" count="1" defaultSubtotal="1">
            <x v="42"/>
          </reference>
        </references>
      </pivotArea>
    </format>
    <format dxfId="6671">
      <pivotArea dataOnly="0" labelOnly="1" outline="0" fieldPosition="0">
        <references count="3">
          <reference field="3" count="1" selected="0">
            <x v="14"/>
          </reference>
          <reference field="5" count="1" selected="0">
            <x v="110"/>
          </reference>
          <reference field="37" count="1">
            <x v="61"/>
          </reference>
        </references>
      </pivotArea>
    </format>
    <format dxfId="6670">
      <pivotArea dataOnly="0" labelOnly="1" outline="0" fieldPosition="0">
        <references count="3">
          <reference field="3" count="1" selected="0">
            <x v="14"/>
          </reference>
          <reference field="5" count="1" selected="0">
            <x v="110"/>
          </reference>
          <reference field="37" count="1" defaultSubtotal="1">
            <x v="61"/>
          </reference>
        </references>
      </pivotArea>
    </format>
    <format dxfId="6669">
      <pivotArea dataOnly="0" labelOnly="1" outline="0" fieldPosition="0">
        <references count="3">
          <reference field="3" count="1" selected="0">
            <x v="14"/>
          </reference>
          <reference field="5" count="1" selected="0">
            <x v="112"/>
          </reference>
          <reference field="37" count="1">
            <x v="0"/>
          </reference>
        </references>
      </pivotArea>
    </format>
    <format dxfId="6668">
      <pivotArea dataOnly="0" labelOnly="1" outline="0" fieldPosition="0">
        <references count="3">
          <reference field="3" count="1" selected="0">
            <x v="14"/>
          </reference>
          <reference field="5" count="1" selected="0">
            <x v="112"/>
          </reference>
          <reference field="37" count="1" defaultSubtotal="1">
            <x v="0"/>
          </reference>
        </references>
      </pivotArea>
    </format>
    <format dxfId="6667">
      <pivotArea dataOnly="0" labelOnly="1" outline="0" fieldPosition="0">
        <references count="3">
          <reference field="3" count="1" selected="0">
            <x v="14"/>
          </reference>
          <reference field="5" count="1" selected="0">
            <x v="113"/>
          </reference>
          <reference field="37" count="1">
            <x v="23"/>
          </reference>
        </references>
      </pivotArea>
    </format>
    <format dxfId="6666">
      <pivotArea dataOnly="0" labelOnly="1" outline="0" fieldPosition="0">
        <references count="3">
          <reference field="3" count="1" selected="0">
            <x v="14"/>
          </reference>
          <reference field="5" count="1" selected="0">
            <x v="113"/>
          </reference>
          <reference field="37" count="1" defaultSubtotal="1">
            <x v="23"/>
          </reference>
        </references>
      </pivotArea>
    </format>
    <format dxfId="6665">
      <pivotArea dataOnly="0" labelOnly="1" outline="0" fieldPosition="0">
        <references count="3">
          <reference field="3" count="1" selected="0">
            <x v="14"/>
          </reference>
          <reference field="5" count="1" selected="0">
            <x v="114"/>
          </reference>
          <reference field="37" count="1">
            <x v="2"/>
          </reference>
        </references>
      </pivotArea>
    </format>
    <format dxfId="6664">
      <pivotArea dataOnly="0" labelOnly="1" outline="0" fieldPosition="0">
        <references count="3">
          <reference field="3" count="1" selected="0">
            <x v="14"/>
          </reference>
          <reference field="5" count="1" selected="0">
            <x v="114"/>
          </reference>
          <reference field="37" count="1" defaultSubtotal="1">
            <x v="2"/>
          </reference>
        </references>
      </pivotArea>
    </format>
    <format dxfId="6663">
      <pivotArea dataOnly="0" labelOnly="1" outline="0" fieldPosition="0">
        <references count="3">
          <reference field="3" count="1" selected="0">
            <x v="14"/>
          </reference>
          <reference field="5" count="1" selected="0">
            <x v="115"/>
          </reference>
          <reference field="37" count="1">
            <x v="82"/>
          </reference>
        </references>
      </pivotArea>
    </format>
    <format dxfId="6662">
      <pivotArea dataOnly="0" labelOnly="1" outline="0" fieldPosition="0">
        <references count="3">
          <reference field="3" count="1" selected="0">
            <x v="14"/>
          </reference>
          <reference field="5" count="1" selected="0">
            <x v="115"/>
          </reference>
          <reference field="37" count="1" defaultSubtotal="1">
            <x v="82"/>
          </reference>
        </references>
      </pivotArea>
    </format>
    <format dxfId="6661">
      <pivotArea dataOnly="0" labelOnly="1" outline="0" fieldPosition="0">
        <references count="3">
          <reference field="3" count="1" selected="0">
            <x v="14"/>
          </reference>
          <reference field="5" count="1" selected="0">
            <x v="116"/>
          </reference>
          <reference field="37" count="1">
            <x v="83"/>
          </reference>
        </references>
      </pivotArea>
    </format>
    <format dxfId="6660">
      <pivotArea dataOnly="0" labelOnly="1" outline="0" fieldPosition="0">
        <references count="3">
          <reference field="3" count="1" selected="0">
            <x v="14"/>
          </reference>
          <reference field="5" count="1" selected="0">
            <x v="116"/>
          </reference>
          <reference field="37" count="1" defaultSubtotal="1">
            <x v="83"/>
          </reference>
        </references>
      </pivotArea>
    </format>
    <format dxfId="6659">
      <pivotArea dataOnly="0" labelOnly="1" outline="0" fieldPosition="0">
        <references count="3">
          <reference field="3" count="1" selected="0">
            <x v="14"/>
          </reference>
          <reference field="5" count="1" selected="0">
            <x v="117"/>
          </reference>
          <reference field="37" count="1">
            <x v="56"/>
          </reference>
        </references>
      </pivotArea>
    </format>
    <format dxfId="6658">
      <pivotArea dataOnly="0" labelOnly="1" outline="0" fieldPosition="0">
        <references count="3">
          <reference field="3" count="1" selected="0">
            <x v="14"/>
          </reference>
          <reference field="5" count="1" selected="0">
            <x v="117"/>
          </reference>
          <reference field="37" count="1" defaultSubtotal="1">
            <x v="56"/>
          </reference>
        </references>
      </pivotArea>
    </format>
    <format dxfId="6657">
      <pivotArea dataOnly="0" labelOnly="1" outline="0" fieldPosition="0">
        <references count="3">
          <reference field="3" count="1" selected="0">
            <x v="14"/>
          </reference>
          <reference field="5" count="1" selected="0">
            <x v="118"/>
          </reference>
          <reference field="37" count="1">
            <x v="25"/>
          </reference>
        </references>
      </pivotArea>
    </format>
    <format dxfId="6656">
      <pivotArea dataOnly="0" labelOnly="1" outline="0" fieldPosition="0">
        <references count="3">
          <reference field="3" count="1" selected="0">
            <x v="14"/>
          </reference>
          <reference field="5" count="1" selected="0">
            <x v="118"/>
          </reference>
          <reference field="37" count="1" defaultSubtotal="1">
            <x v="25"/>
          </reference>
        </references>
      </pivotArea>
    </format>
    <format dxfId="6655">
      <pivotArea dataOnly="0" labelOnly="1" outline="0" fieldPosition="0">
        <references count="3">
          <reference field="3" count="1" selected="0">
            <x v="14"/>
          </reference>
          <reference field="5" count="1" selected="0">
            <x v="119"/>
          </reference>
          <reference field="37" count="1">
            <x v="100"/>
          </reference>
        </references>
      </pivotArea>
    </format>
    <format dxfId="6654">
      <pivotArea dataOnly="0" labelOnly="1" outline="0" fieldPosition="0">
        <references count="3">
          <reference field="3" count="1" selected="0">
            <x v="14"/>
          </reference>
          <reference field="5" count="1" selected="0">
            <x v="119"/>
          </reference>
          <reference field="37" count="1" defaultSubtotal="1">
            <x v="100"/>
          </reference>
        </references>
      </pivotArea>
    </format>
    <format dxfId="6653">
      <pivotArea dataOnly="0" labelOnly="1" outline="0" fieldPosition="0">
        <references count="3">
          <reference field="3" count="1" selected="0">
            <x v="14"/>
          </reference>
          <reference field="5" count="1" selected="0">
            <x v="120"/>
          </reference>
          <reference field="37" count="1">
            <x v="54"/>
          </reference>
        </references>
      </pivotArea>
    </format>
    <format dxfId="6652">
      <pivotArea dataOnly="0" labelOnly="1" outline="0" fieldPosition="0">
        <references count="3">
          <reference field="3" count="1" selected="0">
            <x v="14"/>
          </reference>
          <reference field="5" count="1" selected="0">
            <x v="120"/>
          </reference>
          <reference field="37" count="1" defaultSubtotal="1">
            <x v="54"/>
          </reference>
        </references>
      </pivotArea>
    </format>
    <format dxfId="6651">
      <pivotArea dataOnly="0" labelOnly="1" outline="0" fieldPosition="0">
        <references count="3">
          <reference field="3" count="1" selected="0">
            <x v="14"/>
          </reference>
          <reference field="5" count="1" selected="0">
            <x v="121"/>
          </reference>
          <reference field="37" count="1">
            <x v="45"/>
          </reference>
        </references>
      </pivotArea>
    </format>
    <format dxfId="6650">
      <pivotArea dataOnly="0" labelOnly="1" outline="0" fieldPosition="0">
        <references count="3">
          <reference field="3" count="1" selected="0">
            <x v="14"/>
          </reference>
          <reference field="5" count="1" selected="0">
            <x v="121"/>
          </reference>
          <reference field="37" count="1" defaultSubtotal="1">
            <x v="45"/>
          </reference>
        </references>
      </pivotArea>
    </format>
    <format dxfId="6649">
      <pivotArea dataOnly="0" labelOnly="1" outline="0" fieldPosition="0">
        <references count="3">
          <reference field="3" count="1" selected="0">
            <x v="14"/>
          </reference>
          <reference field="5" count="1" selected="0">
            <x v="122"/>
          </reference>
          <reference field="37" count="1">
            <x v="114"/>
          </reference>
        </references>
      </pivotArea>
    </format>
    <format dxfId="6648">
      <pivotArea dataOnly="0" labelOnly="1" outline="0" fieldPosition="0">
        <references count="3">
          <reference field="3" count="1" selected="0">
            <x v="14"/>
          </reference>
          <reference field="5" count="1" selected="0">
            <x v="122"/>
          </reference>
          <reference field="37" count="1" defaultSubtotal="1">
            <x v="114"/>
          </reference>
        </references>
      </pivotArea>
    </format>
    <format dxfId="6647">
      <pivotArea dataOnly="0" labelOnly="1" outline="0" fieldPosition="0">
        <references count="3">
          <reference field="3" count="1" selected="0">
            <x v="14"/>
          </reference>
          <reference field="5" count="1" selected="0">
            <x v="123"/>
          </reference>
          <reference field="37" count="1">
            <x v="0"/>
          </reference>
        </references>
      </pivotArea>
    </format>
    <format dxfId="6646">
      <pivotArea dataOnly="0" labelOnly="1" outline="0" fieldPosition="0">
        <references count="3">
          <reference field="3" count="1" selected="0">
            <x v="14"/>
          </reference>
          <reference field="5" count="1" selected="0">
            <x v="123"/>
          </reference>
          <reference field="37" count="1" defaultSubtotal="1">
            <x v="0"/>
          </reference>
        </references>
      </pivotArea>
    </format>
    <format dxfId="6645">
      <pivotArea dataOnly="0" labelOnly="1" outline="0" fieldPosition="0">
        <references count="3">
          <reference field="3" count="1" selected="0">
            <x v="14"/>
          </reference>
          <reference field="5" count="1" selected="0">
            <x v="124"/>
          </reference>
          <reference field="37" count="1">
            <x v="0"/>
          </reference>
        </references>
      </pivotArea>
    </format>
    <format dxfId="6644">
      <pivotArea dataOnly="0" labelOnly="1" outline="0" fieldPosition="0">
        <references count="3">
          <reference field="3" count="1" selected="0">
            <x v="14"/>
          </reference>
          <reference field="5" count="1" selected="0">
            <x v="124"/>
          </reference>
          <reference field="37" count="1" defaultSubtotal="1">
            <x v="0"/>
          </reference>
        </references>
      </pivotArea>
    </format>
    <format dxfId="6643">
      <pivotArea dataOnly="0" labelOnly="1" outline="0" fieldPosition="0">
        <references count="3">
          <reference field="3" count="1" selected="0">
            <x v="14"/>
          </reference>
          <reference field="5" count="1" selected="0">
            <x v="125"/>
          </reference>
          <reference field="37" count="1">
            <x v="135"/>
          </reference>
        </references>
      </pivotArea>
    </format>
    <format dxfId="6642">
      <pivotArea dataOnly="0" labelOnly="1" outline="0" fieldPosition="0">
        <references count="3">
          <reference field="3" count="1" selected="0">
            <x v="14"/>
          </reference>
          <reference field="5" count="1" selected="0">
            <x v="125"/>
          </reference>
          <reference field="37" count="1" defaultSubtotal="1">
            <x v="135"/>
          </reference>
        </references>
      </pivotArea>
    </format>
    <format dxfId="6641">
      <pivotArea dataOnly="0" labelOnly="1" outline="0" fieldPosition="0">
        <references count="3">
          <reference field="3" count="1" selected="0">
            <x v="14"/>
          </reference>
          <reference field="5" count="1" selected="0">
            <x v="126"/>
          </reference>
          <reference field="37" count="1">
            <x v="132"/>
          </reference>
        </references>
      </pivotArea>
    </format>
    <format dxfId="6640">
      <pivotArea dataOnly="0" labelOnly="1" outline="0" fieldPosition="0">
        <references count="3">
          <reference field="3" count="1" selected="0">
            <x v="14"/>
          </reference>
          <reference field="5" count="1" selected="0">
            <x v="126"/>
          </reference>
          <reference field="37" count="1" defaultSubtotal="1">
            <x v="132"/>
          </reference>
        </references>
      </pivotArea>
    </format>
    <format dxfId="6639">
      <pivotArea dataOnly="0" labelOnly="1" outline="0" fieldPosition="0">
        <references count="3">
          <reference field="3" count="1" selected="0">
            <x v="14"/>
          </reference>
          <reference field="5" count="1" selected="0">
            <x v="127"/>
          </reference>
          <reference field="37" count="1">
            <x v="136"/>
          </reference>
        </references>
      </pivotArea>
    </format>
    <format dxfId="6638">
      <pivotArea dataOnly="0" labelOnly="1" outline="0" fieldPosition="0">
        <references count="3">
          <reference field="3" count="1" selected="0">
            <x v="14"/>
          </reference>
          <reference field="5" count="1" selected="0">
            <x v="127"/>
          </reference>
          <reference field="37" count="1" defaultSubtotal="1">
            <x v="136"/>
          </reference>
        </references>
      </pivotArea>
    </format>
    <format dxfId="6637">
      <pivotArea dataOnly="0" labelOnly="1" outline="0" fieldPosition="0">
        <references count="3">
          <reference field="3" count="1" selected="0">
            <x v="14"/>
          </reference>
          <reference field="5" count="1" selected="0">
            <x v="128"/>
          </reference>
          <reference field="37" count="1">
            <x v="14"/>
          </reference>
        </references>
      </pivotArea>
    </format>
    <format dxfId="6636">
      <pivotArea dataOnly="0" labelOnly="1" outline="0" fieldPosition="0">
        <references count="3">
          <reference field="3" count="1" selected="0">
            <x v="14"/>
          </reference>
          <reference field="5" count="1" selected="0">
            <x v="128"/>
          </reference>
          <reference field="37" count="1" defaultSubtotal="1">
            <x v="14"/>
          </reference>
        </references>
      </pivotArea>
    </format>
    <format dxfId="6635">
      <pivotArea dataOnly="0" labelOnly="1" outline="0" fieldPosition="0">
        <references count="3">
          <reference field="3" count="1" selected="0">
            <x v="14"/>
          </reference>
          <reference field="5" count="1" selected="0">
            <x v="129"/>
          </reference>
          <reference field="37" count="1">
            <x v="10"/>
          </reference>
        </references>
      </pivotArea>
    </format>
    <format dxfId="6634">
      <pivotArea dataOnly="0" labelOnly="1" outline="0" fieldPosition="0">
        <references count="3">
          <reference field="3" count="1" selected="0">
            <x v="14"/>
          </reference>
          <reference field="5" count="1" selected="0">
            <x v="129"/>
          </reference>
          <reference field="37" count="1" defaultSubtotal="1">
            <x v="10"/>
          </reference>
        </references>
      </pivotArea>
    </format>
    <format dxfId="6633">
      <pivotArea dataOnly="0" labelOnly="1" outline="0" fieldPosition="0">
        <references count="3">
          <reference field="3" count="1" selected="0">
            <x v="14"/>
          </reference>
          <reference field="5" count="1" selected="0">
            <x v="130"/>
          </reference>
          <reference field="37" count="1">
            <x v="89"/>
          </reference>
        </references>
      </pivotArea>
    </format>
    <format dxfId="6632">
      <pivotArea dataOnly="0" labelOnly="1" outline="0" fieldPosition="0">
        <references count="3">
          <reference field="3" count="1" selected="0">
            <x v="14"/>
          </reference>
          <reference field="5" count="1" selected="0">
            <x v="130"/>
          </reference>
          <reference field="37" count="1" defaultSubtotal="1">
            <x v="89"/>
          </reference>
        </references>
      </pivotArea>
    </format>
    <format dxfId="6631">
      <pivotArea dataOnly="0" labelOnly="1" outline="0" fieldPosition="0">
        <references count="3">
          <reference field="3" count="1" selected="0">
            <x v="14"/>
          </reference>
          <reference field="5" count="1" selected="0">
            <x v="131"/>
          </reference>
          <reference field="37" count="1">
            <x v="43"/>
          </reference>
        </references>
      </pivotArea>
    </format>
    <format dxfId="6630">
      <pivotArea dataOnly="0" labelOnly="1" outline="0" fieldPosition="0">
        <references count="3">
          <reference field="3" count="1" selected="0">
            <x v="14"/>
          </reference>
          <reference field="5" count="1" selected="0">
            <x v="131"/>
          </reference>
          <reference field="37" count="1" defaultSubtotal="1">
            <x v="43"/>
          </reference>
        </references>
      </pivotArea>
    </format>
    <format dxfId="6629">
      <pivotArea dataOnly="0" labelOnly="1" outline="0" fieldPosition="0">
        <references count="3">
          <reference field="3" count="1" selected="0">
            <x v="14"/>
          </reference>
          <reference field="5" count="1" selected="0">
            <x v="132"/>
          </reference>
          <reference field="37" count="1">
            <x v="0"/>
          </reference>
        </references>
      </pivotArea>
    </format>
    <format dxfId="6628">
      <pivotArea dataOnly="0" labelOnly="1" outline="0" fieldPosition="0">
        <references count="3">
          <reference field="3" count="1" selected="0">
            <x v="14"/>
          </reference>
          <reference field="5" count="1" selected="0">
            <x v="132"/>
          </reference>
          <reference field="37" count="1" defaultSubtotal="1">
            <x v="0"/>
          </reference>
        </references>
      </pivotArea>
    </format>
    <format dxfId="6627">
      <pivotArea dataOnly="0" labelOnly="1" outline="0" fieldPosition="0">
        <references count="3">
          <reference field="3" count="1" selected="0">
            <x v="14"/>
          </reference>
          <reference field="5" count="1" selected="0">
            <x v="133"/>
          </reference>
          <reference field="37" count="1">
            <x v="130"/>
          </reference>
        </references>
      </pivotArea>
    </format>
    <format dxfId="6626">
      <pivotArea dataOnly="0" labelOnly="1" outline="0" fieldPosition="0">
        <references count="3">
          <reference field="3" count="1" selected="0">
            <x v="14"/>
          </reference>
          <reference field="5" count="1" selected="0">
            <x v="133"/>
          </reference>
          <reference field="37" count="1" defaultSubtotal="1">
            <x v="130"/>
          </reference>
        </references>
      </pivotArea>
    </format>
    <format dxfId="6625">
      <pivotArea dataOnly="0" labelOnly="1" outline="0" fieldPosition="0">
        <references count="3">
          <reference field="3" count="1" selected="0">
            <x v="14"/>
          </reference>
          <reference field="5" count="1" selected="0">
            <x v="134"/>
          </reference>
          <reference field="37" count="1">
            <x v="102"/>
          </reference>
        </references>
      </pivotArea>
    </format>
    <format dxfId="6624">
      <pivotArea dataOnly="0" labelOnly="1" outline="0" fieldPosition="0">
        <references count="3">
          <reference field="3" count="1" selected="0">
            <x v="14"/>
          </reference>
          <reference field="5" count="1" selected="0">
            <x v="134"/>
          </reference>
          <reference field="37" count="1" defaultSubtotal="1">
            <x v="102"/>
          </reference>
        </references>
      </pivotArea>
    </format>
    <format dxfId="6623">
      <pivotArea dataOnly="0" labelOnly="1" outline="0" fieldPosition="0">
        <references count="3">
          <reference field="3" count="1" selected="0">
            <x v="14"/>
          </reference>
          <reference field="5" count="1" selected="0">
            <x v="135"/>
          </reference>
          <reference field="37" count="1">
            <x v="91"/>
          </reference>
        </references>
      </pivotArea>
    </format>
    <format dxfId="6622">
      <pivotArea dataOnly="0" labelOnly="1" outline="0" fieldPosition="0">
        <references count="3">
          <reference field="3" count="1" selected="0">
            <x v="14"/>
          </reference>
          <reference field="5" count="1" selected="0">
            <x v="135"/>
          </reference>
          <reference field="37" count="1" defaultSubtotal="1">
            <x v="91"/>
          </reference>
        </references>
      </pivotArea>
    </format>
    <format dxfId="6621">
      <pivotArea dataOnly="0" labelOnly="1" outline="0" fieldPosition="0">
        <references count="3">
          <reference field="3" count="1" selected="0">
            <x v="15"/>
          </reference>
          <reference field="5" count="1" selected="0">
            <x v="68"/>
          </reference>
          <reference field="37" count="1">
            <x v="99"/>
          </reference>
        </references>
      </pivotArea>
    </format>
    <format dxfId="6620">
      <pivotArea dataOnly="0" labelOnly="1" outline="0" fieldPosition="0">
        <references count="3">
          <reference field="3" count="1" selected="0">
            <x v="15"/>
          </reference>
          <reference field="5" count="1" selected="0">
            <x v="68"/>
          </reference>
          <reference field="37" count="1" defaultSubtotal="1">
            <x v="99"/>
          </reference>
        </references>
      </pivotArea>
    </format>
    <format dxfId="6619">
      <pivotArea dataOnly="0" labelOnly="1" outline="0" fieldPosition="0">
        <references count="3">
          <reference field="3" count="1" selected="0">
            <x v="15"/>
          </reference>
          <reference field="5" count="1" selected="0">
            <x v="147"/>
          </reference>
          <reference field="37" count="1">
            <x v="21"/>
          </reference>
        </references>
      </pivotArea>
    </format>
    <format dxfId="6618">
      <pivotArea dataOnly="0" labelOnly="1" outline="0" fieldPosition="0">
        <references count="3">
          <reference field="3" count="1" selected="0">
            <x v="15"/>
          </reference>
          <reference field="5" count="1" selected="0">
            <x v="147"/>
          </reference>
          <reference field="37" count="1" defaultSubtotal="1">
            <x v="21"/>
          </reference>
        </references>
      </pivotArea>
    </format>
    <format dxfId="6617">
      <pivotArea dataOnly="0" labelOnly="1" outline="0" fieldPosition="0">
        <references count="3">
          <reference field="3" count="1" selected="0">
            <x v="15"/>
          </reference>
          <reference field="5" count="1" selected="0">
            <x v="148"/>
          </reference>
          <reference field="37" count="1">
            <x v="92"/>
          </reference>
        </references>
      </pivotArea>
    </format>
    <format dxfId="6616">
      <pivotArea dataOnly="0" labelOnly="1" outline="0" fieldPosition="0">
        <references count="3">
          <reference field="3" count="1" selected="0">
            <x v="15"/>
          </reference>
          <reference field="5" count="1" selected="0">
            <x v="148"/>
          </reference>
          <reference field="37" count="1" defaultSubtotal="1">
            <x v="92"/>
          </reference>
        </references>
      </pivotArea>
    </format>
    <format dxfId="6615">
      <pivotArea dataOnly="0" labelOnly="1" outline="0" fieldPosition="0">
        <references count="3">
          <reference field="3" count="1" selected="0">
            <x v="15"/>
          </reference>
          <reference field="5" count="1" selected="0">
            <x v="149"/>
          </reference>
          <reference field="37" count="1">
            <x v="93"/>
          </reference>
        </references>
      </pivotArea>
    </format>
    <format dxfId="6614">
      <pivotArea dataOnly="0" labelOnly="1" outline="0" fieldPosition="0">
        <references count="3">
          <reference field="3" count="1" selected="0">
            <x v="15"/>
          </reference>
          <reference field="5" count="1" selected="0">
            <x v="149"/>
          </reference>
          <reference field="37" count="1" defaultSubtotal="1">
            <x v="93"/>
          </reference>
        </references>
      </pivotArea>
    </format>
    <format dxfId="6613">
      <pivotArea dataOnly="0" labelOnly="1" outline="0" fieldPosition="0">
        <references count="3">
          <reference field="3" count="1" selected="0">
            <x v="15"/>
          </reference>
          <reference field="5" count="1" selected="0">
            <x v="151"/>
          </reference>
          <reference field="37" count="1">
            <x v="145"/>
          </reference>
        </references>
      </pivotArea>
    </format>
    <format dxfId="6612">
      <pivotArea dataOnly="0" labelOnly="1" outline="0" fieldPosition="0">
        <references count="3">
          <reference field="3" count="1" selected="0">
            <x v="15"/>
          </reference>
          <reference field="5" count="1" selected="0">
            <x v="151"/>
          </reference>
          <reference field="37" count="1" defaultSubtotal="1">
            <x v="145"/>
          </reference>
        </references>
      </pivotArea>
    </format>
    <format dxfId="6611">
      <pivotArea dataOnly="0" labelOnly="1" outline="0" fieldPosition="0">
        <references count="3">
          <reference field="3" count="1" selected="0">
            <x v="15"/>
          </reference>
          <reference field="5" count="1" selected="0">
            <x v="152"/>
          </reference>
          <reference field="37" count="1">
            <x v="48"/>
          </reference>
        </references>
      </pivotArea>
    </format>
    <format dxfId="6610">
      <pivotArea dataOnly="0" labelOnly="1" outline="0" fieldPosition="0">
        <references count="3">
          <reference field="3" count="1" selected="0">
            <x v="15"/>
          </reference>
          <reference field="5" count="1" selected="0">
            <x v="152"/>
          </reference>
          <reference field="37" count="1" defaultSubtotal="1">
            <x v="48"/>
          </reference>
        </references>
      </pivotArea>
    </format>
    <format dxfId="6609">
      <pivotArea dataOnly="0" labelOnly="1" outline="0" fieldPosition="0">
        <references count="3">
          <reference field="3" count="1" selected="0">
            <x v="15"/>
          </reference>
          <reference field="5" count="1" selected="0">
            <x v="153"/>
          </reference>
          <reference field="37" count="1">
            <x v="129"/>
          </reference>
        </references>
      </pivotArea>
    </format>
    <format dxfId="6608">
      <pivotArea dataOnly="0" labelOnly="1" outline="0" fieldPosition="0">
        <references count="3">
          <reference field="3" count="1" selected="0">
            <x v="15"/>
          </reference>
          <reference field="5" count="1" selected="0">
            <x v="153"/>
          </reference>
          <reference field="37" count="1" defaultSubtotal="1">
            <x v="129"/>
          </reference>
        </references>
      </pivotArea>
    </format>
    <format dxfId="6607">
      <pivotArea dataOnly="0" labelOnly="1" outline="0" fieldPosition="0">
        <references count="3">
          <reference field="3" count="1" selected="0">
            <x v="15"/>
          </reference>
          <reference field="5" count="1" selected="0">
            <x v="154"/>
          </reference>
          <reference field="37" count="1">
            <x v="154"/>
          </reference>
        </references>
      </pivotArea>
    </format>
    <format dxfId="6606">
      <pivotArea dataOnly="0" labelOnly="1" outline="0" fieldPosition="0">
        <references count="3">
          <reference field="3" count="1" selected="0">
            <x v="15"/>
          </reference>
          <reference field="5" count="1" selected="0">
            <x v="154"/>
          </reference>
          <reference field="37" count="1" defaultSubtotal="1">
            <x v="154"/>
          </reference>
        </references>
      </pivotArea>
    </format>
    <format dxfId="6605">
      <pivotArea dataOnly="0" labelOnly="1" outline="0" fieldPosition="0">
        <references count="3">
          <reference field="3" count="1" selected="0">
            <x v="15"/>
          </reference>
          <reference field="5" count="1" selected="0">
            <x v="155"/>
          </reference>
          <reference field="37" count="1">
            <x v="94"/>
          </reference>
        </references>
      </pivotArea>
    </format>
    <format dxfId="6604">
      <pivotArea dataOnly="0" labelOnly="1" outline="0" fieldPosition="0">
        <references count="3">
          <reference field="3" count="1" selected="0">
            <x v="15"/>
          </reference>
          <reference field="5" count="1" selected="0">
            <x v="155"/>
          </reference>
          <reference field="37" count="1" defaultSubtotal="1">
            <x v="94"/>
          </reference>
        </references>
      </pivotArea>
    </format>
    <format dxfId="6603">
      <pivotArea dataOnly="0" labelOnly="1" outline="0" fieldPosition="0">
        <references count="3">
          <reference field="3" count="1" selected="0">
            <x v="15"/>
          </reference>
          <reference field="5" count="1" selected="0">
            <x v="156"/>
          </reference>
          <reference field="37" count="1">
            <x v="26"/>
          </reference>
        </references>
      </pivotArea>
    </format>
    <format dxfId="6602">
      <pivotArea dataOnly="0" labelOnly="1" outline="0" fieldPosition="0">
        <references count="3">
          <reference field="3" count="1" selected="0">
            <x v="15"/>
          </reference>
          <reference field="5" count="1" selected="0">
            <x v="156"/>
          </reference>
          <reference field="37" count="1" defaultSubtotal="1">
            <x v="26"/>
          </reference>
        </references>
      </pivotArea>
    </format>
    <format dxfId="6601">
      <pivotArea dataOnly="0" labelOnly="1" outline="0" fieldPosition="0">
        <references count="3">
          <reference field="3" count="1" selected="0">
            <x v="15"/>
          </reference>
          <reference field="5" count="1" selected="0">
            <x v="157"/>
          </reference>
          <reference field="37" count="1">
            <x v="20"/>
          </reference>
        </references>
      </pivotArea>
    </format>
    <format dxfId="6600">
      <pivotArea dataOnly="0" labelOnly="1" outline="0" fieldPosition="0">
        <references count="3">
          <reference field="3" count="1" selected="0">
            <x v="15"/>
          </reference>
          <reference field="5" count="1" selected="0">
            <x v="157"/>
          </reference>
          <reference field="37" count="1" defaultSubtotal="1">
            <x v="20"/>
          </reference>
        </references>
      </pivotArea>
    </format>
    <format dxfId="6599">
      <pivotArea dataOnly="0" labelOnly="1" outline="0" fieldPosition="0">
        <references count="3">
          <reference field="3" count="1" selected="0">
            <x v="16"/>
          </reference>
          <reference field="5" count="1" selected="0">
            <x v="161"/>
          </reference>
          <reference field="37" count="1">
            <x v="6"/>
          </reference>
        </references>
      </pivotArea>
    </format>
    <format dxfId="6598">
      <pivotArea dataOnly="0" labelOnly="1" outline="0" fieldPosition="0">
        <references count="3">
          <reference field="3" count="1" selected="0">
            <x v="16"/>
          </reference>
          <reference field="5" count="1" selected="0">
            <x v="161"/>
          </reference>
          <reference field="37" count="1" defaultSubtotal="1">
            <x v="6"/>
          </reference>
        </references>
      </pivotArea>
    </format>
    <format dxfId="6597">
      <pivotArea dataOnly="0" labelOnly="1" outline="0" fieldPosition="0">
        <references count="3">
          <reference field="3" count="1" selected="0">
            <x v="16"/>
          </reference>
          <reference field="5" count="1" selected="0">
            <x v="162"/>
          </reference>
          <reference field="37" count="1">
            <x v="153"/>
          </reference>
        </references>
      </pivotArea>
    </format>
    <format dxfId="6596">
      <pivotArea dataOnly="0" labelOnly="1" outline="0" fieldPosition="0">
        <references count="3">
          <reference field="3" count="1" selected="0">
            <x v="16"/>
          </reference>
          <reference field="5" count="1" selected="0">
            <x v="162"/>
          </reference>
          <reference field="37" count="1" defaultSubtotal="1">
            <x v="153"/>
          </reference>
        </references>
      </pivotArea>
    </format>
    <format dxfId="6595">
      <pivotArea dataOnly="0" labelOnly="1" outline="0" fieldPosition="0">
        <references count="3">
          <reference field="3" count="1" selected="0">
            <x v="16"/>
          </reference>
          <reference field="5" count="1" selected="0">
            <x v="165"/>
          </reference>
          <reference field="37" count="1">
            <x v="7"/>
          </reference>
        </references>
      </pivotArea>
    </format>
    <format dxfId="6594">
      <pivotArea dataOnly="0" labelOnly="1" outline="0" fieldPosition="0">
        <references count="3">
          <reference field="3" count="1" selected="0">
            <x v="16"/>
          </reference>
          <reference field="5" count="1" selected="0">
            <x v="165"/>
          </reference>
          <reference field="37" count="1" defaultSubtotal="1">
            <x v="7"/>
          </reference>
        </references>
      </pivotArea>
    </format>
    <format dxfId="6593">
      <pivotArea dataOnly="0" labelOnly="1" outline="0" fieldPosition="0">
        <references count="3">
          <reference field="3" count="1" selected="0">
            <x v="16"/>
          </reference>
          <reference field="5" count="1" selected="0">
            <x v="166"/>
          </reference>
          <reference field="37" count="1">
            <x v="11"/>
          </reference>
        </references>
      </pivotArea>
    </format>
    <format dxfId="6592">
      <pivotArea dataOnly="0" labelOnly="1" outline="0" fieldPosition="0">
        <references count="3">
          <reference field="3" count="1" selected="0">
            <x v="16"/>
          </reference>
          <reference field="5" count="1" selected="0">
            <x v="166"/>
          </reference>
          <reference field="37" count="1" defaultSubtotal="1">
            <x v="11"/>
          </reference>
        </references>
      </pivotArea>
    </format>
    <format dxfId="6591">
      <pivotArea dataOnly="0" labelOnly="1" outline="0" fieldPosition="0">
        <references count="3">
          <reference field="3" count="1" selected="0">
            <x v="16"/>
          </reference>
          <reference field="5" count="1" selected="0">
            <x v="167"/>
          </reference>
          <reference field="37" count="1">
            <x v="152"/>
          </reference>
        </references>
      </pivotArea>
    </format>
    <format dxfId="6590">
      <pivotArea dataOnly="0" labelOnly="1" outline="0" fieldPosition="0">
        <references count="3">
          <reference field="3" count="1" selected="0">
            <x v="16"/>
          </reference>
          <reference field="5" count="1" selected="0">
            <x v="167"/>
          </reference>
          <reference field="37" count="1" defaultSubtotal="1">
            <x v="152"/>
          </reference>
        </references>
      </pivotArea>
    </format>
    <format dxfId="6589">
      <pivotArea dataOnly="0" labelOnly="1" outline="0" fieldPosition="0">
        <references count="3">
          <reference field="3" count="1" selected="0">
            <x v="16"/>
          </reference>
          <reference field="5" count="1" selected="0">
            <x v="168"/>
          </reference>
          <reference field="37" count="1">
            <x v="3"/>
          </reference>
        </references>
      </pivotArea>
    </format>
    <format dxfId="6588">
      <pivotArea dataOnly="0" labelOnly="1" outline="0" fieldPosition="0">
        <references count="3">
          <reference field="3" count="1" selected="0">
            <x v="16"/>
          </reference>
          <reference field="5" count="1" selected="0">
            <x v="168"/>
          </reference>
          <reference field="37" count="1" defaultSubtotal="1">
            <x v="3"/>
          </reference>
        </references>
      </pivotArea>
    </format>
    <format dxfId="6587">
      <pivotArea dataOnly="0" labelOnly="1" outline="0" fieldPosition="0">
        <references count="3">
          <reference field="3" count="1" selected="0">
            <x v="16"/>
          </reference>
          <reference field="5" count="1" selected="0">
            <x v="169"/>
          </reference>
          <reference field="37" count="1">
            <x v="67"/>
          </reference>
        </references>
      </pivotArea>
    </format>
    <format dxfId="6586">
      <pivotArea dataOnly="0" labelOnly="1" outline="0" fieldPosition="0">
        <references count="3">
          <reference field="3" count="1" selected="0">
            <x v="16"/>
          </reference>
          <reference field="5" count="1" selected="0">
            <x v="169"/>
          </reference>
          <reference field="37" count="1" defaultSubtotal="1">
            <x v="67"/>
          </reference>
        </references>
      </pivotArea>
    </format>
    <format dxfId="6585">
      <pivotArea dataOnly="0" labelOnly="1" outline="0" fieldPosition="0">
        <references count="3">
          <reference field="3" count="1" selected="0">
            <x v="16"/>
          </reference>
          <reference field="5" count="1" selected="0">
            <x v="170"/>
          </reference>
          <reference field="37" count="1">
            <x v="5"/>
          </reference>
        </references>
      </pivotArea>
    </format>
    <format dxfId="6584">
      <pivotArea dataOnly="0" labelOnly="1" outline="0" fieldPosition="0">
        <references count="3">
          <reference field="3" count="1" selected="0">
            <x v="16"/>
          </reference>
          <reference field="5" count="1" selected="0">
            <x v="170"/>
          </reference>
          <reference field="37" count="1" defaultSubtotal="1">
            <x v="5"/>
          </reference>
        </references>
      </pivotArea>
    </format>
    <format dxfId="6583">
      <pivotArea dataOnly="0" labelOnly="1" outline="0" fieldPosition="0">
        <references count="3">
          <reference field="3" count="1" selected="0">
            <x v="16"/>
          </reference>
          <reference field="5" count="1" selected="0">
            <x v="171"/>
          </reference>
          <reference field="37" count="1">
            <x v="110"/>
          </reference>
        </references>
      </pivotArea>
    </format>
    <format dxfId="6582">
      <pivotArea dataOnly="0" labelOnly="1" outline="0" fieldPosition="0">
        <references count="3">
          <reference field="3" count="1" selected="0">
            <x v="16"/>
          </reference>
          <reference field="5" count="1" selected="0">
            <x v="171"/>
          </reference>
          <reference field="37" count="1" defaultSubtotal="1">
            <x v="110"/>
          </reference>
        </references>
      </pivotArea>
    </format>
    <format dxfId="6581">
      <pivotArea dataOnly="0" labelOnly="1" outline="0" fieldPosition="0">
        <references count="3">
          <reference field="3" count="1" selected="0">
            <x v="16"/>
          </reference>
          <reference field="5" count="1" selected="0">
            <x v="172"/>
          </reference>
          <reference field="37" count="1">
            <x v="111"/>
          </reference>
        </references>
      </pivotArea>
    </format>
    <format dxfId="6580">
      <pivotArea dataOnly="0" labelOnly="1" outline="0" fieldPosition="0">
        <references count="3">
          <reference field="3" count="1" selected="0">
            <x v="16"/>
          </reference>
          <reference field="5" count="1" selected="0">
            <x v="172"/>
          </reference>
          <reference field="37" count="1" defaultSubtotal="1">
            <x v="111"/>
          </reference>
        </references>
      </pivotArea>
    </format>
    <format dxfId="6579">
      <pivotArea dataOnly="0" labelOnly="1" outline="0" fieldPosition="0">
        <references count="3">
          <reference field="3" count="1" selected="0">
            <x v="16"/>
          </reference>
          <reference field="5" count="1" selected="0">
            <x v="173"/>
          </reference>
          <reference field="37" count="1">
            <x v="9"/>
          </reference>
        </references>
      </pivotArea>
    </format>
    <format dxfId="6578">
      <pivotArea dataOnly="0" labelOnly="1" outline="0" fieldPosition="0">
        <references count="3">
          <reference field="3" count="1" selected="0">
            <x v="16"/>
          </reference>
          <reference field="5" count="1" selected="0">
            <x v="173"/>
          </reference>
          <reference field="37" count="1" defaultSubtotal="1">
            <x v="9"/>
          </reference>
        </references>
      </pivotArea>
    </format>
    <format dxfId="6577">
      <pivotArea dataOnly="0" labelOnly="1" outline="0" fieldPosition="0">
        <references count="3">
          <reference field="3" count="1" selected="0">
            <x v="16"/>
          </reference>
          <reference field="5" count="1" selected="0">
            <x v="174"/>
          </reference>
          <reference field="37" count="1">
            <x v="153"/>
          </reference>
        </references>
      </pivotArea>
    </format>
    <format dxfId="6576">
      <pivotArea dataOnly="0" labelOnly="1" outline="0" fieldPosition="0">
        <references count="3">
          <reference field="3" count="1" selected="0">
            <x v="16"/>
          </reference>
          <reference field="5" count="1" selected="0">
            <x v="174"/>
          </reference>
          <reference field="37" count="1" defaultSubtotal="1">
            <x v="153"/>
          </reference>
        </references>
      </pivotArea>
    </format>
    <format dxfId="6575">
      <pivotArea dataOnly="0" labelOnly="1" outline="0" fieldPosition="0">
        <references count="3">
          <reference field="3" count="1" selected="0">
            <x v="17"/>
          </reference>
          <reference field="5" count="1" selected="0">
            <x v="40"/>
          </reference>
          <reference field="37" count="1">
            <x v="126"/>
          </reference>
        </references>
      </pivotArea>
    </format>
    <format dxfId="6574">
      <pivotArea dataOnly="0" labelOnly="1" outline="0" fieldPosition="0">
        <references count="3">
          <reference field="3" count="1" selected="0">
            <x v="17"/>
          </reference>
          <reference field="5" count="1" selected="0">
            <x v="40"/>
          </reference>
          <reference field="37" count="1" defaultSubtotal="1">
            <x v="126"/>
          </reference>
        </references>
      </pivotArea>
    </format>
    <format dxfId="6573">
      <pivotArea dataOnly="0" labelOnly="1" outline="0" fieldPosition="0">
        <references count="3">
          <reference field="3" count="1" selected="0">
            <x v="17"/>
          </reference>
          <reference field="5" count="1" selected="0">
            <x v="41"/>
          </reference>
          <reference field="37" count="1">
            <x v="118"/>
          </reference>
        </references>
      </pivotArea>
    </format>
    <format dxfId="6572">
      <pivotArea dataOnly="0" labelOnly="1" outline="0" fieldPosition="0">
        <references count="3">
          <reference field="3" count="1" selected="0">
            <x v="17"/>
          </reference>
          <reference field="5" count="1" selected="0">
            <x v="41"/>
          </reference>
          <reference field="37" count="1" defaultSubtotal="1">
            <x v="118"/>
          </reference>
        </references>
      </pivotArea>
    </format>
    <format dxfId="6571">
      <pivotArea dataOnly="0" labelOnly="1" outline="0" fieldPosition="0">
        <references count="3">
          <reference field="3" count="1" selected="0">
            <x v="17"/>
          </reference>
          <reference field="5" count="1" selected="0">
            <x v="43"/>
          </reference>
          <reference field="37" count="1">
            <x v="126"/>
          </reference>
        </references>
      </pivotArea>
    </format>
    <format dxfId="6570">
      <pivotArea dataOnly="0" labelOnly="1" outline="0" fieldPosition="0">
        <references count="3">
          <reference field="3" count="1" selected="0">
            <x v="17"/>
          </reference>
          <reference field="5" count="1" selected="0">
            <x v="43"/>
          </reference>
          <reference field="37" count="1" defaultSubtotal="1">
            <x v="126"/>
          </reference>
        </references>
      </pivotArea>
    </format>
    <format dxfId="6569">
      <pivotArea dataOnly="0" labelOnly="1" outline="0" fieldPosition="0">
        <references count="3">
          <reference field="3" count="1" selected="0">
            <x v="17"/>
          </reference>
          <reference field="5" count="1" selected="0">
            <x v="44"/>
          </reference>
          <reference field="37" count="1">
            <x v="122"/>
          </reference>
        </references>
      </pivotArea>
    </format>
    <format dxfId="6568">
      <pivotArea dataOnly="0" labelOnly="1" outline="0" fieldPosition="0">
        <references count="3">
          <reference field="3" count="1" selected="0">
            <x v="17"/>
          </reference>
          <reference field="5" count="1" selected="0">
            <x v="44"/>
          </reference>
          <reference field="37" count="1" defaultSubtotal="1">
            <x v="122"/>
          </reference>
        </references>
      </pivotArea>
    </format>
    <format dxfId="6567">
      <pivotArea dataOnly="0" labelOnly="1" outline="0" fieldPosition="0">
        <references count="3">
          <reference field="3" count="1" selected="0">
            <x v="17"/>
          </reference>
          <reference field="5" count="1" selected="0">
            <x v="45"/>
          </reference>
          <reference field="37" count="1">
            <x v="119"/>
          </reference>
        </references>
      </pivotArea>
    </format>
    <format dxfId="6566">
      <pivotArea dataOnly="0" labelOnly="1" outline="0" fieldPosition="0">
        <references count="3">
          <reference field="3" count="1" selected="0">
            <x v="17"/>
          </reference>
          <reference field="5" count="1" selected="0">
            <x v="45"/>
          </reference>
          <reference field="37" count="1" defaultSubtotal="1">
            <x v="119"/>
          </reference>
        </references>
      </pivotArea>
    </format>
    <format dxfId="6565">
      <pivotArea dataOnly="0" labelOnly="1" outline="0" fieldPosition="0">
        <references count="3">
          <reference field="3" count="1" selected="0">
            <x v="17"/>
          </reference>
          <reference field="5" count="1" selected="0">
            <x v="46"/>
          </reference>
          <reference field="37" count="1">
            <x v="119"/>
          </reference>
        </references>
      </pivotArea>
    </format>
    <format dxfId="6564">
      <pivotArea dataOnly="0" labelOnly="1" outline="0" fieldPosition="0">
        <references count="3">
          <reference field="3" count="1" selected="0">
            <x v="17"/>
          </reference>
          <reference field="5" count="1" selected="0">
            <x v="46"/>
          </reference>
          <reference field="37" count="1" defaultSubtotal="1">
            <x v="119"/>
          </reference>
        </references>
      </pivotArea>
    </format>
    <format dxfId="6563">
      <pivotArea dataOnly="0" labelOnly="1" outline="0" fieldPosition="0">
        <references count="3">
          <reference field="3" count="1" selected="0">
            <x v="17"/>
          </reference>
          <reference field="5" count="1" selected="0">
            <x v="47"/>
          </reference>
          <reference field="37" count="1">
            <x v="126"/>
          </reference>
        </references>
      </pivotArea>
    </format>
    <format dxfId="6562">
      <pivotArea dataOnly="0" labelOnly="1" outline="0" fieldPosition="0">
        <references count="3">
          <reference field="3" count="1" selected="0">
            <x v="17"/>
          </reference>
          <reference field="5" count="1" selected="0">
            <x v="47"/>
          </reference>
          <reference field="37" count="1" defaultSubtotal="1">
            <x v="126"/>
          </reference>
        </references>
      </pivotArea>
    </format>
    <format dxfId="6561">
      <pivotArea dataOnly="0" labelOnly="1" outline="0" fieldPosition="0">
        <references count="3">
          <reference field="3" count="1" selected="0">
            <x v="17"/>
          </reference>
          <reference field="5" count="1" selected="0">
            <x v="48"/>
          </reference>
          <reference field="37" count="1">
            <x v="126"/>
          </reference>
        </references>
      </pivotArea>
    </format>
    <format dxfId="6560">
      <pivotArea dataOnly="0" labelOnly="1" outline="0" fieldPosition="0">
        <references count="3">
          <reference field="3" count="1" selected="0">
            <x v="17"/>
          </reference>
          <reference field="5" count="1" selected="0">
            <x v="48"/>
          </reference>
          <reference field="37" count="1" defaultSubtotal="1">
            <x v="126"/>
          </reference>
        </references>
      </pivotArea>
    </format>
    <format dxfId="6559">
      <pivotArea dataOnly="0" labelOnly="1" outline="0" fieldPosition="0">
        <references count="3">
          <reference field="3" count="1" selected="0">
            <x v="17"/>
          </reference>
          <reference field="5" count="1" selected="0">
            <x v="49"/>
          </reference>
          <reference field="37" count="1">
            <x v="126"/>
          </reference>
        </references>
      </pivotArea>
    </format>
    <format dxfId="6558">
      <pivotArea dataOnly="0" labelOnly="1" outline="0" fieldPosition="0">
        <references count="3">
          <reference field="3" count="1" selected="0">
            <x v="17"/>
          </reference>
          <reference field="5" count="1" selected="0">
            <x v="49"/>
          </reference>
          <reference field="37" count="1" defaultSubtotal="1">
            <x v="126"/>
          </reference>
        </references>
      </pivotArea>
    </format>
    <format dxfId="6557">
      <pivotArea dataOnly="0" labelOnly="1" outline="0" fieldPosition="0">
        <references count="3">
          <reference field="3" count="1" selected="0">
            <x v="17"/>
          </reference>
          <reference field="5" count="1" selected="0">
            <x v="50"/>
          </reference>
          <reference field="37" count="1">
            <x v="126"/>
          </reference>
        </references>
      </pivotArea>
    </format>
    <format dxfId="6556">
      <pivotArea dataOnly="0" labelOnly="1" outline="0" fieldPosition="0">
        <references count="3">
          <reference field="3" count="1" selected="0">
            <x v="17"/>
          </reference>
          <reference field="5" count="1" selected="0">
            <x v="50"/>
          </reference>
          <reference field="37" count="1" defaultSubtotal="1">
            <x v="126"/>
          </reference>
        </references>
      </pivotArea>
    </format>
    <format dxfId="6555">
      <pivotArea dataOnly="0" labelOnly="1" outline="0" fieldPosition="0">
        <references count="3">
          <reference field="3" count="1" selected="0">
            <x v="17"/>
          </reference>
          <reference field="5" count="1" selected="0">
            <x v="53"/>
          </reference>
          <reference field="37" count="1">
            <x v="120"/>
          </reference>
        </references>
      </pivotArea>
    </format>
    <format dxfId="6554">
      <pivotArea dataOnly="0" labelOnly="1" outline="0" fieldPosition="0">
        <references count="3">
          <reference field="3" count="1" selected="0">
            <x v="17"/>
          </reference>
          <reference field="5" count="1" selected="0">
            <x v="53"/>
          </reference>
          <reference field="37" count="1" defaultSubtotal="1">
            <x v="120"/>
          </reference>
        </references>
      </pivotArea>
    </format>
    <format dxfId="6553">
      <pivotArea dataOnly="0" labelOnly="1" outline="0" fieldPosition="0">
        <references count="3">
          <reference field="3" count="1" selected="0">
            <x v="17"/>
          </reference>
          <reference field="5" count="1" selected="0">
            <x v="54"/>
          </reference>
          <reference field="37" count="1">
            <x v="121"/>
          </reference>
        </references>
      </pivotArea>
    </format>
    <format dxfId="6552">
      <pivotArea dataOnly="0" labelOnly="1" outline="0" fieldPosition="0">
        <references count="3">
          <reference field="3" count="1" selected="0">
            <x v="17"/>
          </reference>
          <reference field="5" count="1" selected="0">
            <x v="54"/>
          </reference>
          <reference field="37" count="1" defaultSubtotal="1">
            <x v="121"/>
          </reference>
        </references>
      </pivotArea>
    </format>
    <format dxfId="6551">
      <pivotArea dataOnly="0" labelOnly="1" outline="0" fieldPosition="0">
        <references count="3">
          <reference field="3" count="1" selected="0">
            <x v="17"/>
          </reference>
          <reference field="5" count="1" selected="0">
            <x v="55"/>
          </reference>
          <reference field="37" count="1">
            <x v="123"/>
          </reference>
        </references>
      </pivotArea>
    </format>
    <format dxfId="6550">
      <pivotArea dataOnly="0" labelOnly="1" outline="0" fieldPosition="0">
        <references count="3">
          <reference field="3" count="1" selected="0">
            <x v="17"/>
          </reference>
          <reference field="5" count="1" selected="0">
            <x v="55"/>
          </reference>
          <reference field="37" count="1" defaultSubtotal="1">
            <x v="123"/>
          </reference>
        </references>
      </pivotArea>
    </format>
    <format dxfId="6549">
      <pivotArea dataOnly="0" labelOnly="1" outline="0" fieldPosition="0">
        <references count="3">
          <reference field="3" count="1" selected="0">
            <x v="17"/>
          </reference>
          <reference field="5" count="1" selected="0">
            <x v="56"/>
          </reference>
          <reference field="37" count="1">
            <x v="124"/>
          </reference>
        </references>
      </pivotArea>
    </format>
    <format dxfId="6548">
      <pivotArea dataOnly="0" labelOnly="1" outline="0" fieldPosition="0">
        <references count="3">
          <reference field="3" count="1" selected="0">
            <x v="17"/>
          </reference>
          <reference field="5" count="1" selected="0">
            <x v="56"/>
          </reference>
          <reference field="37" count="1" defaultSubtotal="1">
            <x v="124"/>
          </reference>
        </references>
      </pivotArea>
    </format>
    <format dxfId="6547">
      <pivotArea dataOnly="0" labelOnly="1" outline="0" fieldPosition="0">
        <references count="3">
          <reference field="3" count="1" selected="0">
            <x v="17"/>
          </reference>
          <reference field="5" count="1" selected="0">
            <x v="57"/>
          </reference>
          <reference field="37" count="1">
            <x v="125"/>
          </reference>
        </references>
      </pivotArea>
    </format>
    <format dxfId="6546">
      <pivotArea dataOnly="0" labelOnly="1" outline="0" fieldPosition="0">
        <references count="3">
          <reference field="3" count="1" selected="0">
            <x v="17"/>
          </reference>
          <reference field="5" count="1" selected="0">
            <x v="57"/>
          </reference>
          <reference field="37" count="1" defaultSubtotal="1">
            <x v="125"/>
          </reference>
        </references>
      </pivotArea>
    </format>
    <format dxfId="6545">
      <pivotArea dataOnly="0" labelOnly="1" outline="0" fieldPosition="0">
        <references count="3">
          <reference field="3" count="1" selected="0">
            <x v="17"/>
          </reference>
          <reference field="5" count="1" selected="0">
            <x v="58"/>
          </reference>
          <reference field="37" count="1">
            <x v="0"/>
          </reference>
        </references>
      </pivotArea>
    </format>
    <format dxfId="6544">
      <pivotArea dataOnly="0" labelOnly="1" outline="0" fieldPosition="0">
        <references count="3">
          <reference field="3" count="1" selected="0">
            <x v="17"/>
          </reference>
          <reference field="5" count="1" selected="0">
            <x v="58"/>
          </reference>
          <reference field="37" count="1" defaultSubtotal="1">
            <x v="0"/>
          </reference>
        </references>
      </pivotArea>
    </format>
    <format dxfId="6543">
      <pivotArea dataOnly="0" labelOnly="1" outline="0" fieldPosition="0">
        <references count="3">
          <reference field="3" count="1" selected="0">
            <x v="17"/>
          </reference>
          <reference field="5" count="1" selected="0">
            <x v="59"/>
          </reference>
          <reference field="37" count="1">
            <x v="119"/>
          </reference>
        </references>
      </pivotArea>
    </format>
    <format dxfId="6542">
      <pivotArea dataOnly="0" labelOnly="1" outline="0" fieldPosition="0">
        <references count="3">
          <reference field="3" count="1" selected="0">
            <x v="17"/>
          </reference>
          <reference field="5" count="1" selected="0">
            <x v="59"/>
          </reference>
          <reference field="37" count="1" defaultSubtotal="1">
            <x v="119"/>
          </reference>
        </references>
      </pivotArea>
    </format>
    <format dxfId="6541">
      <pivotArea dataOnly="0" labelOnly="1" outline="0" fieldPosition="0">
        <references count="3">
          <reference field="3" count="1" selected="0">
            <x v="17"/>
          </reference>
          <reference field="5" count="1" selected="0">
            <x v="60"/>
          </reference>
          <reference field="37" count="1">
            <x v="107"/>
          </reference>
        </references>
      </pivotArea>
    </format>
    <format dxfId="6540">
      <pivotArea dataOnly="0" labelOnly="1" outline="0" fieldPosition="0">
        <references count="3">
          <reference field="3" count="1" selected="0">
            <x v="17"/>
          </reference>
          <reference field="5" count="1" selected="0">
            <x v="60"/>
          </reference>
          <reference field="37" count="1" defaultSubtotal="1">
            <x v="107"/>
          </reference>
        </references>
      </pivotArea>
    </format>
    <format dxfId="6539">
      <pivotArea dataOnly="0" labelOnly="1" outline="0" fieldPosition="0">
        <references count="3">
          <reference field="3" count="1" selected="0">
            <x v="18"/>
          </reference>
          <reference field="5" count="1" selected="0">
            <x v="69"/>
          </reference>
          <reference field="37" count="1">
            <x v="22"/>
          </reference>
        </references>
      </pivotArea>
    </format>
    <format dxfId="6538">
      <pivotArea dataOnly="0" labelOnly="1" outline="0" fieldPosition="0">
        <references count="3">
          <reference field="3" count="1" selected="0">
            <x v="18"/>
          </reference>
          <reference field="5" count="1" selected="0">
            <x v="69"/>
          </reference>
          <reference field="37" count="1" defaultSubtotal="1">
            <x v="22"/>
          </reference>
        </references>
      </pivotArea>
    </format>
    <format dxfId="6537">
      <pivotArea dataOnly="0" labelOnly="1" outline="0" fieldPosition="0">
        <references count="3">
          <reference field="3" count="1" selected="0">
            <x v="18"/>
          </reference>
          <reference field="5" count="1" selected="0">
            <x v="70"/>
          </reference>
          <reference field="37" count="1">
            <x v="18"/>
          </reference>
        </references>
      </pivotArea>
    </format>
    <format dxfId="6536">
      <pivotArea dataOnly="0" labelOnly="1" outline="0" fieldPosition="0">
        <references count="3">
          <reference field="3" count="1" selected="0">
            <x v="18"/>
          </reference>
          <reference field="5" count="1" selected="0">
            <x v="70"/>
          </reference>
          <reference field="37" count="1" defaultSubtotal="1">
            <x v="18"/>
          </reference>
        </references>
      </pivotArea>
    </format>
    <format dxfId="6535">
      <pivotArea dataOnly="0" labelOnly="1" outline="0" fieldPosition="0">
        <references count="3">
          <reference field="3" count="1" selected="0">
            <x v="18"/>
          </reference>
          <reference field="5" count="1" selected="0">
            <x v="72"/>
          </reference>
          <reference field="37" count="1">
            <x v="149"/>
          </reference>
        </references>
      </pivotArea>
    </format>
    <format dxfId="6534">
      <pivotArea dataOnly="0" labelOnly="1" outline="0" fieldPosition="0">
        <references count="3">
          <reference field="3" count="1" selected="0">
            <x v="18"/>
          </reference>
          <reference field="5" count="1" selected="0">
            <x v="72"/>
          </reference>
          <reference field="37" count="1" defaultSubtotal="1">
            <x v="149"/>
          </reference>
        </references>
      </pivotArea>
    </format>
    <format dxfId="6533">
      <pivotArea dataOnly="0" labelOnly="1" outline="0" fieldPosition="0">
        <references count="3">
          <reference field="3" count="1" selected="0">
            <x v="19"/>
          </reference>
          <reference field="5" count="1" selected="0">
            <x v="183"/>
          </reference>
          <reference field="37" count="1">
            <x v="12"/>
          </reference>
        </references>
      </pivotArea>
    </format>
    <format dxfId="6532">
      <pivotArea dataOnly="0" labelOnly="1" outline="0" fieldPosition="0">
        <references count="3">
          <reference field="3" count="1" selected="0">
            <x v="19"/>
          </reference>
          <reference field="5" count="1" selected="0">
            <x v="183"/>
          </reference>
          <reference field="37" count="1" defaultSubtotal="1">
            <x v="12"/>
          </reference>
        </references>
      </pivotArea>
    </format>
    <format dxfId="6531">
      <pivotArea dataOnly="0" labelOnly="1" outline="0" fieldPosition="0">
        <references count="3">
          <reference field="3" count="1" selected="0">
            <x v="19"/>
          </reference>
          <reference field="5" count="1" selected="0">
            <x v="185"/>
          </reference>
          <reference field="37" count="1">
            <x v="134"/>
          </reference>
        </references>
      </pivotArea>
    </format>
    <format dxfId="6530">
      <pivotArea dataOnly="0" labelOnly="1" outline="0" fieldPosition="0">
        <references count="3">
          <reference field="3" count="1" selected="0">
            <x v="19"/>
          </reference>
          <reference field="5" count="1" selected="0">
            <x v="185"/>
          </reference>
          <reference field="37" count="1" defaultSubtotal="1">
            <x v="134"/>
          </reference>
        </references>
      </pivotArea>
    </format>
    <format dxfId="6529">
      <pivotArea dataOnly="0" labelOnly="1" outline="0" fieldPosition="0">
        <references count="3">
          <reference field="3" count="1" selected="0">
            <x v="19"/>
          </reference>
          <reference field="5" count="1" selected="0">
            <x v="186"/>
          </reference>
          <reference field="37" count="1">
            <x v="75"/>
          </reference>
        </references>
      </pivotArea>
    </format>
    <format dxfId="6528">
      <pivotArea dataOnly="0" labelOnly="1" outline="0" fieldPosition="0">
        <references count="3">
          <reference field="3" count="1" selected="0">
            <x v="19"/>
          </reference>
          <reference field="5" count="1" selected="0">
            <x v="186"/>
          </reference>
          <reference field="37" count="1" defaultSubtotal="1">
            <x v="75"/>
          </reference>
        </references>
      </pivotArea>
    </format>
    <format dxfId="6527">
      <pivotArea dataOnly="0" labelOnly="1" outline="0" fieldPosition="0">
        <references count="3">
          <reference field="3" count="1" selected="0">
            <x v="19"/>
          </reference>
          <reference field="5" count="1" selected="0">
            <x v="187"/>
          </reference>
          <reference field="37" count="1">
            <x v="133"/>
          </reference>
        </references>
      </pivotArea>
    </format>
    <format dxfId="6526">
      <pivotArea dataOnly="0" labelOnly="1" outline="0" fieldPosition="0">
        <references count="3">
          <reference field="3" count="1" selected="0">
            <x v="19"/>
          </reference>
          <reference field="5" count="1" selected="0">
            <x v="187"/>
          </reference>
          <reference field="37" count="1" defaultSubtotal="1">
            <x v="133"/>
          </reference>
        </references>
      </pivotArea>
    </format>
    <format dxfId="6525">
      <pivotArea dataOnly="0" labelOnly="1" outline="0" fieldPosition="0">
        <references count="3">
          <reference field="3" count="1" selected="0">
            <x v="20"/>
          </reference>
          <reference field="5" count="1" selected="0">
            <x v="189"/>
          </reference>
          <reference field="37" count="1">
            <x v="158"/>
          </reference>
        </references>
      </pivotArea>
    </format>
    <format dxfId="6524">
      <pivotArea dataOnly="0" labelOnly="1" outline="0" fieldPosition="0">
        <references count="3">
          <reference field="3" count="1" selected="0">
            <x v="20"/>
          </reference>
          <reference field="5" count="1" selected="0">
            <x v="189"/>
          </reference>
          <reference field="37" count="1" defaultSubtotal="1">
            <x v="158"/>
          </reference>
        </references>
      </pivotArea>
    </format>
    <format dxfId="6523">
      <pivotArea dataOnly="0" labelOnly="1" outline="0" fieldPosition="0">
        <references count="4">
          <reference field="3" count="1" selected="0">
            <x v="0"/>
          </reference>
          <reference field="5" count="1" selected="0">
            <x v="0"/>
          </reference>
          <reference field="37" count="1" selected="0">
            <x v="0"/>
          </reference>
          <reference field="81" count="1">
            <x v="7"/>
          </reference>
        </references>
      </pivotArea>
    </format>
    <format dxfId="6522">
      <pivotArea dataOnly="0" labelOnly="1" outline="0" fieldPosition="0">
        <references count="4">
          <reference field="3" count="1" selected="0">
            <x v="0"/>
          </reference>
          <reference field="5" count="1" selected="0">
            <x v="1"/>
          </reference>
          <reference field="37" count="1" selected="0">
            <x v="143"/>
          </reference>
          <reference field="81" count="1">
            <x v="151"/>
          </reference>
        </references>
      </pivotArea>
    </format>
    <format dxfId="6521">
      <pivotArea dataOnly="0" labelOnly="1" outline="0" fieldPosition="0">
        <references count="4">
          <reference field="3" count="1" selected="0">
            <x v="0"/>
          </reference>
          <reference field="5" count="1" selected="0">
            <x v="2"/>
          </reference>
          <reference field="37" count="1" selected="0">
            <x v="142"/>
          </reference>
          <reference field="81" count="1">
            <x v="103"/>
          </reference>
        </references>
      </pivotArea>
    </format>
    <format dxfId="6520">
      <pivotArea dataOnly="0" labelOnly="1" outline="0" fieldPosition="0">
        <references count="4">
          <reference field="3" count="1" selected="0">
            <x v="0"/>
          </reference>
          <reference field="5" count="1" selected="0">
            <x v="3"/>
          </reference>
          <reference field="37" count="1" selected="0">
            <x v="141"/>
          </reference>
          <reference field="81" count="1">
            <x v="102"/>
          </reference>
        </references>
      </pivotArea>
    </format>
    <format dxfId="6519">
      <pivotArea dataOnly="0" labelOnly="1" outline="0" fieldPosition="0">
        <references count="4">
          <reference field="3" count="1" selected="0">
            <x v="0"/>
          </reference>
          <reference field="5" count="1" selected="0">
            <x v="4"/>
          </reference>
          <reference field="37" count="1" selected="0">
            <x v="138"/>
          </reference>
          <reference field="81" count="1">
            <x v="66"/>
          </reference>
        </references>
      </pivotArea>
    </format>
    <format dxfId="6518">
      <pivotArea dataOnly="0" labelOnly="1" outline="0" fieldPosition="0">
        <references count="4">
          <reference field="3" count="1" selected="0">
            <x v="0"/>
          </reference>
          <reference field="5" count="1" selected="0">
            <x v="5"/>
          </reference>
          <reference field="37" count="1" selected="0">
            <x v="139"/>
          </reference>
          <reference field="81" count="1">
            <x v="104"/>
          </reference>
        </references>
      </pivotArea>
    </format>
    <format dxfId="6517">
      <pivotArea dataOnly="0" labelOnly="1" outline="0" fieldPosition="0">
        <references count="4">
          <reference field="3" count="1" selected="0">
            <x v="0"/>
          </reference>
          <reference field="5" count="1" selected="0">
            <x v="6"/>
          </reference>
          <reference field="37" count="1" selected="0">
            <x v="140"/>
          </reference>
          <reference field="81" count="1">
            <x v="105"/>
          </reference>
        </references>
      </pivotArea>
    </format>
    <format dxfId="6516">
      <pivotArea dataOnly="0" labelOnly="1" outline="0" fieldPosition="0">
        <references count="4">
          <reference field="3" count="1" selected="0">
            <x v="0"/>
          </reference>
          <reference field="5" count="1" selected="0">
            <x v="7"/>
          </reference>
          <reference field="37" count="1" selected="0">
            <x v="0"/>
          </reference>
          <reference field="81" count="1">
            <x v="7"/>
          </reference>
        </references>
      </pivotArea>
    </format>
    <format dxfId="6515">
      <pivotArea dataOnly="0" labelOnly="1" outline="0" fieldPosition="0">
        <references count="4">
          <reference field="3" count="1" selected="0">
            <x v="0"/>
          </reference>
          <reference field="5" count="1" selected="0">
            <x v="8"/>
          </reference>
          <reference field="37" count="1" selected="0">
            <x v="148"/>
          </reference>
          <reference field="81" count="1">
            <x v="67"/>
          </reference>
        </references>
      </pivotArea>
    </format>
    <format dxfId="6514">
      <pivotArea dataOnly="0" labelOnly="1" outline="0" fieldPosition="0">
        <references count="4">
          <reference field="3" count="1" selected="0">
            <x v="0"/>
          </reference>
          <reference field="5" count="1" selected="0">
            <x v="9"/>
          </reference>
          <reference field="37" count="1" selected="0">
            <x v="59"/>
          </reference>
          <reference field="81" count="1">
            <x v="114"/>
          </reference>
        </references>
      </pivotArea>
    </format>
    <format dxfId="6513">
      <pivotArea dataOnly="0" labelOnly="1" outline="0" fieldPosition="0">
        <references count="4">
          <reference field="3" count="1" selected="0">
            <x v="0"/>
          </reference>
          <reference field="5" count="1" selected="0">
            <x v="10"/>
          </reference>
          <reference field="37" count="1" selected="0">
            <x v="0"/>
          </reference>
          <reference field="81" count="1">
            <x v="7"/>
          </reference>
        </references>
      </pivotArea>
    </format>
    <format dxfId="6512">
      <pivotArea dataOnly="0" labelOnly="1" outline="0" fieldPosition="0">
        <references count="4">
          <reference field="3" count="1" selected="0">
            <x v="0"/>
          </reference>
          <reference field="5" count="1" selected="0">
            <x v="11"/>
          </reference>
          <reference field="37" count="1" selected="0">
            <x v="70"/>
          </reference>
          <reference field="81" count="1">
            <x v="150"/>
          </reference>
        </references>
      </pivotArea>
    </format>
    <format dxfId="6511">
      <pivotArea dataOnly="0" labelOnly="1" outline="0" fieldPosition="0">
        <references count="4">
          <reference field="3" count="1" selected="0">
            <x v="0"/>
          </reference>
          <reference field="5" count="1" selected="0">
            <x v="12"/>
          </reference>
          <reference field="37" count="1" selected="0">
            <x v="0"/>
          </reference>
          <reference field="81" count="1">
            <x v="7"/>
          </reference>
        </references>
      </pivotArea>
    </format>
    <format dxfId="6510">
      <pivotArea dataOnly="0" labelOnly="1" outline="0" fieldPosition="0">
        <references count="4">
          <reference field="3" count="1" selected="0">
            <x v="0"/>
          </reference>
          <reference field="5" count="1" selected="0">
            <x v="13"/>
          </reference>
          <reference field="37" count="1" selected="0">
            <x v="8"/>
          </reference>
          <reference field="81" count="1">
            <x v="64"/>
          </reference>
        </references>
      </pivotArea>
    </format>
    <format dxfId="6509">
      <pivotArea dataOnly="0" labelOnly="1" outline="0" fieldPosition="0">
        <references count="4">
          <reference field="3" count="1" selected="0">
            <x v="0"/>
          </reference>
          <reference field="5" count="1" selected="0">
            <x v="14"/>
          </reference>
          <reference field="37" count="1" selected="0">
            <x v="144"/>
          </reference>
          <reference field="81" count="1">
            <x v="167"/>
          </reference>
        </references>
      </pivotArea>
    </format>
    <format dxfId="6508">
      <pivotArea dataOnly="0" labelOnly="1" outline="0" fieldPosition="0">
        <references count="4">
          <reference field="3" count="1" selected="0">
            <x v="0"/>
          </reference>
          <reference field="5" count="1" selected="0">
            <x v="15"/>
          </reference>
          <reference field="37" count="1" selected="0">
            <x v="44"/>
          </reference>
          <reference field="81" count="1">
            <x v="69"/>
          </reference>
        </references>
      </pivotArea>
    </format>
    <format dxfId="6507">
      <pivotArea dataOnly="0" labelOnly="1" outline="0" fieldPosition="0">
        <references count="4">
          <reference field="3" count="1" selected="0">
            <x v="0"/>
          </reference>
          <reference field="5" count="1" selected="0">
            <x v="16"/>
          </reference>
          <reference field="37" count="1" selected="0">
            <x v="0"/>
          </reference>
          <reference field="81" count="1">
            <x v="7"/>
          </reference>
        </references>
      </pivotArea>
    </format>
    <format dxfId="6506">
      <pivotArea dataOnly="0" labelOnly="1" outline="0" fieldPosition="0">
        <references count="4">
          <reference field="3" count="1" selected="0">
            <x v="1"/>
          </reference>
          <reference field="5" count="1" selected="0">
            <x v="71"/>
          </reference>
          <reference field="37" count="1" selected="0">
            <x v="63"/>
          </reference>
          <reference field="81" count="1">
            <x v="44"/>
          </reference>
        </references>
      </pivotArea>
    </format>
    <format dxfId="6505">
      <pivotArea dataOnly="0" labelOnly="1" outline="0" fieldPosition="0">
        <references count="4">
          <reference field="3" count="1" selected="0">
            <x v="1"/>
          </reference>
          <reference field="5" count="1" selected="0">
            <x v="176"/>
          </reference>
          <reference field="37" count="1" selected="0">
            <x v="64"/>
          </reference>
          <reference field="81" count="1">
            <x v="86"/>
          </reference>
        </references>
      </pivotArea>
    </format>
    <format dxfId="6504">
      <pivotArea dataOnly="0" labelOnly="1" outline="0" fieldPosition="0">
        <references count="4">
          <reference field="3" count="1" selected="0">
            <x v="1"/>
          </reference>
          <reference field="5" count="1" selected="0">
            <x v="177"/>
          </reference>
          <reference field="37" count="1" selected="0">
            <x v="131"/>
          </reference>
          <reference field="81" count="1">
            <x v="88"/>
          </reference>
        </references>
      </pivotArea>
    </format>
    <format dxfId="6503">
      <pivotArea dataOnly="0" labelOnly="1" outline="0" fieldPosition="0">
        <references count="4">
          <reference field="3" count="1" selected="0">
            <x v="2"/>
          </reference>
          <reference field="5" count="1" selected="0">
            <x v="27"/>
          </reference>
          <reference field="37" count="1" selected="0">
            <x v="96"/>
          </reference>
          <reference field="81" count="1">
            <x v="84"/>
          </reference>
        </references>
      </pivotArea>
    </format>
    <format dxfId="6502">
      <pivotArea dataOnly="0" labelOnly="1" outline="0" fieldPosition="0">
        <references count="4">
          <reference field="3" count="1" selected="0">
            <x v="3"/>
          </reference>
          <reference field="5" count="1" selected="0">
            <x v="26"/>
          </reference>
          <reference field="37" count="1" selected="0">
            <x v="47"/>
          </reference>
          <reference field="81" count="1">
            <x v="142"/>
          </reference>
        </references>
      </pivotArea>
    </format>
    <format dxfId="6501">
      <pivotArea dataOnly="0" labelOnly="1" outline="0" fieldPosition="0">
        <references count="4">
          <reference field="3" count="1" selected="0">
            <x v="4"/>
          </reference>
          <reference field="5" count="1" selected="0">
            <x v="63"/>
          </reference>
          <reference field="37" count="1" selected="0">
            <x v="106"/>
          </reference>
          <reference field="81" count="1">
            <x v="108"/>
          </reference>
        </references>
      </pivotArea>
    </format>
    <format dxfId="6500">
      <pivotArea dataOnly="0" labelOnly="1" outline="0" fieldPosition="0">
        <references count="4">
          <reference field="3" count="1" selected="0">
            <x v="4"/>
          </reference>
          <reference field="5" count="1" selected="0">
            <x v="64"/>
          </reference>
          <reference field="37" count="1" selected="0">
            <x v="74"/>
          </reference>
          <reference field="81" count="1">
            <x v="29"/>
          </reference>
        </references>
      </pivotArea>
    </format>
    <format dxfId="6499">
      <pivotArea dataOnly="0" labelOnly="1" outline="0" fieldPosition="0">
        <references count="4">
          <reference field="3" count="1" selected="0">
            <x v="4"/>
          </reference>
          <reference field="5" count="1" selected="0">
            <x v="65"/>
          </reference>
          <reference field="37" count="1" selected="0">
            <x v="86"/>
          </reference>
          <reference field="81" count="1">
            <x v="130"/>
          </reference>
        </references>
      </pivotArea>
    </format>
    <format dxfId="6498">
      <pivotArea dataOnly="0" labelOnly="1" outline="0" fieldPosition="0">
        <references count="4">
          <reference field="3" count="1" selected="0">
            <x v="4"/>
          </reference>
          <reference field="5" count="1" selected="0">
            <x v="66"/>
          </reference>
          <reference field="37" count="1" selected="0">
            <x v="127"/>
          </reference>
          <reference field="81" count="1">
            <x v="131"/>
          </reference>
        </references>
      </pivotArea>
    </format>
    <format dxfId="6497">
      <pivotArea dataOnly="0" labelOnly="1" outline="0" fieldPosition="0">
        <references count="4">
          <reference field="3" count="1" selected="0">
            <x v="4"/>
          </reference>
          <reference field="5" count="1" selected="0">
            <x v="67"/>
          </reference>
          <reference field="37" count="1" selected="0">
            <x v="15"/>
          </reference>
          <reference field="81" count="1">
            <x v="132"/>
          </reference>
        </references>
      </pivotArea>
    </format>
    <format dxfId="6496">
      <pivotArea dataOnly="0" labelOnly="1" outline="0" fieldPosition="0">
        <references count="4">
          <reference field="3" count="1" selected="0">
            <x v="5"/>
          </reference>
          <reference field="5" count="1" selected="0">
            <x v="178"/>
          </reference>
          <reference field="37" count="1" selected="0">
            <x v="97"/>
          </reference>
          <reference field="81" count="1">
            <x v="63"/>
          </reference>
        </references>
      </pivotArea>
    </format>
    <format dxfId="6495">
      <pivotArea dataOnly="0" labelOnly="1" outline="0" fieldPosition="0">
        <references count="4">
          <reference field="3" count="1" selected="0">
            <x v="5"/>
          </reference>
          <reference field="5" count="1" selected="0">
            <x v="179"/>
          </reference>
          <reference field="37" count="1" selected="0">
            <x v="52"/>
          </reference>
          <reference field="81" count="1">
            <x v="107"/>
          </reference>
        </references>
      </pivotArea>
    </format>
    <format dxfId="6494">
      <pivotArea dataOnly="0" labelOnly="1" outline="0" fieldPosition="0">
        <references count="4">
          <reference field="3" count="1" selected="0">
            <x v="5"/>
          </reference>
          <reference field="5" count="1" selected="0">
            <x v="180"/>
          </reference>
          <reference field="37" count="1" selected="0">
            <x v="24"/>
          </reference>
          <reference field="81" count="1">
            <x v="164"/>
          </reference>
        </references>
      </pivotArea>
    </format>
    <format dxfId="6493">
      <pivotArea dataOnly="0" labelOnly="1" outline="0" fieldPosition="0">
        <references count="4">
          <reference field="3" count="1" selected="0">
            <x v="5"/>
          </reference>
          <reference field="5" count="1" selected="0">
            <x v="181"/>
          </reference>
          <reference field="37" count="1" selected="0">
            <x v="0"/>
          </reference>
          <reference field="81" count="1">
            <x v="7"/>
          </reference>
        </references>
      </pivotArea>
    </format>
    <format dxfId="6492">
      <pivotArea dataOnly="0" labelOnly="1" outline="0" fieldPosition="0">
        <references count="4">
          <reference field="3" count="1" selected="0">
            <x v="6"/>
          </reference>
          <reference field="5" count="1" selected="0">
            <x v="17"/>
          </reference>
          <reference field="37" count="1" selected="0">
            <x v="53"/>
          </reference>
          <reference field="81" count="1">
            <x v="165"/>
          </reference>
        </references>
      </pivotArea>
    </format>
    <format dxfId="6491">
      <pivotArea dataOnly="0" labelOnly="1" outline="0" fieldPosition="0">
        <references count="4">
          <reference field="3" count="1" selected="0">
            <x v="6"/>
          </reference>
          <reference field="5" count="1" selected="0">
            <x v="18"/>
          </reference>
          <reference field="37" count="1" selected="0">
            <x v="57"/>
          </reference>
          <reference field="81" count="1">
            <x v="49"/>
          </reference>
        </references>
      </pivotArea>
    </format>
    <format dxfId="6490">
      <pivotArea dataOnly="0" labelOnly="1" outline="0" fieldPosition="0">
        <references count="4">
          <reference field="3" count="1" selected="0">
            <x v="6"/>
          </reference>
          <reference field="5" count="1" selected="0">
            <x v="19"/>
          </reference>
          <reference field="37" count="1" selected="0">
            <x v="151"/>
          </reference>
          <reference field="81" count="1">
            <x v="115"/>
          </reference>
        </references>
      </pivotArea>
    </format>
    <format dxfId="6489">
      <pivotArea dataOnly="0" labelOnly="1" outline="0" fieldPosition="0">
        <references count="4">
          <reference field="3" count="1" selected="0">
            <x v="6"/>
          </reference>
          <reference field="5" count="1" selected="0">
            <x v="20"/>
          </reference>
          <reference field="37" count="1" selected="0">
            <x v="68"/>
          </reference>
          <reference field="81" count="1">
            <x v="118"/>
          </reference>
        </references>
      </pivotArea>
    </format>
    <format dxfId="6488">
      <pivotArea dataOnly="0" labelOnly="1" outline="0" fieldPosition="0">
        <references count="4">
          <reference field="3" count="1" selected="0">
            <x v="6"/>
          </reference>
          <reference field="5" count="1" selected="0">
            <x v="21"/>
          </reference>
          <reference field="37" count="1" selected="0">
            <x v="115"/>
          </reference>
          <reference field="81" count="1">
            <x v="33"/>
          </reference>
        </references>
      </pivotArea>
    </format>
    <format dxfId="6487">
      <pivotArea dataOnly="0" labelOnly="1" outline="0" fieldPosition="0">
        <references count="4">
          <reference field="3" count="1" selected="0">
            <x v="6"/>
          </reference>
          <reference field="5" count="1" selected="0">
            <x v="22"/>
          </reference>
          <reference field="37" count="1" selected="0">
            <x v="0"/>
          </reference>
          <reference field="81" count="1">
            <x v="7"/>
          </reference>
        </references>
      </pivotArea>
    </format>
    <format dxfId="6486">
      <pivotArea dataOnly="0" labelOnly="1" outline="0" fieldPosition="0">
        <references count="4">
          <reference field="3" count="1" selected="0">
            <x v="6"/>
          </reference>
          <reference field="5" count="1" selected="0">
            <x v="23"/>
          </reference>
          <reference field="37" count="1" selected="0">
            <x v="71"/>
          </reference>
          <reference field="81" count="1">
            <x v="53"/>
          </reference>
        </references>
      </pivotArea>
    </format>
    <format dxfId="6485">
      <pivotArea dataOnly="0" labelOnly="1" outline="0" fieldPosition="0">
        <references count="4">
          <reference field="3" count="1" selected="0">
            <x v="6"/>
          </reference>
          <reference field="5" count="1" selected="0">
            <x v="24"/>
          </reference>
          <reference field="37" count="1" selected="0">
            <x v="78"/>
          </reference>
          <reference field="81" count="1">
            <x v="140"/>
          </reference>
        </references>
      </pivotArea>
    </format>
    <format dxfId="6484">
      <pivotArea dataOnly="0" labelOnly="1" outline="0" fieldPosition="0">
        <references count="4">
          <reference field="3" count="1" selected="0">
            <x v="6"/>
          </reference>
          <reference field="5" count="1" selected="0">
            <x v="25"/>
          </reference>
          <reference field="37" count="1" selected="0">
            <x v="46"/>
          </reference>
          <reference field="81" count="1">
            <x v="83"/>
          </reference>
        </references>
      </pivotArea>
    </format>
    <format dxfId="6483">
      <pivotArea dataOnly="0" labelOnly="1" outline="0" fieldPosition="0">
        <references count="4">
          <reference field="3" count="1" selected="0">
            <x v="6"/>
          </reference>
          <reference field="5" count="1" selected="0">
            <x v="36"/>
          </reference>
          <reference field="37" count="1" selected="0">
            <x v="0"/>
          </reference>
          <reference field="81" count="1">
            <x v="7"/>
          </reference>
        </references>
      </pivotArea>
    </format>
    <format dxfId="6482">
      <pivotArea dataOnly="0" labelOnly="1" outline="0" fieldPosition="0">
        <references count="4">
          <reference field="3" count="1" selected="0">
            <x v="6"/>
          </reference>
          <reference field="5" count="1" selected="0">
            <x v="37"/>
          </reference>
          <reference field="37" count="1" selected="0">
            <x v="109"/>
          </reference>
          <reference field="81" count="1">
            <x v="100"/>
          </reference>
        </references>
      </pivotArea>
    </format>
    <format dxfId="6481">
      <pivotArea dataOnly="0" labelOnly="1" outline="0" fieldPosition="0">
        <references count="4">
          <reference field="3" count="1" selected="0">
            <x v="6"/>
          </reference>
          <reference field="5" count="1" selected="0">
            <x v="38"/>
          </reference>
          <reference field="37" count="1" selected="0">
            <x v="0"/>
          </reference>
          <reference field="81" count="1">
            <x v="7"/>
          </reference>
        </references>
      </pivotArea>
    </format>
    <format dxfId="6480">
      <pivotArea dataOnly="0" labelOnly="1" outline="0" fieldPosition="0">
        <references count="4">
          <reference field="3" count="1" selected="0">
            <x v="6"/>
          </reference>
          <reference field="5" count="1" selected="0">
            <x v="39"/>
          </reference>
          <reference field="37" count="1" selected="0">
            <x v="40"/>
          </reference>
          <reference field="81" count="1">
            <x v="82"/>
          </reference>
        </references>
      </pivotArea>
    </format>
    <format dxfId="6479">
      <pivotArea dataOnly="0" labelOnly="1" outline="0" fieldPosition="0">
        <references count="4">
          <reference field="3" count="1" selected="0">
            <x v="6"/>
          </reference>
          <reference field="5" count="1" selected="0">
            <x v="73"/>
          </reference>
          <reference field="37" count="1" selected="0">
            <x v="27"/>
          </reference>
          <reference field="81" count="1">
            <x v="117"/>
          </reference>
        </references>
      </pivotArea>
    </format>
    <format dxfId="6478">
      <pivotArea dataOnly="0" labelOnly="1" outline="0" fieldPosition="0">
        <references count="4">
          <reference field="3" count="1" selected="0">
            <x v="6"/>
          </reference>
          <reference field="5" count="1" selected="0">
            <x v="74"/>
          </reference>
          <reference field="37" count="1" selected="0">
            <x v="4"/>
          </reference>
          <reference field="81" count="1">
            <x v="120"/>
          </reference>
        </references>
      </pivotArea>
    </format>
    <format dxfId="6477">
      <pivotArea dataOnly="0" labelOnly="1" outline="0" fieldPosition="0">
        <references count="4">
          <reference field="3" count="1" selected="0">
            <x v="6"/>
          </reference>
          <reference field="5" count="1" selected="0">
            <x v="158"/>
          </reference>
          <reference field="37" count="1" selected="0">
            <x v="65"/>
          </reference>
          <reference field="81" count="1">
            <x v="68"/>
          </reference>
        </references>
      </pivotArea>
    </format>
    <format dxfId="6476">
      <pivotArea dataOnly="0" labelOnly="1" outline="0" fieldPosition="0">
        <references count="4">
          <reference field="3" count="1" selected="0">
            <x v="6"/>
          </reference>
          <reference field="5" count="1" selected="0">
            <x v="159"/>
          </reference>
          <reference field="37" count="1" selected="0">
            <x v="51"/>
          </reference>
          <reference field="81" count="1">
            <x v="43"/>
          </reference>
        </references>
      </pivotArea>
    </format>
    <format dxfId="6475">
      <pivotArea dataOnly="0" labelOnly="1" outline="0" fieldPosition="0">
        <references count="4">
          <reference field="3" count="1" selected="0">
            <x v="6"/>
          </reference>
          <reference field="5" count="1" selected="0">
            <x v="160"/>
          </reference>
          <reference field="37" count="1" selected="0">
            <x v="66"/>
          </reference>
          <reference field="81" count="1">
            <x v="85"/>
          </reference>
        </references>
      </pivotArea>
    </format>
    <format dxfId="6474">
      <pivotArea dataOnly="0" labelOnly="1" outline="0" fieldPosition="0">
        <references count="4">
          <reference field="3" count="1" selected="0">
            <x v="6"/>
          </reference>
          <reference field="5" count="1" selected="0">
            <x v="182"/>
          </reference>
          <reference field="37" count="1" selected="0">
            <x v="13"/>
          </reference>
          <reference field="81" count="1">
            <x v="79"/>
          </reference>
        </references>
      </pivotArea>
    </format>
    <format dxfId="6473">
      <pivotArea dataOnly="0" labelOnly="1" outline="0" fieldPosition="0">
        <references count="4">
          <reference field="3" count="1" selected="0">
            <x v="7"/>
          </reference>
          <reference field="5" count="1" selected="0">
            <x v="28"/>
          </reference>
          <reference field="37" count="1" selected="0">
            <x v="156"/>
          </reference>
          <reference field="81" count="1">
            <x v="77"/>
          </reference>
        </references>
      </pivotArea>
    </format>
    <format dxfId="6472">
      <pivotArea dataOnly="0" labelOnly="1" outline="0" fieldPosition="0">
        <references count="4">
          <reference field="3" count="1" selected="0">
            <x v="7"/>
          </reference>
          <reference field="5" count="1" selected="0">
            <x v="29"/>
          </reference>
          <reference field="37" count="1" selected="0">
            <x v="155"/>
          </reference>
          <reference field="81" count="1">
            <x v="76"/>
          </reference>
        </references>
      </pivotArea>
    </format>
    <format dxfId="6471">
      <pivotArea dataOnly="0" labelOnly="1" outline="0" fieldPosition="0">
        <references count="4">
          <reference field="3" count="1" selected="0">
            <x v="8"/>
          </reference>
          <reference field="5" count="1" selected="0">
            <x v="52"/>
          </reference>
          <reference field="37" count="1" selected="0">
            <x v="28"/>
          </reference>
          <reference field="81" count="1">
            <x v="71"/>
          </reference>
        </references>
      </pivotArea>
    </format>
    <format dxfId="6470">
      <pivotArea dataOnly="0" labelOnly="1" outline="0" fieldPosition="0">
        <references count="4">
          <reference field="3" count="1" selected="0">
            <x v="8"/>
          </reference>
          <reference field="5" count="1" selected="0">
            <x v="163"/>
          </reference>
          <reference field="37" count="1" selected="0">
            <x v="157"/>
          </reference>
          <reference field="81" count="1">
            <x v="72"/>
          </reference>
        </references>
      </pivotArea>
    </format>
    <format dxfId="6469">
      <pivotArea dataOnly="0" labelOnly="1" outline="0" fieldPosition="0">
        <references count="4">
          <reference field="3" count="1" selected="0">
            <x v="8"/>
          </reference>
          <reference field="5" count="1" selected="0">
            <x v="164"/>
          </reference>
          <reference field="37" count="1" selected="0">
            <x v="38"/>
          </reference>
          <reference field="81" count="1">
            <x v="162"/>
          </reference>
        </references>
      </pivotArea>
    </format>
    <format dxfId="6468">
      <pivotArea dataOnly="0" labelOnly="1" outline="0" fieldPosition="0">
        <references count="4">
          <reference field="3" count="1" selected="0">
            <x v="9"/>
          </reference>
          <reference field="5" count="1" selected="0">
            <x v="136"/>
          </reference>
          <reference field="37" count="1" selected="0">
            <x v="37"/>
          </reference>
          <reference field="81" count="1">
            <x v="32"/>
          </reference>
        </references>
      </pivotArea>
    </format>
    <format dxfId="6467">
      <pivotArea dataOnly="0" labelOnly="1" outline="0" fieldPosition="0">
        <references count="4">
          <reference field="3" count="1" selected="0">
            <x v="9"/>
          </reference>
          <reference field="5" count="1" selected="0">
            <x v="137"/>
          </reference>
          <reference field="37" count="1" selected="0">
            <x v="30"/>
          </reference>
          <reference field="81" count="1">
            <x v="20"/>
          </reference>
        </references>
      </pivotArea>
    </format>
    <format dxfId="6466">
      <pivotArea dataOnly="0" labelOnly="1" outline="0" fieldPosition="0">
        <references count="4">
          <reference field="3" count="1" selected="0">
            <x v="9"/>
          </reference>
          <reference field="5" count="1" selected="0">
            <x v="139"/>
          </reference>
          <reference field="37" count="1" selected="0">
            <x v="72"/>
          </reference>
          <reference field="81" count="1">
            <x v="3"/>
          </reference>
        </references>
      </pivotArea>
    </format>
    <format dxfId="6465">
      <pivotArea dataOnly="0" labelOnly="1" outline="0" fieldPosition="0">
        <references count="4">
          <reference field="3" count="1" selected="0">
            <x v="9"/>
          </reference>
          <reference field="5" count="1" selected="0">
            <x v="140"/>
          </reference>
          <reference field="37" count="1" selected="0">
            <x v="108"/>
          </reference>
          <reference field="81" count="1">
            <x v="13"/>
          </reference>
        </references>
      </pivotArea>
    </format>
    <format dxfId="6464">
      <pivotArea dataOnly="0" labelOnly="1" outline="0" fieldPosition="0">
        <references count="4">
          <reference field="3" count="1" selected="0">
            <x v="9"/>
          </reference>
          <reference field="5" count="1" selected="0">
            <x v="141"/>
          </reference>
          <reference field="37" count="1" selected="0">
            <x v="58"/>
          </reference>
          <reference field="81" count="1">
            <x v="1"/>
          </reference>
        </references>
      </pivotArea>
    </format>
    <format dxfId="6463">
      <pivotArea dataOnly="0" labelOnly="1" outline="0" fieldPosition="0">
        <references count="4">
          <reference field="3" count="1" selected="0">
            <x v="9"/>
          </reference>
          <reference field="5" count="1" selected="0">
            <x v="142"/>
          </reference>
          <reference field="37" count="1" selected="0">
            <x v="50"/>
          </reference>
          <reference field="81" count="1">
            <x v="35"/>
          </reference>
        </references>
      </pivotArea>
    </format>
    <format dxfId="6462">
      <pivotArea dataOnly="0" labelOnly="1" outline="0" fieldPosition="0">
        <references count="4">
          <reference field="3" count="1" selected="0">
            <x v="9"/>
          </reference>
          <reference field="5" count="1" selected="0">
            <x v="143"/>
          </reference>
          <reference field="37" count="1" selected="0">
            <x v="81"/>
          </reference>
          <reference field="81" count="1">
            <x v="23"/>
          </reference>
        </references>
      </pivotArea>
    </format>
    <format dxfId="6461">
      <pivotArea dataOnly="0" labelOnly="1" outline="0" fieldPosition="0">
        <references count="4">
          <reference field="3" count="1" selected="0">
            <x v="9"/>
          </reference>
          <reference field="5" count="1" selected="0">
            <x v="144"/>
          </reference>
          <reference field="37" count="1" selected="0">
            <x v="69"/>
          </reference>
          <reference field="81" count="1">
            <x v="22"/>
          </reference>
        </references>
      </pivotArea>
    </format>
    <format dxfId="6460">
      <pivotArea dataOnly="0" labelOnly="1" outline="0" fieldPosition="0">
        <references count="4">
          <reference field="3" count="1" selected="0">
            <x v="9"/>
          </reference>
          <reference field="5" count="1" selected="0">
            <x v="145"/>
          </reference>
          <reference field="37" count="1" selected="0">
            <x v="80"/>
          </reference>
          <reference field="81" count="1">
            <x v="21"/>
          </reference>
        </references>
      </pivotArea>
    </format>
    <format dxfId="6459">
      <pivotArea dataOnly="0" labelOnly="1" outline="0" fieldPosition="0">
        <references count="4">
          <reference field="3" count="1" selected="0">
            <x v="9"/>
          </reference>
          <reference field="5" count="1" selected="0">
            <x v="146"/>
          </reference>
          <reference field="37" count="1" selected="0">
            <x v="29"/>
          </reference>
          <reference field="81" count="1">
            <x v="152"/>
          </reference>
        </references>
      </pivotArea>
    </format>
    <format dxfId="6458">
      <pivotArea dataOnly="0" labelOnly="1" outline="0" fieldPosition="0">
        <references count="4">
          <reference field="3" count="1" selected="0">
            <x v="10"/>
          </reference>
          <reference field="5" count="1" selected="0">
            <x v="30"/>
          </reference>
          <reference field="37" count="1" selected="0">
            <x v="147"/>
          </reference>
          <reference field="81" count="1">
            <x v="96"/>
          </reference>
        </references>
      </pivotArea>
    </format>
    <format dxfId="6457">
      <pivotArea dataOnly="0" labelOnly="1" outline="0" fieldPosition="0">
        <references count="4">
          <reference field="3" count="1" selected="0">
            <x v="10"/>
          </reference>
          <reference field="5" count="1" selected="0">
            <x v="31"/>
          </reference>
          <reference field="37" count="1" selected="0">
            <x v="16"/>
          </reference>
          <reference field="81" count="1">
            <x v="149"/>
          </reference>
        </references>
      </pivotArea>
    </format>
    <format dxfId="6456">
      <pivotArea dataOnly="0" labelOnly="1" outline="0" fieldPosition="0">
        <references count="4">
          <reference field="3" count="1" selected="0">
            <x v="10"/>
          </reference>
          <reference field="5" count="1" selected="0">
            <x v="32"/>
          </reference>
          <reference field="37" count="1" selected="0">
            <x v="90"/>
          </reference>
          <reference field="81" count="1">
            <x v="110"/>
          </reference>
        </references>
      </pivotArea>
    </format>
    <format dxfId="6455">
      <pivotArea dataOnly="0" labelOnly="1" outline="0" fieldPosition="0">
        <references count="4">
          <reference field="3" count="1" selected="0">
            <x v="10"/>
          </reference>
          <reference field="5" count="1" selected="0">
            <x v="33"/>
          </reference>
          <reference field="37" count="1" selected="0">
            <x v="17"/>
          </reference>
          <reference field="81" count="1">
            <x v="95"/>
          </reference>
        </references>
      </pivotArea>
    </format>
    <format dxfId="6454">
      <pivotArea dataOnly="0" labelOnly="1" outline="0" fieldPosition="0">
        <references count="4">
          <reference field="3" count="1" selected="0">
            <x v="10"/>
          </reference>
          <reference field="5" count="1" selected="0">
            <x v="34"/>
          </reference>
          <reference field="37" count="1" selected="0">
            <x v="19"/>
          </reference>
          <reference field="81" count="1">
            <x v="27"/>
          </reference>
        </references>
      </pivotArea>
    </format>
    <format dxfId="6453">
      <pivotArea dataOnly="0" labelOnly="1" outline="0" fieldPosition="0">
        <references count="4">
          <reference field="3" count="1" selected="0">
            <x v="10"/>
          </reference>
          <reference field="5" count="1" selected="0">
            <x v="35"/>
          </reference>
          <reference field="37" count="1" selected="0">
            <x v="146"/>
          </reference>
          <reference field="81" count="1">
            <x v="51"/>
          </reference>
        </references>
      </pivotArea>
    </format>
    <format dxfId="6452">
      <pivotArea dataOnly="0" labelOnly="1" outline="0" fieldPosition="0">
        <references count="4">
          <reference field="3" count="1" selected="0">
            <x v="11"/>
          </reference>
          <reference field="5" count="1" selected="0">
            <x v="42"/>
          </reference>
          <reference field="37" count="1" selected="0">
            <x v="73"/>
          </reference>
          <reference field="81" count="1">
            <x v="75"/>
          </reference>
        </references>
      </pivotArea>
    </format>
    <format dxfId="6451">
      <pivotArea dataOnly="0" labelOnly="1" outline="0" fieldPosition="0">
        <references count="4">
          <reference field="3" count="1" selected="0">
            <x v="11"/>
          </reference>
          <reference field="5" count="1" selected="0">
            <x v="51"/>
          </reference>
          <reference field="37" count="1" selected="0">
            <x v="137"/>
          </reference>
          <reference field="81" count="1">
            <x v="138"/>
          </reference>
        </references>
      </pivotArea>
    </format>
    <format dxfId="6450">
      <pivotArea dataOnly="0" labelOnly="1" outline="0" fieldPosition="0">
        <references count="4">
          <reference field="3" count="1" selected="0">
            <x v="12"/>
          </reference>
          <reference field="5" count="1" selected="0">
            <x v="61"/>
          </reference>
          <reference field="37" count="1" selected="0">
            <x v="39"/>
          </reference>
          <reference field="81" count="1">
            <x v="16"/>
          </reference>
        </references>
      </pivotArea>
    </format>
    <format dxfId="6449">
      <pivotArea dataOnly="0" labelOnly="1" outline="0" fieldPosition="0">
        <references count="4">
          <reference field="3" count="1" selected="0">
            <x v="12"/>
          </reference>
          <reference field="5" count="1" selected="0">
            <x v="62"/>
          </reference>
          <reference field="37" count="1" selected="0">
            <x v="0"/>
          </reference>
          <reference field="81" count="1">
            <x v="7"/>
          </reference>
        </references>
      </pivotArea>
    </format>
    <format dxfId="6448">
      <pivotArea dataOnly="0" labelOnly="1" outline="0" fieldPosition="0">
        <references count="4">
          <reference field="3" count="1" selected="0">
            <x v="13"/>
          </reference>
          <reference field="5" count="1" selected="0">
            <x v="175"/>
          </reference>
          <reference field="37" count="1" selected="0">
            <x v="88"/>
          </reference>
          <reference field="81" count="1">
            <x v="154"/>
          </reference>
        </references>
      </pivotArea>
    </format>
    <format dxfId="6447">
      <pivotArea dataOnly="0" labelOnly="1" outline="0" fieldPosition="0">
        <references count="4">
          <reference field="3" count="1" selected="0">
            <x v="14"/>
          </reference>
          <reference field="5" count="1" selected="0">
            <x v="75"/>
          </reference>
          <reference field="37" count="1" selected="0">
            <x v="0"/>
          </reference>
          <reference field="81" count="1">
            <x v="7"/>
          </reference>
        </references>
      </pivotArea>
    </format>
    <format dxfId="6446">
      <pivotArea dataOnly="0" labelOnly="1" outline="0" fieldPosition="0">
        <references count="4">
          <reference field="3" count="1" selected="0">
            <x v="14"/>
          </reference>
          <reference field="5" count="1" selected="0">
            <x v="76"/>
          </reference>
          <reference field="37" count="1" selected="0">
            <x v="79"/>
          </reference>
          <reference field="81" count="1">
            <x v="70"/>
          </reference>
        </references>
      </pivotArea>
    </format>
    <format dxfId="6445">
      <pivotArea dataOnly="0" labelOnly="1" outline="0" fieldPosition="0">
        <references count="4">
          <reference field="3" count="1" selected="0">
            <x v="14"/>
          </reference>
          <reference field="5" count="1" selected="0">
            <x v="77"/>
          </reference>
          <reference field="37" count="1" selected="0">
            <x v="0"/>
          </reference>
          <reference field="81" count="1">
            <x v="7"/>
          </reference>
        </references>
      </pivotArea>
    </format>
    <format dxfId="6444">
      <pivotArea dataOnly="0" labelOnly="1" outline="0" fieldPosition="0">
        <references count="4">
          <reference field="3" count="1" selected="0">
            <x v="14"/>
          </reference>
          <reference field="5" count="1" selected="0">
            <x v="78"/>
          </reference>
          <reference field="37" count="1" selected="0">
            <x v="95"/>
          </reference>
          <reference field="81" count="1">
            <x v="0"/>
          </reference>
        </references>
      </pivotArea>
    </format>
    <format dxfId="6443">
      <pivotArea dataOnly="0" labelOnly="1" outline="0" fieldPosition="0">
        <references count="4">
          <reference field="3" count="1" selected="0">
            <x v="14"/>
          </reference>
          <reference field="5" count="1" selected="0">
            <x v="79"/>
          </reference>
          <reference field="37" count="1" selected="0">
            <x v="85"/>
          </reference>
          <reference field="81" count="1">
            <x v="45"/>
          </reference>
        </references>
      </pivotArea>
    </format>
    <format dxfId="6442">
      <pivotArea dataOnly="0" labelOnly="1" outline="0" fieldPosition="0">
        <references count="4">
          <reference field="3" count="1" selected="0">
            <x v="14"/>
          </reference>
          <reference field="5" count="1" selected="0">
            <x v="80"/>
          </reference>
          <reference field="37" count="1" selected="0">
            <x v="113"/>
          </reference>
          <reference field="81" count="1">
            <x v="122"/>
          </reference>
        </references>
      </pivotArea>
    </format>
    <format dxfId="6441">
      <pivotArea dataOnly="0" labelOnly="1" outline="0" fieldPosition="0">
        <references count="4">
          <reference field="3" count="1" selected="0">
            <x v="14"/>
          </reference>
          <reference field="5" count="1" selected="0">
            <x v="81"/>
          </reference>
          <reference field="37" count="1" selected="0">
            <x v="112"/>
          </reference>
          <reference field="81" count="1">
            <x v="121"/>
          </reference>
        </references>
      </pivotArea>
    </format>
    <format dxfId="6440">
      <pivotArea dataOnly="0" labelOnly="1" outline="0" fieldPosition="0">
        <references count="4">
          <reference field="3" count="1" selected="0">
            <x v="14"/>
          </reference>
          <reference field="5" count="1" selected="0">
            <x v="82"/>
          </reference>
          <reference field="37" count="1" selected="0">
            <x v="150"/>
          </reference>
          <reference field="81" count="1">
            <x v="52"/>
          </reference>
        </references>
      </pivotArea>
    </format>
    <format dxfId="6439">
      <pivotArea dataOnly="0" labelOnly="1" outline="0" fieldPosition="0">
        <references count="4">
          <reference field="3" count="1" selected="0">
            <x v="14"/>
          </reference>
          <reference field="5" count="1" selected="0">
            <x v="83"/>
          </reference>
          <reference field="37" count="1" selected="0">
            <x v="55"/>
          </reference>
          <reference field="81" count="1">
            <x v="137"/>
          </reference>
        </references>
      </pivotArea>
    </format>
    <format dxfId="6438">
      <pivotArea dataOnly="0" labelOnly="1" outline="0" fieldPosition="0">
        <references count="4">
          <reference field="3" count="1" selected="0">
            <x v="14"/>
          </reference>
          <reference field="5" count="1" selected="0">
            <x v="84"/>
          </reference>
          <reference field="37" count="1" selected="0">
            <x v="62"/>
          </reference>
          <reference field="81" count="1">
            <x v="148"/>
          </reference>
        </references>
      </pivotArea>
    </format>
    <format dxfId="6437">
      <pivotArea dataOnly="0" labelOnly="1" outline="0" fieldPosition="0">
        <references count="4">
          <reference field="3" count="1" selected="0">
            <x v="14"/>
          </reference>
          <reference field="5" count="1" selected="0">
            <x v="85"/>
          </reference>
          <reference field="37" count="1" selected="0">
            <x v="31"/>
          </reference>
          <reference field="81" count="1">
            <x v="78"/>
          </reference>
        </references>
      </pivotArea>
    </format>
    <format dxfId="6436">
      <pivotArea dataOnly="0" labelOnly="1" outline="0" fieldPosition="0">
        <references count="4">
          <reference field="3" count="1" selected="0">
            <x v="14"/>
          </reference>
          <reference field="5" count="1" selected="0">
            <x v="86"/>
          </reference>
          <reference field="37" count="1" selected="0">
            <x v="77"/>
          </reference>
          <reference field="81" count="1">
            <x v="124"/>
          </reference>
        </references>
      </pivotArea>
    </format>
    <format dxfId="6435">
      <pivotArea dataOnly="0" labelOnly="1" outline="0" fieldPosition="0">
        <references count="4">
          <reference field="3" count="1" selected="0">
            <x v="14"/>
          </reference>
          <reference field="5" count="1" selected="0">
            <x v="87"/>
          </reference>
          <reference field="37" count="1" selected="0">
            <x v="49"/>
          </reference>
          <reference field="81" count="1">
            <x v="30"/>
          </reference>
        </references>
      </pivotArea>
    </format>
    <format dxfId="6434">
      <pivotArea dataOnly="0" labelOnly="1" outline="0" fieldPosition="0">
        <references count="4">
          <reference field="3" count="1" selected="0">
            <x v="14"/>
          </reference>
          <reference field="5" count="1" selected="0">
            <x v="88"/>
          </reference>
          <reference field="37" count="1" selected="0">
            <x v="76"/>
          </reference>
          <reference field="81" count="1">
            <x v="133"/>
          </reference>
        </references>
      </pivotArea>
    </format>
    <format dxfId="6433">
      <pivotArea dataOnly="0" labelOnly="1" outline="0" fieldPosition="0">
        <references count="4">
          <reference field="3" count="1" selected="0">
            <x v="14"/>
          </reference>
          <reference field="5" count="1" selected="0">
            <x v="89"/>
          </reference>
          <reference field="37" count="1" selected="0">
            <x v="1"/>
          </reference>
          <reference field="81" count="1">
            <x v="57"/>
          </reference>
        </references>
      </pivotArea>
    </format>
    <format dxfId="6432">
      <pivotArea dataOnly="0" labelOnly="1" outline="0" fieldPosition="0">
        <references count="4">
          <reference field="3" count="1" selected="0">
            <x v="14"/>
          </reference>
          <reference field="5" count="1" selected="0">
            <x v="90"/>
          </reference>
          <reference field="37" count="1" selected="0">
            <x v="117"/>
          </reference>
          <reference field="81" count="1">
            <x v="163"/>
          </reference>
        </references>
      </pivotArea>
    </format>
    <format dxfId="6431">
      <pivotArea dataOnly="0" labelOnly="1" outline="0" fieldPosition="0">
        <references count="4">
          <reference field="3" count="1" selected="0">
            <x v="14"/>
          </reference>
          <reference field="5" count="1" selected="0">
            <x v="91"/>
          </reference>
          <reference field="37" count="1" selected="0">
            <x v="116"/>
          </reference>
          <reference field="81" count="1">
            <x v="65"/>
          </reference>
        </references>
      </pivotArea>
    </format>
    <format dxfId="6430">
      <pivotArea dataOnly="0" labelOnly="1" outline="0" fieldPosition="0">
        <references count="4">
          <reference field="3" count="1" selected="0">
            <x v="14"/>
          </reference>
          <reference field="5" count="1" selected="0">
            <x v="92"/>
          </reference>
          <reference field="37" count="1" selected="0">
            <x v="41"/>
          </reference>
          <reference field="81" count="1">
            <x v="139"/>
          </reference>
        </references>
      </pivotArea>
    </format>
    <format dxfId="6429">
      <pivotArea dataOnly="0" labelOnly="1" outline="0" fieldPosition="0">
        <references count="4">
          <reference field="3" count="1" selected="0">
            <x v="14"/>
          </reference>
          <reference field="5" count="1" selected="0">
            <x v="93"/>
          </reference>
          <reference field="37" count="1" selected="0">
            <x v="84"/>
          </reference>
          <reference field="81" count="1">
            <x v="147"/>
          </reference>
        </references>
      </pivotArea>
    </format>
    <format dxfId="6428">
      <pivotArea dataOnly="0" labelOnly="1" outline="0" fieldPosition="0">
        <references count="4">
          <reference field="3" count="1" selected="0">
            <x v="14"/>
          </reference>
          <reference field="5" count="1" selected="0">
            <x v="94"/>
          </reference>
          <reference field="37" count="1" selected="0">
            <x v="98"/>
          </reference>
          <reference field="81" count="1">
            <x v="126"/>
          </reference>
        </references>
      </pivotArea>
    </format>
    <format dxfId="6427">
      <pivotArea dataOnly="0" labelOnly="1" outline="0" fieldPosition="0">
        <references count="4">
          <reference field="3" count="1" selected="0">
            <x v="14"/>
          </reference>
          <reference field="5" count="1" selected="0">
            <x v="95"/>
          </reference>
          <reference field="37" count="1" selected="0">
            <x v="0"/>
          </reference>
          <reference field="81" count="1">
            <x v="7"/>
          </reference>
        </references>
      </pivotArea>
    </format>
    <format dxfId="6426">
      <pivotArea dataOnly="0" labelOnly="1" outline="0" fieldPosition="0">
        <references count="4">
          <reference field="3" count="1" selected="0">
            <x v="14"/>
          </reference>
          <reference field="5" count="1" selected="0">
            <x v="96"/>
          </reference>
          <reference field="37" count="1" selected="0">
            <x v="0"/>
          </reference>
          <reference field="81" count="1">
            <x v="7"/>
          </reference>
        </references>
      </pivotArea>
    </format>
    <format dxfId="6425">
      <pivotArea dataOnly="0" labelOnly="1" outline="0" fieldPosition="0">
        <references count="4">
          <reference field="3" count="1" selected="0">
            <x v="14"/>
          </reference>
          <reference field="5" count="1" selected="0">
            <x v="97"/>
          </reference>
          <reference field="37" count="1" selected="0">
            <x v="60"/>
          </reference>
          <reference field="81" count="1">
            <x v="127"/>
          </reference>
        </references>
      </pivotArea>
    </format>
    <format dxfId="6424">
      <pivotArea dataOnly="0" labelOnly="1" outline="0" fieldPosition="0">
        <references count="4">
          <reference field="3" count="1" selected="0">
            <x v="14"/>
          </reference>
          <reference field="5" count="1" selected="0">
            <x v="98"/>
          </reference>
          <reference field="37" count="1" selected="0">
            <x v="33"/>
          </reference>
          <reference field="81" count="1">
            <x v="42"/>
          </reference>
        </references>
      </pivotArea>
    </format>
    <format dxfId="6423">
      <pivotArea dataOnly="0" labelOnly="1" outline="0" fieldPosition="0">
        <references count="4">
          <reference field="3" count="1" selected="0">
            <x v="14"/>
          </reference>
          <reference field="5" count="1" selected="0">
            <x v="99"/>
          </reference>
          <reference field="37" count="1" selected="0">
            <x v="35"/>
          </reference>
          <reference field="81" count="1">
            <x v="61"/>
          </reference>
        </references>
      </pivotArea>
    </format>
    <format dxfId="6422">
      <pivotArea dataOnly="0" labelOnly="1" outline="0" fieldPosition="0">
        <references count="4">
          <reference field="3" count="1" selected="0">
            <x v="14"/>
          </reference>
          <reference field="5" count="1" selected="0">
            <x v="100"/>
          </reference>
          <reference field="37" count="1" selected="0">
            <x v="34"/>
          </reference>
          <reference field="81" count="1">
            <x v="60"/>
          </reference>
        </references>
      </pivotArea>
    </format>
    <format dxfId="6421">
      <pivotArea dataOnly="0" labelOnly="1" outline="0" fieldPosition="0">
        <references count="4">
          <reference field="3" count="1" selected="0">
            <x v="14"/>
          </reference>
          <reference field="5" count="1" selected="0">
            <x v="101"/>
          </reference>
          <reference field="37" count="1" selected="0">
            <x v="128"/>
          </reference>
          <reference field="81" count="1">
            <x v="125"/>
          </reference>
        </references>
      </pivotArea>
    </format>
    <format dxfId="6420">
      <pivotArea dataOnly="0" labelOnly="1" outline="0" fieldPosition="0">
        <references count="4">
          <reference field="3" count="1" selected="0">
            <x v="14"/>
          </reference>
          <reference field="5" count="1" selected="0">
            <x v="102"/>
          </reference>
          <reference field="37" count="1" selected="0">
            <x v="103"/>
          </reference>
          <reference field="81" count="1">
            <x v="8"/>
          </reference>
        </references>
      </pivotArea>
    </format>
    <format dxfId="6419">
      <pivotArea dataOnly="0" labelOnly="1" outline="0" fieldPosition="0">
        <references count="4">
          <reference field="3" count="1" selected="0">
            <x v="14"/>
          </reference>
          <reference field="5" count="1" selected="0">
            <x v="103"/>
          </reference>
          <reference field="37" count="1" selected="0">
            <x v="104"/>
          </reference>
          <reference field="81" count="1">
            <x v="10"/>
          </reference>
        </references>
      </pivotArea>
    </format>
    <format dxfId="6418">
      <pivotArea dataOnly="0" labelOnly="1" outline="0" fieldPosition="0">
        <references count="4">
          <reference field="3" count="1" selected="0">
            <x v="14"/>
          </reference>
          <reference field="5" count="1" selected="0">
            <x v="104"/>
          </reference>
          <reference field="37" count="1" selected="0">
            <x v="105"/>
          </reference>
          <reference field="81" count="1">
            <x v="9"/>
          </reference>
        </references>
      </pivotArea>
    </format>
    <format dxfId="6417">
      <pivotArea dataOnly="0" labelOnly="1" outline="0" fieldPosition="0">
        <references count="4">
          <reference field="3" count="1" selected="0">
            <x v="14"/>
          </reference>
          <reference field="5" count="1" selected="0">
            <x v="105"/>
          </reference>
          <reference field="37" count="1" selected="0">
            <x v="101"/>
          </reference>
          <reference field="81" count="1">
            <x v="10"/>
          </reference>
        </references>
      </pivotArea>
    </format>
    <format dxfId="6416">
      <pivotArea dataOnly="0" labelOnly="1" outline="0" fieldPosition="0">
        <references count="4">
          <reference field="3" count="1" selected="0">
            <x v="14"/>
          </reference>
          <reference field="5" count="1" selected="0">
            <x v="106"/>
          </reference>
          <reference field="37" count="1" selected="0">
            <x v="36"/>
          </reference>
          <reference field="81" count="1">
            <x v="166"/>
          </reference>
        </references>
      </pivotArea>
    </format>
    <format dxfId="6415">
      <pivotArea dataOnly="0" labelOnly="1" outline="0" fieldPosition="0">
        <references count="4">
          <reference field="3" count="1" selected="0">
            <x v="14"/>
          </reference>
          <reference field="5" count="1" selected="0">
            <x v="107"/>
          </reference>
          <reference field="37" count="1" selected="0">
            <x v="87"/>
          </reference>
          <reference field="81" count="1">
            <x v="101"/>
          </reference>
        </references>
      </pivotArea>
    </format>
    <format dxfId="6414">
      <pivotArea dataOnly="0" labelOnly="1" outline="0" fieldPosition="0">
        <references count="4">
          <reference field="3" count="1" selected="0">
            <x v="14"/>
          </reference>
          <reference field="5" count="1" selected="0">
            <x v="108"/>
          </reference>
          <reference field="37" count="1" selected="0">
            <x v="32"/>
          </reference>
          <reference field="81" count="1">
            <x v="46"/>
          </reference>
        </references>
      </pivotArea>
    </format>
    <format dxfId="6413">
      <pivotArea dataOnly="0" labelOnly="1" outline="0" fieldPosition="0">
        <references count="4">
          <reference field="3" count="1" selected="0">
            <x v="14"/>
          </reference>
          <reference field="5" count="1" selected="0">
            <x v="109"/>
          </reference>
          <reference field="37" count="1" selected="0">
            <x v="42"/>
          </reference>
          <reference field="81" count="1">
            <x v="129"/>
          </reference>
        </references>
      </pivotArea>
    </format>
    <format dxfId="6412">
      <pivotArea dataOnly="0" labelOnly="1" outline="0" fieldPosition="0">
        <references count="4">
          <reference field="3" count="1" selected="0">
            <x v="14"/>
          </reference>
          <reference field="5" count="1" selected="0">
            <x v="110"/>
          </reference>
          <reference field="37" count="1" selected="0">
            <x v="61"/>
          </reference>
          <reference field="81" count="1">
            <x v="116"/>
          </reference>
        </references>
      </pivotArea>
    </format>
    <format dxfId="6411">
      <pivotArea dataOnly="0" labelOnly="1" outline="0" fieldPosition="0">
        <references count="4">
          <reference field="3" count="1" selected="0">
            <x v="14"/>
          </reference>
          <reference field="5" count="1" selected="0">
            <x v="112"/>
          </reference>
          <reference field="37" count="1" selected="0">
            <x v="0"/>
          </reference>
          <reference field="81" count="1">
            <x v="7"/>
          </reference>
        </references>
      </pivotArea>
    </format>
    <format dxfId="6410">
      <pivotArea dataOnly="0" labelOnly="1" outline="0" fieldPosition="0">
        <references count="4">
          <reference field="3" count="1" selected="0">
            <x v="14"/>
          </reference>
          <reference field="5" count="1" selected="0">
            <x v="113"/>
          </reference>
          <reference field="37" count="1" selected="0">
            <x v="23"/>
          </reference>
          <reference field="81" count="1">
            <x v="18"/>
          </reference>
        </references>
      </pivotArea>
    </format>
    <format dxfId="6409">
      <pivotArea dataOnly="0" labelOnly="1" outline="0" fieldPosition="0">
        <references count="4">
          <reference field="3" count="1" selected="0">
            <x v="14"/>
          </reference>
          <reference field="5" count="1" selected="0">
            <x v="114"/>
          </reference>
          <reference field="37" count="1" selected="0">
            <x v="2"/>
          </reference>
          <reference field="81" count="1">
            <x v="17"/>
          </reference>
        </references>
      </pivotArea>
    </format>
    <format dxfId="6408">
      <pivotArea dataOnly="0" labelOnly="1" outline="0" fieldPosition="0">
        <references count="4">
          <reference field="3" count="1" selected="0">
            <x v="14"/>
          </reference>
          <reference field="5" count="1" selected="0">
            <x v="115"/>
          </reference>
          <reference field="37" count="1" selected="0">
            <x v="82"/>
          </reference>
          <reference field="81" count="1">
            <x v="87"/>
          </reference>
        </references>
      </pivotArea>
    </format>
    <format dxfId="6407">
      <pivotArea dataOnly="0" labelOnly="1" outline="0" fieldPosition="0">
        <references count="4">
          <reference field="3" count="1" selected="0">
            <x v="14"/>
          </reference>
          <reference field="5" count="1" selected="0">
            <x v="116"/>
          </reference>
          <reference field="37" count="1" selected="0">
            <x v="83"/>
          </reference>
          <reference field="81" count="1">
            <x v="89"/>
          </reference>
        </references>
      </pivotArea>
    </format>
    <format dxfId="6406">
      <pivotArea dataOnly="0" labelOnly="1" outline="0" fieldPosition="0">
        <references count="4">
          <reference field="3" count="1" selected="0">
            <x v="14"/>
          </reference>
          <reference field="5" count="1" selected="0">
            <x v="117"/>
          </reference>
          <reference field="37" count="1" selected="0">
            <x v="56"/>
          </reference>
          <reference field="81" count="1">
            <x v="48"/>
          </reference>
        </references>
      </pivotArea>
    </format>
    <format dxfId="6405">
      <pivotArea dataOnly="0" labelOnly="1" outline="0" fieldPosition="0">
        <references count="4">
          <reference field="3" count="1" selected="0">
            <x v="14"/>
          </reference>
          <reference field="5" count="1" selected="0">
            <x v="118"/>
          </reference>
          <reference field="37" count="1" selected="0">
            <x v="25"/>
          </reference>
          <reference field="81" count="1">
            <x v="19"/>
          </reference>
        </references>
      </pivotArea>
    </format>
    <format dxfId="6404">
      <pivotArea dataOnly="0" labelOnly="1" outline="0" fieldPosition="0">
        <references count="4">
          <reference field="3" count="1" selected="0">
            <x v="14"/>
          </reference>
          <reference field="5" count="1" selected="0">
            <x v="119"/>
          </reference>
          <reference field="37" count="1" selected="0">
            <x v="100"/>
          </reference>
          <reference field="81" count="1">
            <x v="92"/>
          </reference>
        </references>
      </pivotArea>
    </format>
    <format dxfId="6403">
      <pivotArea dataOnly="0" labelOnly="1" outline="0" fieldPosition="0">
        <references count="4">
          <reference field="3" count="1" selected="0">
            <x v="14"/>
          </reference>
          <reference field="5" count="1" selected="0">
            <x v="120"/>
          </reference>
          <reference field="37" count="1" selected="0">
            <x v="54"/>
          </reference>
          <reference field="81" count="1">
            <x v="111"/>
          </reference>
        </references>
      </pivotArea>
    </format>
    <format dxfId="6402">
      <pivotArea dataOnly="0" labelOnly="1" outline="0" fieldPosition="0">
        <references count="4">
          <reference field="3" count="1" selected="0">
            <x v="14"/>
          </reference>
          <reference field="5" count="1" selected="0">
            <x v="121"/>
          </reference>
          <reference field="37" count="1" selected="0">
            <x v="45"/>
          </reference>
          <reference field="81" count="1">
            <x v="55"/>
          </reference>
        </references>
      </pivotArea>
    </format>
    <format dxfId="6401">
      <pivotArea dataOnly="0" labelOnly="1" outline="0" fieldPosition="0">
        <references count="4">
          <reference field="3" count="1" selected="0">
            <x v="14"/>
          </reference>
          <reference field="5" count="1" selected="0">
            <x v="122"/>
          </reference>
          <reference field="37" count="1" selected="0">
            <x v="114"/>
          </reference>
          <reference field="81" count="1">
            <x v="109"/>
          </reference>
        </references>
      </pivotArea>
    </format>
    <format dxfId="6400">
      <pivotArea dataOnly="0" labelOnly="1" outline="0" fieldPosition="0">
        <references count="4">
          <reference field="3" count="1" selected="0">
            <x v="14"/>
          </reference>
          <reference field="5" count="1" selected="0">
            <x v="123"/>
          </reference>
          <reference field="37" count="1" selected="0">
            <x v="0"/>
          </reference>
          <reference field="81" count="1">
            <x v="7"/>
          </reference>
        </references>
      </pivotArea>
    </format>
    <format dxfId="6399">
      <pivotArea dataOnly="0" labelOnly="1" outline="0" fieldPosition="0">
        <references count="4">
          <reference field="3" count="1" selected="0">
            <x v="14"/>
          </reference>
          <reference field="5" count="1" selected="0">
            <x v="124"/>
          </reference>
          <reference field="37" count="1" selected="0">
            <x v="0"/>
          </reference>
          <reference field="81" count="1">
            <x v="7"/>
          </reference>
        </references>
      </pivotArea>
    </format>
    <format dxfId="6398">
      <pivotArea dataOnly="0" labelOnly="1" outline="0" fieldPosition="0">
        <references count="4">
          <reference field="3" count="1" selected="0">
            <x v="14"/>
          </reference>
          <reference field="5" count="1" selected="0">
            <x v="125"/>
          </reference>
          <reference field="37" count="1" selected="0">
            <x v="135"/>
          </reference>
          <reference field="81" count="1">
            <x v="106"/>
          </reference>
        </references>
      </pivotArea>
    </format>
    <format dxfId="6397">
      <pivotArea dataOnly="0" labelOnly="1" outline="0" fieldPosition="0">
        <references count="4">
          <reference field="3" count="1" selected="0">
            <x v="14"/>
          </reference>
          <reference field="5" count="1" selected="0">
            <x v="126"/>
          </reference>
          <reference field="37" count="1" selected="0">
            <x v="132"/>
          </reference>
          <reference field="81" count="1">
            <x v="128"/>
          </reference>
        </references>
      </pivotArea>
    </format>
    <format dxfId="6396">
      <pivotArea dataOnly="0" labelOnly="1" outline="0" fieldPosition="0">
        <references count="4">
          <reference field="3" count="1" selected="0">
            <x v="14"/>
          </reference>
          <reference field="5" count="1" selected="0">
            <x v="127"/>
          </reference>
          <reference field="37" count="1" selected="0">
            <x v="136"/>
          </reference>
          <reference field="81" count="1">
            <x v="135"/>
          </reference>
        </references>
      </pivotArea>
    </format>
    <format dxfId="6395">
      <pivotArea dataOnly="0" labelOnly="1" outline="0" fieldPosition="0">
        <references count="4">
          <reference field="3" count="1" selected="0">
            <x v="14"/>
          </reference>
          <reference field="5" count="1" selected="0">
            <x v="128"/>
          </reference>
          <reference field="37" count="1" selected="0">
            <x v="14"/>
          </reference>
          <reference field="81" count="1">
            <x v="119"/>
          </reference>
        </references>
      </pivotArea>
    </format>
    <format dxfId="6394">
      <pivotArea dataOnly="0" labelOnly="1" outline="0" fieldPosition="0">
        <references count="4">
          <reference field="3" count="1" selected="0">
            <x v="14"/>
          </reference>
          <reference field="5" count="1" selected="0">
            <x v="129"/>
          </reference>
          <reference field="37" count="1" selected="0">
            <x v="10"/>
          </reference>
          <reference field="81" count="1">
            <x v="47"/>
          </reference>
        </references>
      </pivotArea>
    </format>
    <format dxfId="6393">
      <pivotArea dataOnly="0" labelOnly="1" outline="0" fieldPosition="0">
        <references count="4">
          <reference field="3" count="1" selected="0">
            <x v="14"/>
          </reference>
          <reference field="5" count="1" selected="0">
            <x v="130"/>
          </reference>
          <reference field="37" count="1" selected="0">
            <x v="89"/>
          </reference>
          <reference field="81" count="1">
            <x v="91"/>
          </reference>
        </references>
      </pivotArea>
    </format>
    <format dxfId="6392">
      <pivotArea dataOnly="0" labelOnly="1" outline="0" fieldPosition="0">
        <references count="4">
          <reference field="3" count="1" selected="0">
            <x v="14"/>
          </reference>
          <reference field="5" count="1" selected="0">
            <x v="131"/>
          </reference>
          <reference field="37" count="1" selected="0">
            <x v="43"/>
          </reference>
          <reference field="81" count="1">
            <x v="99"/>
          </reference>
        </references>
      </pivotArea>
    </format>
    <format dxfId="6391">
      <pivotArea dataOnly="0" labelOnly="1" outline="0" fieldPosition="0">
        <references count="4">
          <reference field="3" count="1" selected="0">
            <x v="14"/>
          </reference>
          <reference field="5" count="1" selected="0">
            <x v="132"/>
          </reference>
          <reference field="37" count="1" selected="0">
            <x v="0"/>
          </reference>
          <reference field="81" count="1">
            <x v="7"/>
          </reference>
        </references>
      </pivotArea>
    </format>
    <format dxfId="6390">
      <pivotArea dataOnly="0" labelOnly="1" outline="0" fieldPosition="0">
        <references count="4">
          <reference field="3" count="1" selected="0">
            <x v="14"/>
          </reference>
          <reference field="5" count="1" selected="0">
            <x v="133"/>
          </reference>
          <reference field="37" count="1" selected="0">
            <x v="130"/>
          </reference>
          <reference field="81" count="1">
            <x v="28"/>
          </reference>
        </references>
      </pivotArea>
    </format>
    <format dxfId="6389">
      <pivotArea dataOnly="0" labelOnly="1" outline="0" fieldPosition="0">
        <references count="4">
          <reference field="3" count="1" selected="0">
            <x v="14"/>
          </reference>
          <reference field="5" count="1" selected="0">
            <x v="134"/>
          </reference>
          <reference field="37" count="1" selected="0">
            <x v="102"/>
          </reference>
          <reference field="81" count="1">
            <x v="9"/>
          </reference>
        </references>
      </pivotArea>
    </format>
    <format dxfId="6388">
      <pivotArea dataOnly="0" labelOnly="1" outline="0" fieldPosition="0">
        <references count="4">
          <reference field="3" count="1" selected="0">
            <x v="14"/>
          </reference>
          <reference field="5" count="1" selected="0">
            <x v="135"/>
          </reference>
          <reference field="37" count="1" selected="0">
            <x v="91"/>
          </reference>
          <reference field="81" count="1">
            <x v="4"/>
          </reference>
        </references>
      </pivotArea>
    </format>
    <format dxfId="6387">
      <pivotArea dataOnly="0" labelOnly="1" outline="0" fieldPosition="0">
        <references count="4">
          <reference field="3" count="1" selected="0">
            <x v="15"/>
          </reference>
          <reference field="5" count="1" selected="0">
            <x v="68"/>
          </reference>
          <reference field="37" count="1" selected="0">
            <x v="99"/>
          </reference>
          <reference field="81" count="1">
            <x v="58"/>
          </reference>
        </references>
      </pivotArea>
    </format>
    <format dxfId="6386">
      <pivotArea dataOnly="0" labelOnly="1" outline="0" fieldPosition="0">
        <references count="4">
          <reference field="3" count="1" selected="0">
            <x v="15"/>
          </reference>
          <reference field="5" count="1" selected="0">
            <x v="147"/>
          </reference>
          <reference field="37" count="1" selected="0">
            <x v="21"/>
          </reference>
          <reference field="81" count="1">
            <x v="153"/>
          </reference>
        </references>
      </pivotArea>
    </format>
    <format dxfId="6385">
      <pivotArea dataOnly="0" labelOnly="1" outline="0" fieldPosition="0">
        <references count="4">
          <reference field="3" count="1" selected="0">
            <x v="15"/>
          </reference>
          <reference field="5" count="1" selected="0">
            <x v="148"/>
          </reference>
          <reference field="37" count="1" selected="0">
            <x v="92"/>
          </reference>
          <reference field="81" count="1">
            <x v="11"/>
          </reference>
        </references>
      </pivotArea>
    </format>
    <format dxfId="6384">
      <pivotArea dataOnly="0" labelOnly="1" outline="0" fieldPosition="0">
        <references count="4">
          <reference field="3" count="1" selected="0">
            <x v="15"/>
          </reference>
          <reference field="5" count="1" selected="0">
            <x v="149"/>
          </reference>
          <reference field="37" count="1" selected="0">
            <x v="93"/>
          </reference>
          <reference field="81" count="1">
            <x v="6"/>
          </reference>
        </references>
      </pivotArea>
    </format>
    <format dxfId="6383">
      <pivotArea dataOnly="0" labelOnly="1" outline="0" fieldPosition="0">
        <references count="4">
          <reference field="3" count="1" selected="0">
            <x v="15"/>
          </reference>
          <reference field="5" count="1" selected="0">
            <x v="151"/>
          </reference>
          <reference field="37" count="1" selected="0">
            <x v="145"/>
          </reference>
          <reference field="81" count="1">
            <x v="136"/>
          </reference>
        </references>
      </pivotArea>
    </format>
    <format dxfId="6382">
      <pivotArea dataOnly="0" labelOnly="1" outline="0" fieldPosition="0">
        <references count="4">
          <reference field="3" count="1" selected="0">
            <x v="15"/>
          </reference>
          <reference field="5" count="1" selected="0">
            <x v="152"/>
          </reference>
          <reference field="37" count="1" selected="0">
            <x v="48"/>
          </reference>
          <reference field="81" count="1">
            <x v="12"/>
          </reference>
        </references>
      </pivotArea>
    </format>
    <format dxfId="6381">
      <pivotArea dataOnly="0" labelOnly="1" outline="0" fieldPosition="0">
        <references count="4">
          <reference field="3" count="1" selected="0">
            <x v="15"/>
          </reference>
          <reference field="5" count="1" selected="0">
            <x v="153"/>
          </reference>
          <reference field="37" count="1" selected="0">
            <x v="129"/>
          </reference>
          <reference field="81" count="1">
            <x v="50"/>
          </reference>
        </references>
      </pivotArea>
    </format>
    <format dxfId="6380">
      <pivotArea dataOnly="0" labelOnly="1" outline="0" fieldPosition="0">
        <references count="4">
          <reference field="3" count="1" selected="0">
            <x v="15"/>
          </reference>
          <reference field="5" count="1" selected="0">
            <x v="154"/>
          </reference>
          <reference field="37" count="1" selected="0">
            <x v="154"/>
          </reference>
          <reference field="81" count="1">
            <x v="26"/>
          </reference>
        </references>
      </pivotArea>
    </format>
    <format dxfId="6379">
      <pivotArea dataOnly="0" labelOnly="1" outline="0" fieldPosition="0">
        <references count="4">
          <reference field="3" count="1" selected="0">
            <x v="15"/>
          </reference>
          <reference field="5" count="1" selected="0">
            <x v="155"/>
          </reference>
          <reference field="37" count="1" selected="0">
            <x v="94"/>
          </reference>
          <reference field="81" count="1">
            <x v="31"/>
          </reference>
        </references>
      </pivotArea>
    </format>
    <format dxfId="6378">
      <pivotArea dataOnly="0" labelOnly="1" outline="0" fieldPosition="0">
        <references count="4">
          <reference field="3" count="1" selected="0">
            <x v="15"/>
          </reference>
          <reference field="5" count="1" selected="0">
            <x v="156"/>
          </reference>
          <reference field="37" count="1" selected="0">
            <x v="26"/>
          </reference>
          <reference field="81" count="1">
            <x v="98"/>
          </reference>
        </references>
      </pivotArea>
    </format>
    <format dxfId="6377">
      <pivotArea dataOnly="0" labelOnly="1" outline="0" fieldPosition="0">
        <references count="4">
          <reference field="3" count="1" selected="0">
            <x v="15"/>
          </reference>
          <reference field="5" count="1" selected="0">
            <x v="157"/>
          </reference>
          <reference field="37" count="1" selected="0">
            <x v="20"/>
          </reference>
          <reference field="81" count="1">
            <x v="14"/>
          </reference>
        </references>
      </pivotArea>
    </format>
    <format dxfId="6376">
      <pivotArea dataOnly="0" labelOnly="1" outline="0" fieldPosition="0">
        <references count="4">
          <reference field="3" count="1" selected="0">
            <x v="16"/>
          </reference>
          <reference field="5" count="1" selected="0">
            <x v="161"/>
          </reference>
          <reference field="37" count="1" selected="0">
            <x v="6"/>
          </reference>
          <reference field="81" count="1">
            <x v="81"/>
          </reference>
        </references>
      </pivotArea>
    </format>
    <format dxfId="6375">
      <pivotArea dataOnly="0" labelOnly="1" outline="0" fieldPosition="0">
        <references count="4">
          <reference field="3" count="1" selected="0">
            <x v="16"/>
          </reference>
          <reference field="5" count="1" selected="0">
            <x v="162"/>
          </reference>
          <reference field="37" count="1" selected="0">
            <x v="153"/>
          </reference>
          <reference field="81" count="1">
            <x v="113"/>
          </reference>
        </references>
      </pivotArea>
    </format>
    <format dxfId="6374">
      <pivotArea dataOnly="0" labelOnly="1" outline="0" fieldPosition="0">
        <references count="4">
          <reference field="3" count="1" selected="0">
            <x v="16"/>
          </reference>
          <reference field="5" count="1" selected="0">
            <x v="165"/>
          </reference>
          <reference field="37" count="1" selected="0">
            <x v="7"/>
          </reference>
          <reference field="81" count="1">
            <x v="2"/>
          </reference>
        </references>
      </pivotArea>
    </format>
    <format dxfId="6373">
      <pivotArea dataOnly="0" labelOnly="1" outline="0" fieldPosition="0">
        <references count="4">
          <reference field="3" count="1" selected="0">
            <x v="16"/>
          </reference>
          <reference field="5" count="1" selected="0">
            <x v="166"/>
          </reference>
          <reference field="37" count="1" selected="0">
            <x v="11"/>
          </reference>
          <reference field="81" count="1">
            <x v="41"/>
          </reference>
        </references>
      </pivotArea>
    </format>
    <format dxfId="6372">
      <pivotArea dataOnly="0" labelOnly="1" outline="0" fieldPosition="0">
        <references count="4">
          <reference field="3" count="1" selected="0">
            <x v="16"/>
          </reference>
          <reference field="5" count="1" selected="0">
            <x v="167"/>
          </reference>
          <reference field="37" count="1" selected="0">
            <x v="152"/>
          </reference>
          <reference field="81" count="1">
            <x v="40"/>
          </reference>
        </references>
      </pivotArea>
    </format>
    <format dxfId="6371">
      <pivotArea dataOnly="0" labelOnly="1" outline="0" fieldPosition="0">
        <references count="4">
          <reference field="3" count="1" selected="0">
            <x v="16"/>
          </reference>
          <reference field="5" count="1" selected="0">
            <x v="168"/>
          </reference>
          <reference field="37" count="1" selected="0">
            <x v="3"/>
          </reference>
          <reference field="81" count="1">
            <x v="39"/>
          </reference>
        </references>
      </pivotArea>
    </format>
    <format dxfId="6370">
      <pivotArea dataOnly="0" labelOnly="1" outline="0" fieldPosition="0">
        <references count="4">
          <reference field="3" count="1" selected="0">
            <x v="16"/>
          </reference>
          <reference field="5" count="1" selected="0">
            <x v="169"/>
          </reference>
          <reference field="37" count="1" selected="0">
            <x v="67"/>
          </reference>
          <reference field="81" count="1">
            <x v="123"/>
          </reference>
        </references>
      </pivotArea>
    </format>
    <format dxfId="6369">
      <pivotArea dataOnly="0" labelOnly="1" outline="0" fieldPosition="0">
        <references count="4">
          <reference field="3" count="1" selected="0">
            <x v="16"/>
          </reference>
          <reference field="5" count="1" selected="0">
            <x v="170"/>
          </reference>
          <reference field="37" count="1" selected="0">
            <x v="5"/>
          </reference>
          <reference field="81" count="1">
            <x v="80"/>
          </reference>
        </references>
      </pivotArea>
    </format>
    <format dxfId="6368">
      <pivotArea dataOnly="0" labelOnly="1" outline="0" fieldPosition="0">
        <references count="4">
          <reference field="3" count="1" selected="0">
            <x v="16"/>
          </reference>
          <reference field="5" count="1" selected="0">
            <x v="171"/>
          </reference>
          <reference field="37" count="1" selected="0">
            <x v="110"/>
          </reference>
          <reference field="81" count="1">
            <x v="90"/>
          </reference>
        </references>
      </pivotArea>
    </format>
    <format dxfId="6367">
      <pivotArea dataOnly="0" labelOnly="1" outline="0" fieldPosition="0">
        <references count="4">
          <reference field="3" count="1" selected="0">
            <x v="16"/>
          </reference>
          <reference field="5" count="1" selected="0">
            <x v="172"/>
          </reference>
          <reference field="37" count="1" selected="0">
            <x v="111"/>
          </reference>
          <reference field="81" count="1">
            <x v="94"/>
          </reference>
        </references>
      </pivotArea>
    </format>
    <format dxfId="6366">
      <pivotArea dataOnly="0" labelOnly="1" outline="0" fieldPosition="0">
        <references count="4">
          <reference field="3" count="1" selected="0">
            <x v="16"/>
          </reference>
          <reference field="5" count="1" selected="0">
            <x v="173"/>
          </reference>
          <reference field="37" count="1" selected="0">
            <x v="9"/>
          </reference>
          <reference field="81" count="1">
            <x v="25"/>
          </reference>
        </references>
      </pivotArea>
    </format>
    <format dxfId="6365">
      <pivotArea dataOnly="0" labelOnly="1" outline="0" fieldPosition="0">
        <references count="4">
          <reference field="3" count="1" selected="0">
            <x v="16"/>
          </reference>
          <reference field="5" count="1" selected="0">
            <x v="174"/>
          </reference>
          <reference field="37" count="1" selected="0">
            <x v="153"/>
          </reference>
          <reference field="81" count="1">
            <x v="112"/>
          </reference>
        </references>
      </pivotArea>
    </format>
    <format dxfId="6364">
      <pivotArea dataOnly="0" labelOnly="1" outline="0" fieldPosition="0">
        <references count="4">
          <reference field="3" count="1" selected="0">
            <x v="17"/>
          </reference>
          <reference field="5" count="1" selected="0">
            <x v="40"/>
          </reference>
          <reference field="37" count="1" selected="0">
            <x v="126"/>
          </reference>
          <reference field="81" count="1">
            <x v="155"/>
          </reference>
        </references>
      </pivotArea>
    </format>
    <format dxfId="6363">
      <pivotArea dataOnly="0" labelOnly="1" outline="0" fieldPosition="0">
        <references count="4">
          <reference field="3" count="1" selected="0">
            <x v="17"/>
          </reference>
          <reference field="5" count="1" selected="0">
            <x v="41"/>
          </reference>
          <reference field="37" count="1" selected="0">
            <x v="118"/>
          </reference>
          <reference field="81" count="1">
            <x v="146"/>
          </reference>
        </references>
      </pivotArea>
    </format>
    <format dxfId="6362">
      <pivotArea dataOnly="0" labelOnly="1" outline="0" fieldPosition="0">
        <references count="4">
          <reference field="3" count="1" selected="0">
            <x v="17"/>
          </reference>
          <reference field="5" count="1" selected="0">
            <x v="43"/>
          </reference>
          <reference field="37" count="1" selected="0">
            <x v="126"/>
          </reference>
          <reference field="81" count="1">
            <x v="74"/>
          </reference>
        </references>
      </pivotArea>
    </format>
    <format dxfId="6361">
      <pivotArea dataOnly="0" labelOnly="1" outline="0" fieldPosition="0">
        <references count="4">
          <reference field="3" count="1" selected="0">
            <x v="17"/>
          </reference>
          <reference field="5" count="1" selected="0">
            <x v="44"/>
          </reference>
          <reference field="37" count="1" selected="0">
            <x v="122"/>
          </reference>
          <reference field="81" count="1">
            <x v="156"/>
          </reference>
        </references>
      </pivotArea>
    </format>
    <format dxfId="6360">
      <pivotArea dataOnly="0" labelOnly="1" outline="0" fieldPosition="0">
        <references count="4">
          <reference field="3" count="1" selected="0">
            <x v="17"/>
          </reference>
          <reference field="5" count="1" selected="0">
            <x v="45"/>
          </reference>
          <reference field="37" count="1" selected="0">
            <x v="119"/>
          </reference>
          <reference field="81" count="1">
            <x v="36"/>
          </reference>
        </references>
      </pivotArea>
    </format>
    <format dxfId="6359">
      <pivotArea dataOnly="0" labelOnly="1" outline="0" fieldPosition="0">
        <references count="4">
          <reference field="3" count="1" selected="0">
            <x v="17"/>
          </reference>
          <reference field="5" count="1" selected="0">
            <x v="46"/>
          </reference>
          <reference field="37" count="1" selected="0">
            <x v="119"/>
          </reference>
          <reference field="81" count="1">
            <x v="37"/>
          </reference>
        </references>
      </pivotArea>
    </format>
    <format dxfId="6358">
      <pivotArea dataOnly="0" labelOnly="1" outline="0" fieldPosition="0">
        <references count="4">
          <reference field="3" count="1" selected="0">
            <x v="17"/>
          </reference>
          <reference field="5" count="1" selected="0">
            <x v="47"/>
          </reference>
          <reference field="37" count="1" selected="0">
            <x v="126"/>
          </reference>
          <reference field="81" count="1">
            <x v="145"/>
          </reference>
        </references>
      </pivotArea>
    </format>
    <format dxfId="6357">
      <pivotArea dataOnly="0" labelOnly="1" outline="0" fieldPosition="0">
        <references count="4">
          <reference field="3" count="1" selected="0">
            <x v="17"/>
          </reference>
          <reference field="5" count="1" selected="0">
            <x v="48"/>
          </reference>
          <reference field="37" count="1" selected="0">
            <x v="126"/>
          </reference>
          <reference field="81" count="1">
            <x v="143"/>
          </reference>
        </references>
      </pivotArea>
    </format>
    <format dxfId="6356">
      <pivotArea dataOnly="0" labelOnly="1" outline="0" fieldPosition="0">
        <references count="4">
          <reference field="3" count="1" selected="0">
            <x v="17"/>
          </reference>
          <reference field="5" count="1" selected="0">
            <x v="49"/>
          </reference>
          <reference field="37" count="1" selected="0">
            <x v="126"/>
          </reference>
          <reference field="81" count="1">
            <x v="144"/>
          </reference>
        </references>
      </pivotArea>
    </format>
    <format dxfId="6355">
      <pivotArea dataOnly="0" labelOnly="1" outline="0" fieldPosition="0">
        <references count="4">
          <reference field="3" count="1" selected="0">
            <x v="17"/>
          </reference>
          <reference field="5" count="1" selected="0">
            <x v="50"/>
          </reference>
          <reference field="37" count="1" selected="0">
            <x v="126"/>
          </reference>
          <reference field="81" count="1">
            <x v="73"/>
          </reference>
        </references>
      </pivotArea>
    </format>
    <format dxfId="6354">
      <pivotArea dataOnly="0" labelOnly="1" outline="0" fieldPosition="0">
        <references count="4">
          <reference field="3" count="1" selected="0">
            <x v="17"/>
          </reference>
          <reference field="5" count="1" selected="0">
            <x v="53"/>
          </reference>
          <reference field="37" count="1" selected="0">
            <x v="120"/>
          </reference>
          <reference field="81" count="1">
            <x v="159"/>
          </reference>
        </references>
      </pivotArea>
    </format>
    <format dxfId="6353">
      <pivotArea dataOnly="0" labelOnly="1" outline="0" fieldPosition="0">
        <references count="4">
          <reference field="3" count="1" selected="0">
            <x v="17"/>
          </reference>
          <reference field="5" count="1" selected="0">
            <x v="54"/>
          </reference>
          <reference field="37" count="1" selected="0">
            <x v="121"/>
          </reference>
          <reference field="81" count="1">
            <x v="160"/>
          </reference>
        </references>
      </pivotArea>
    </format>
    <format dxfId="6352">
      <pivotArea dataOnly="0" labelOnly="1" outline="0" fieldPosition="0">
        <references count="4">
          <reference field="3" count="1" selected="0">
            <x v="17"/>
          </reference>
          <reference field="5" count="1" selected="0">
            <x v="55"/>
          </reference>
          <reference field="37" count="1" selected="0">
            <x v="123"/>
          </reference>
          <reference field="81" count="1">
            <x v="158"/>
          </reference>
        </references>
      </pivotArea>
    </format>
    <format dxfId="6351">
      <pivotArea dataOnly="0" labelOnly="1" outline="0" fieldPosition="0">
        <references count="4">
          <reference field="3" count="1" selected="0">
            <x v="17"/>
          </reference>
          <reference field="5" count="1" selected="0">
            <x v="56"/>
          </reference>
          <reference field="37" count="1" selected="0">
            <x v="124"/>
          </reference>
          <reference field="81" count="1">
            <x v="161"/>
          </reference>
        </references>
      </pivotArea>
    </format>
    <format dxfId="6350">
      <pivotArea dataOnly="0" labelOnly="1" outline="0" fieldPosition="0">
        <references count="4">
          <reference field="3" count="1" selected="0">
            <x v="17"/>
          </reference>
          <reference field="5" count="1" selected="0">
            <x v="57"/>
          </reference>
          <reference field="37" count="1" selected="0">
            <x v="125"/>
          </reference>
          <reference field="81" count="1">
            <x v="157"/>
          </reference>
        </references>
      </pivotArea>
    </format>
    <format dxfId="6349">
      <pivotArea dataOnly="0" labelOnly="1" outline="0" fieldPosition="0">
        <references count="4">
          <reference field="3" count="1" selected="0">
            <x v="17"/>
          </reference>
          <reference field="5" count="1" selected="0">
            <x v="58"/>
          </reference>
          <reference field="37" count="1" selected="0">
            <x v="0"/>
          </reference>
          <reference field="81" count="1">
            <x v="7"/>
          </reference>
        </references>
      </pivotArea>
    </format>
    <format dxfId="6348">
      <pivotArea dataOnly="0" labelOnly="1" outline="0" fieldPosition="0">
        <references count="4">
          <reference field="3" count="1" selected="0">
            <x v="17"/>
          </reference>
          <reference field="5" count="1" selected="0">
            <x v="59"/>
          </reference>
          <reference field="37" count="1" selected="0">
            <x v="119"/>
          </reference>
          <reference field="81" count="1">
            <x v="38"/>
          </reference>
        </references>
      </pivotArea>
    </format>
    <format dxfId="6347">
      <pivotArea dataOnly="0" labelOnly="1" outline="0" fieldPosition="0">
        <references count="4">
          <reference field="3" count="1" selected="0">
            <x v="17"/>
          </reference>
          <reference field="5" count="1" selected="0">
            <x v="60"/>
          </reference>
          <reference field="37" count="1" selected="0">
            <x v="107"/>
          </reference>
          <reference field="81" count="1">
            <x v="34"/>
          </reference>
        </references>
      </pivotArea>
    </format>
    <format dxfId="6346">
      <pivotArea dataOnly="0" labelOnly="1" outline="0" fieldPosition="0">
        <references count="4">
          <reference field="3" count="1" selected="0">
            <x v="18"/>
          </reference>
          <reference field="5" count="1" selected="0">
            <x v="69"/>
          </reference>
          <reference field="37" count="1" selected="0">
            <x v="22"/>
          </reference>
          <reference field="81" count="1">
            <x v="56"/>
          </reference>
        </references>
      </pivotArea>
    </format>
    <format dxfId="6345">
      <pivotArea dataOnly="0" labelOnly="1" outline="0" fieldPosition="0">
        <references count="4">
          <reference field="3" count="1" selected="0">
            <x v="18"/>
          </reference>
          <reference field="5" count="1" selected="0">
            <x v="70"/>
          </reference>
          <reference field="37" count="1" selected="0">
            <x v="18"/>
          </reference>
          <reference field="81" count="1">
            <x v="97"/>
          </reference>
        </references>
      </pivotArea>
    </format>
    <format dxfId="6344">
      <pivotArea dataOnly="0" labelOnly="1" outline="0" fieldPosition="0">
        <references count="4">
          <reference field="3" count="1" selected="0">
            <x v="18"/>
          </reference>
          <reference field="5" count="1" selected="0">
            <x v="72"/>
          </reference>
          <reference field="37" count="1" selected="0">
            <x v="149"/>
          </reference>
          <reference field="81" count="1">
            <x v="5"/>
          </reference>
        </references>
      </pivotArea>
    </format>
    <format dxfId="6343">
      <pivotArea dataOnly="0" labelOnly="1" outline="0" fieldPosition="0">
        <references count="4">
          <reference field="3" count="1" selected="0">
            <x v="19"/>
          </reference>
          <reference field="5" count="1" selected="0">
            <x v="183"/>
          </reference>
          <reference field="37" count="1" selected="0">
            <x v="12"/>
          </reference>
          <reference field="81" count="1">
            <x v="59"/>
          </reference>
        </references>
      </pivotArea>
    </format>
    <format dxfId="6342">
      <pivotArea dataOnly="0" labelOnly="1" outline="0" fieldPosition="0">
        <references count="4">
          <reference field="3" count="1" selected="0">
            <x v="19"/>
          </reference>
          <reference field="5" count="1" selected="0">
            <x v="185"/>
          </reference>
          <reference field="37" count="1" selected="0">
            <x v="134"/>
          </reference>
          <reference field="81" count="1">
            <x v="54"/>
          </reference>
        </references>
      </pivotArea>
    </format>
    <format dxfId="6341">
      <pivotArea dataOnly="0" labelOnly="1" outline="0" fieldPosition="0">
        <references count="4">
          <reference field="3" count="1" selected="0">
            <x v="19"/>
          </reference>
          <reference field="5" count="1" selected="0">
            <x v="186"/>
          </reference>
          <reference field="37" count="1" selected="0">
            <x v="75"/>
          </reference>
          <reference field="81" count="1">
            <x v="141"/>
          </reference>
        </references>
      </pivotArea>
    </format>
    <format dxfId="6340">
      <pivotArea dataOnly="0" labelOnly="1" outline="0" fieldPosition="0">
        <references count="4">
          <reference field="3" count="1" selected="0">
            <x v="19"/>
          </reference>
          <reference field="5" count="1" selected="0">
            <x v="187"/>
          </reference>
          <reference field="37" count="1" selected="0">
            <x v="133"/>
          </reference>
          <reference field="81" count="1">
            <x v="93"/>
          </reference>
        </references>
      </pivotArea>
    </format>
    <format dxfId="6339">
      <pivotArea dataOnly="0" labelOnly="1" outline="0" fieldPosition="0">
        <references count="4">
          <reference field="3" count="1" selected="0">
            <x v="20"/>
          </reference>
          <reference field="5" count="1" selected="0">
            <x v="189"/>
          </reference>
          <reference field="37" count="1" selected="0">
            <x v="158"/>
          </reference>
          <reference field="81" count="1">
            <x v="168"/>
          </reference>
        </references>
      </pivotArea>
    </format>
    <format dxfId="6338">
      <pivotArea type="origin" dataOnly="0" labelOnly="1" outline="0" fieldPosition="0"/>
    </format>
    <format dxfId="6337">
      <pivotArea field="-2" type="button" dataOnly="0" labelOnly="1" outline="0" axis="axisCol" fieldPosition="0"/>
    </format>
    <format dxfId="6336">
      <pivotArea type="topRight" dataOnly="0" labelOnly="1" outline="0" fieldPosition="0"/>
    </format>
    <format dxfId="6335">
      <pivotArea field="3" type="button" dataOnly="0" labelOnly="1" outline="0" axis="axisRow" fieldPosition="0"/>
    </format>
    <format dxfId="6334">
      <pivotArea field="5" type="button" dataOnly="0" labelOnly="1" outline="0" axis="axisRow" fieldPosition="1"/>
    </format>
    <format dxfId="6333">
      <pivotArea field="37" type="button" dataOnly="0" labelOnly="1" outline="0" axis="axisRow" fieldPosition="3"/>
    </format>
    <format dxfId="6332">
      <pivotArea field="81" type="button" dataOnly="0" labelOnly="1" outline="0" axis="axisRow" fieldPosition="4"/>
    </format>
    <format dxfId="6331">
      <pivotArea dataOnly="0" labelOnly="1" outline="0" fieldPosition="0">
        <references count="1">
          <reference field="4294967294" count="2">
            <x v="2"/>
            <x v="3"/>
          </reference>
        </references>
      </pivotArea>
    </format>
    <format dxfId="6330">
      <pivotArea type="origin" dataOnly="0" labelOnly="1" outline="0" offset="C1" fieldPosition="0"/>
    </format>
    <format dxfId="6329">
      <pivotArea type="origin" dataOnly="0" labelOnly="1" outline="0" fieldPosition="0"/>
    </format>
    <format dxfId="6328">
      <pivotArea field="-2" type="button" dataOnly="0" labelOnly="1" outline="0" axis="axisCol" fieldPosition="0"/>
    </format>
    <format dxfId="6327">
      <pivotArea type="topRight" dataOnly="0" labelOnly="1" outline="0" fieldPosition="0"/>
    </format>
    <format dxfId="6326">
      <pivotArea field="3" type="button" dataOnly="0" labelOnly="1" outline="0" axis="axisRow" fieldPosition="0"/>
    </format>
    <format dxfId="6325">
      <pivotArea field="5" type="button" dataOnly="0" labelOnly="1" outline="0" axis="axisRow" fieldPosition="1"/>
    </format>
    <format dxfId="6324">
      <pivotArea field="37" type="button" dataOnly="0" labelOnly="1" outline="0" axis="axisRow" fieldPosition="3"/>
    </format>
    <format dxfId="6323">
      <pivotArea field="81" type="button" dataOnly="0" labelOnly="1" outline="0" axis="axisRow" fieldPosition="4"/>
    </format>
    <format dxfId="6322">
      <pivotArea dataOnly="0" labelOnly="1" outline="0" fieldPosition="0">
        <references count="1">
          <reference field="4294967294" count="2">
            <x v="2"/>
            <x v="3"/>
          </reference>
        </references>
      </pivotArea>
    </format>
    <format dxfId="6321">
      <pivotArea type="origin" dataOnly="0" labelOnly="1" outline="0" fieldPosition="0"/>
    </format>
    <format dxfId="6320">
      <pivotArea type="topRight" dataOnly="0" labelOnly="1" outline="0" fieldPosition="0"/>
    </format>
    <format dxfId="6319">
      <pivotArea field="3" type="button" dataOnly="0" labelOnly="1" outline="0" axis="axisRow" fieldPosition="0"/>
    </format>
    <format dxfId="6318">
      <pivotArea field="5" type="button" dataOnly="0" labelOnly="1" outline="0" axis="axisRow" fieldPosition="1"/>
    </format>
    <format dxfId="6317">
      <pivotArea field="37" type="button" dataOnly="0" labelOnly="1" outline="0" axis="axisRow" fieldPosition="3"/>
    </format>
    <format dxfId="6316">
      <pivotArea field="81" type="button" dataOnly="0" labelOnly="1" outline="0" axis="axisRow" fieldPosition="4"/>
    </format>
    <format dxfId="6315">
      <pivotArea dataOnly="0" labelOnly="1" outline="0" fieldPosition="0">
        <references count="1">
          <reference field="4294967294" count="2">
            <x v="2"/>
            <x v="3"/>
          </reference>
        </references>
      </pivotArea>
    </format>
    <format dxfId="6314">
      <pivotArea field="-2" type="button" dataOnly="0" labelOnly="1" outline="0" axis="axisCol" fieldPosition="0"/>
    </format>
    <format dxfId="6313">
      <pivotArea type="all" dataOnly="0" outline="0" fieldPosition="0"/>
    </format>
    <format dxfId="6312">
      <pivotArea outline="0" collapsedLevelsAreSubtotals="1" fieldPosition="0"/>
    </format>
    <format dxfId="6311">
      <pivotArea type="origin" dataOnly="0" labelOnly="1" outline="0" fieldPosition="0"/>
    </format>
    <format dxfId="6310">
      <pivotArea field="-2" type="button" dataOnly="0" labelOnly="1" outline="0" axis="axisCol" fieldPosition="0"/>
    </format>
    <format dxfId="6309">
      <pivotArea type="topRight" dataOnly="0" labelOnly="1" outline="0" fieldPosition="0"/>
    </format>
    <format dxfId="6308">
      <pivotArea dataOnly="0" labelOnly="1" outline="0" fieldPosition="0">
        <references count="1">
          <reference field="3" count="0"/>
        </references>
      </pivotArea>
    </format>
    <format dxfId="6307">
      <pivotArea dataOnly="0" labelOnly="1" outline="0" fieldPosition="0">
        <references count="1">
          <reference field="3" count="0" defaultSubtotal="1"/>
        </references>
      </pivotArea>
    </format>
    <format dxfId="6306">
      <pivotArea dataOnly="0" labelOnly="1" grandRow="1" outline="0" fieldPosition="0"/>
    </format>
    <format dxfId="6305">
      <pivotArea dataOnly="0" labelOnly="1" outline="0" fieldPosition="0">
        <references count="2">
          <reference field="3" count="1" selected="0">
            <x v="0"/>
          </reference>
          <reference field="5" count="17">
            <x v="0"/>
            <x v="1"/>
            <x v="2"/>
            <x v="3"/>
            <x v="4"/>
            <x v="5"/>
            <x v="6"/>
            <x v="7"/>
            <x v="8"/>
            <x v="9"/>
            <x v="10"/>
            <x v="11"/>
            <x v="12"/>
            <x v="13"/>
            <x v="14"/>
            <x v="15"/>
            <x v="16"/>
          </reference>
        </references>
      </pivotArea>
    </format>
    <format dxfId="6304">
      <pivotArea dataOnly="0" labelOnly="1" outline="0" fieldPosition="0">
        <references count="2">
          <reference field="3" count="1" selected="0">
            <x v="1"/>
          </reference>
          <reference field="5" count="3">
            <x v="71"/>
            <x v="176"/>
            <x v="177"/>
          </reference>
        </references>
      </pivotArea>
    </format>
    <format dxfId="6303">
      <pivotArea dataOnly="0" labelOnly="1" outline="0" fieldPosition="0">
        <references count="2">
          <reference field="3" count="1" selected="0">
            <x v="2"/>
          </reference>
          <reference field="5" count="1">
            <x v="27"/>
          </reference>
        </references>
      </pivotArea>
    </format>
    <format dxfId="6302">
      <pivotArea dataOnly="0" labelOnly="1" outline="0" fieldPosition="0">
        <references count="2">
          <reference field="3" count="1" selected="0">
            <x v="3"/>
          </reference>
          <reference field="5" count="1">
            <x v="26"/>
          </reference>
        </references>
      </pivotArea>
    </format>
    <format dxfId="6301">
      <pivotArea dataOnly="0" labelOnly="1" outline="0" fieldPosition="0">
        <references count="2">
          <reference field="3" count="1" selected="0">
            <x v="4"/>
          </reference>
          <reference field="5" count="5">
            <x v="63"/>
            <x v="64"/>
            <x v="65"/>
            <x v="66"/>
            <x v="67"/>
          </reference>
        </references>
      </pivotArea>
    </format>
    <format dxfId="6300">
      <pivotArea dataOnly="0" labelOnly="1" outline="0" fieldPosition="0">
        <references count="2">
          <reference field="3" count="1" selected="0">
            <x v="5"/>
          </reference>
          <reference field="5" count="4">
            <x v="178"/>
            <x v="179"/>
            <x v="180"/>
            <x v="181"/>
          </reference>
        </references>
      </pivotArea>
    </format>
    <format dxfId="6299">
      <pivotArea dataOnly="0" labelOnly="1" outline="0" fieldPosition="0">
        <references count="2">
          <reference field="3" count="1" selected="0">
            <x v="6"/>
          </reference>
          <reference field="5" count="19">
            <x v="17"/>
            <x v="18"/>
            <x v="19"/>
            <x v="20"/>
            <x v="21"/>
            <x v="22"/>
            <x v="23"/>
            <x v="24"/>
            <x v="25"/>
            <x v="36"/>
            <x v="37"/>
            <x v="38"/>
            <x v="39"/>
            <x v="73"/>
            <x v="74"/>
            <x v="158"/>
            <x v="159"/>
            <x v="160"/>
            <x v="182"/>
          </reference>
        </references>
      </pivotArea>
    </format>
    <format dxfId="6298">
      <pivotArea dataOnly="0" labelOnly="1" outline="0" fieldPosition="0">
        <references count="2">
          <reference field="3" count="1" selected="0">
            <x v="7"/>
          </reference>
          <reference field="5" count="2">
            <x v="28"/>
            <x v="29"/>
          </reference>
        </references>
      </pivotArea>
    </format>
    <format dxfId="6297">
      <pivotArea dataOnly="0" labelOnly="1" outline="0" fieldPosition="0">
        <references count="2">
          <reference field="3" count="1" selected="0">
            <x v="8"/>
          </reference>
          <reference field="5" count="3">
            <x v="52"/>
            <x v="163"/>
            <x v="164"/>
          </reference>
        </references>
      </pivotArea>
    </format>
    <format dxfId="6296">
      <pivotArea dataOnly="0" labelOnly="1" outline="0" fieldPosition="0">
        <references count="2">
          <reference field="3" count="1" selected="0">
            <x v="9"/>
          </reference>
          <reference field="5" count="11">
            <x v="136"/>
            <x v="137"/>
            <x v="138"/>
            <x v="139"/>
            <x v="140"/>
            <x v="141"/>
            <x v="142"/>
            <x v="143"/>
            <x v="144"/>
            <x v="145"/>
            <x v="146"/>
          </reference>
        </references>
      </pivotArea>
    </format>
    <format dxfId="6295">
      <pivotArea dataOnly="0" labelOnly="1" outline="0" fieldPosition="0">
        <references count="2">
          <reference field="3" count="1" selected="0">
            <x v="10"/>
          </reference>
          <reference field="5" count="6">
            <x v="30"/>
            <x v="31"/>
            <x v="32"/>
            <x v="33"/>
            <x v="34"/>
            <x v="35"/>
          </reference>
        </references>
      </pivotArea>
    </format>
    <format dxfId="6294">
      <pivotArea dataOnly="0" labelOnly="1" outline="0" fieldPosition="0">
        <references count="2">
          <reference field="3" count="1" selected="0">
            <x v="11"/>
          </reference>
          <reference field="5" count="2">
            <x v="42"/>
            <x v="51"/>
          </reference>
        </references>
      </pivotArea>
    </format>
    <format dxfId="6293">
      <pivotArea dataOnly="0" labelOnly="1" outline="0" fieldPosition="0">
        <references count="2">
          <reference field="3" count="1" selected="0">
            <x v="12"/>
          </reference>
          <reference field="5" count="2">
            <x v="61"/>
            <x v="62"/>
          </reference>
        </references>
      </pivotArea>
    </format>
    <format dxfId="6292">
      <pivotArea dataOnly="0" labelOnly="1" outline="0" fieldPosition="0">
        <references count="2">
          <reference field="3" count="1" selected="0">
            <x v="13"/>
          </reference>
          <reference field="5" count="1">
            <x v="175"/>
          </reference>
        </references>
      </pivotArea>
    </format>
    <format dxfId="6291">
      <pivotArea dataOnly="0" labelOnly="1" outline="0" fieldPosition="0">
        <references count="2">
          <reference field="3" count="1" selected="0">
            <x v="14"/>
          </reference>
          <reference field="5" count="50">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reference>
        </references>
      </pivotArea>
    </format>
    <format dxfId="6290">
      <pivotArea dataOnly="0" labelOnly="1" outline="0" fieldPosition="0">
        <references count="2">
          <reference field="3" count="1" selected="0">
            <x v="14"/>
          </reference>
          <reference field="5" count="11">
            <x v="125"/>
            <x v="126"/>
            <x v="127"/>
            <x v="128"/>
            <x v="129"/>
            <x v="130"/>
            <x v="131"/>
            <x v="132"/>
            <x v="133"/>
            <x v="134"/>
            <x v="135"/>
          </reference>
        </references>
      </pivotArea>
    </format>
    <format dxfId="6289">
      <pivotArea dataOnly="0" labelOnly="1" outline="0" fieldPosition="0">
        <references count="2">
          <reference field="3" count="1" selected="0">
            <x v="15"/>
          </reference>
          <reference field="5" count="12">
            <x v="68"/>
            <x v="147"/>
            <x v="148"/>
            <x v="149"/>
            <x v="150"/>
            <x v="151"/>
            <x v="152"/>
            <x v="153"/>
            <x v="154"/>
            <x v="155"/>
            <x v="156"/>
            <x v="157"/>
          </reference>
        </references>
      </pivotArea>
    </format>
    <format dxfId="6288">
      <pivotArea dataOnly="0" labelOnly="1" outline="0" fieldPosition="0">
        <references count="2">
          <reference field="3" count="1" selected="0">
            <x v="16"/>
          </reference>
          <reference field="5" count="12">
            <x v="161"/>
            <x v="162"/>
            <x v="165"/>
            <x v="166"/>
            <x v="167"/>
            <x v="168"/>
            <x v="169"/>
            <x v="170"/>
            <x v="171"/>
            <x v="172"/>
            <x v="173"/>
            <x v="174"/>
          </reference>
        </references>
      </pivotArea>
    </format>
    <format dxfId="6287">
      <pivotArea dataOnly="0" labelOnly="1" outline="0" fieldPosition="0">
        <references count="2">
          <reference field="3" count="1" selected="0">
            <x v="17"/>
          </reference>
          <reference field="5" count="18">
            <x v="40"/>
            <x v="41"/>
            <x v="43"/>
            <x v="44"/>
            <x v="45"/>
            <x v="46"/>
            <x v="47"/>
            <x v="48"/>
            <x v="49"/>
            <x v="50"/>
            <x v="53"/>
            <x v="54"/>
            <x v="55"/>
            <x v="56"/>
            <x v="57"/>
            <x v="58"/>
            <x v="59"/>
            <x v="60"/>
          </reference>
        </references>
      </pivotArea>
    </format>
    <format dxfId="6286">
      <pivotArea dataOnly="0" labelOnly="1" outline="0" fieldPosition="0">
        <references count="2">
          <reference field="3" count="1" selected="0">
            <x v="18"/>
          </reference>
          <reference field="5" count="3">
            <x v="69"/>
            <x v="70"/>
            <x v="72"/>
          </reference>
        </references>
      </pivotArea>
    </format>
    <format dxfId="6285">
      <pivotArea dataOnly="0" labelOnly="1" outline="0" fieldPosition="0">
        <references count="2">
          <reference field="3" count="1" selected="0">
            <x v="19"/>
          </reference>
          <reference field="5" count="6">
            <x v="183"/>
            <x v="184"/>
            <x v="185"/>
            <x v="186"/>
            <x v="187"/>
            <x v="188"/>
          </reference>
        </references>
      </pivotArea>
    </format>
    <format dxfId="6284">
      <pivotArea dataOnly="0" labelOnly="1" outline="0" fieldPosition="0">
        <references count="2">
          <reference field="3" count="1" selected="0">
            <x v="20"/>
          </reference>
          <reference field="5" count="1">
            <x v="189"/>
          </reference>
        </references>
      </pivotArea>
    </format>
    <format dxfId="6283">
      <pivotArea dataOnly="0" labelOnly="1" outline="0" fieldPosition="0">
        <references count="3">
          <reference field="3" count="1" selected="0">
            <x v="0"/>
          </reference>
          <reference field="5" count="1" selected="0">
            <x v="0"/>
          </reference>
          <reference field="37" count="1">
            <x v="0"/>
          </reference>
        </references>
      </pivotArea>
    </format>
    <format dxfId="6282">
      <pivotArea dataOnly="0" labelOnly="1" outline="0" fieldPosition="0">
        <references count="3">
          <reference field="3" count="1" selected="0">
            <x v="0"/>
          </reference>
          <reference field="5" count="1" selected="0">
            <x v="0"/>
          </reference>
          <reference field="37" count="1" defaultSubtotal="1">
            <x v="0"/>
          </reference>
        </references>
      </pivotArea>
    </format>
    <format dxfId="6281">
      <pivotArea dataOnly="0" labelOnly="1" outline="0" fieldPosition="0">
        <references count="3">
          <reference field="3" count="1" selected="0">
            <x v="0"/>
          </reference>
          <reference field="5" count="1" selected="0">
            <x v="1"/>
          </reference>
          <reference field="37" count="1">
            <x v="143"/>
          </reference>
        </references>
      </pivotArea>
    </format>
    <format dxfId="6280">
      <pivotArea dataOnly="0" labelOnly="1" outline="0" fieldPosition="0">
        <references count="3">
          <reference field="3" count="1" selected="0">
            <x v="0"/>
          </reference>
          <reference field="5" count="1" selected="0">
            <x v="1"/>
          </reference>
          <reference field="37" count="1" defaultSubtotal="1">
            <x v="143"/>
          </reference>
        </references>
      </pivotArea>
    </format>
    <format dxfId="6279">
      <pivotArea dataOnly="0" labelOnly="1" outline="0" fieldPosition="0">
        <references count="3">
          <reference field="3" count="1" selected="0">
            <x v="0"/>
          </reference>
          <reference field="5" count="1" selected="0">
            <x v="2"/>
          </reference>
          <reference field="37" count="1">
            <x v="142"/>
          </reference>
        </references>
      </pivotArea>
    </format>
    <format dxfId="6278">
      <pivotArea dataOnly="0" labelOnly="1" outline="0" fieldPosition="0">
        <references count="3">
          <reference field="3" count="1" selected="0">
            <x v="0"/>
          </reference>
          <reference field="5" count="1" selected="0">
            <x v="2"/>
          </reference>
          <reference field="37" count="1" defaultSubtotal="1">
            <x v="142"/>
          </reference>
        </references>
      </pivotArea>
    </format>
    <format dxfId="6277">
      <pivotArea dataOnly="0" labelOnly="1" outline="0" fieldPosition="0">
        <references count="3">
          <reference field="3" count="1" selected="0">
            <x v="0"/>
          </reference>
          <reference field="5" count="1" selected="0">
            <x v="3"/>
          </reference>
          <reference field="37" count="1">
            <x v="141"/>
          </reference>
        </references>
      </pivotArea>
    </format>
    <format dxfId="6276">
      <pivotArea dataOnly="0" labelOnly="1" outline="0" fieldPosition="0">
        <references count="3">
          <reference field="3" count="1" selected="0">
            <x v="0"/>
          </reference>
          <reference field="5" count="1" selected="0">
            <x v="3"/>
          </reference>
          <reference field="37" count="1" defaultSubtotal="1">
            <x v="141"/>
          </reference>
        </references>
      </pivotArea>
    </format>
    <format dxfId="6275">
      <pivotArea dataOnly="0" labelOnly="1" outline="0" fieldPosition="0">
        <references count="3">
          <reference field="3" count="1" selected="0">
            <x v="0"/>
          </reference>
          <reference field="5" count="1" selected="0">
            <x v="4"/>
          </reference>
          <reference field="37" count="1">
            <x v="138"/>
          </reference>
        </references>
      </pivotArea>
    </format>
    <format dxfId="6274">
      <pivotArea dataOnly="0" labelOnly="1" outline="0" fieldPosition="0">
        <references count="3">
          <reference field="3" count="1" selected="0">
            <x v="0"/>
          </reference>
          <reference field="5" count="1" selected="0">
            <x v="4"/>
          </reference>
          <reference field="37" count="1" defaultSubtotal="1">
            <x v="138"/>
          </reference>
        </references>
      </pivotArea>
    </format>
    <format dxfId="6273">
      <pivotArea dataOnly="0" labelOnly="1" outline="0" fieldPosition="0">
        <references count="3">
          <reference field="3" count="1" selected="0">
            <x v="0"/>
          </reference>
          <reference field="5" count="1" selected="0">
            <x v="5"/>
          </reference>
          <reference field="37" count="1">
            <x v="139"/>
          </reference>
        </references>
      </pivotArea>
    </format>
    <format dxfId="6272">
      <pivotArea dataOnly="0" labelOnly="1" outline="0" fieldPosition="0">
        <references count="3">
          <reference field="3" count="1" selected="0">
            <x v="0"/>
          </reference>
          <reference field="5" count="1" selected="0">
            <x v="5"/>
          </reference>
          <reference field="37" count="1" defaultSubtotal="1">
            <x v="139"/>
          </reference>
        </references>
      </pivotArea>
    </format>
    <format dxfId="6271">
      <pivotArea dataOnly="0" labelOnly="1" outline="0" fieldPosition="0">
        <references count="3">
          <reference field="3" count="1" selected="0">
            <x v="0"/>
          </reference>
          <reference field="5" count="1" selected="0">
            <x v="6"/>
          </reference>
          <reference field="37" count="1">
            <x v="140"/>
          </reference>
        </references>
      </pivotArea>
    </format>
    <format dxfId="6270">
      <pivotArea dataOnly="0" labelOnly="1" outline="0" fieldPosition="0">
        <references count="3">
          <reference field="3" count="1" selected="0">
            <x v="0"/>
          </reference>
          <reference field="5" count="1" selected="0">
            <x v="6"/>
          </reference>
          <reference field="37" count="1" defaultSubtotal="1">
            <x v="140"/>
          </reference>
        </references>
      </pivotArea>
    </format>
    <format dxfId="6269">
      <pivotArea dataOnly="0" labelOnly="1" outline="0" fieldPosition="0">
        <references count="3">
          <reference field="3" count="1" selected="0">
            <x v="0"/>
          </reference>
          <reference field="5" count="1" selected="0">
            <x v="7"/>
          </reference>
          <reference field="37" count="1">
            <x v="0"/>
          </reference>
        </references>
      </pivotArea>
    </format>
    <format dxfId="6268">
      <pivotArea dataOnly="0" labelOnly="1" outline="0" fieldPosition="0">
        <references count="3">
          <reference field="3" count="1" selected="0">
            <x v="0"/>
          </reference>
          <reference field="5" count="1" selected="0">
            <x v="7"/>
          </reference>
          <reference field="37" count="1" defaultSubtotal="1">
            <x v="0"/>
          </reference>
        </references>
      </pivotArea>
    </format>
    <format dxfId="6267">
      <pivotArea dataOnly="0" labelOnly="1" outline="0" fieldPosition="0">
        <references count="3">
          <reference field="3" count="1" selected="0">
            <x v="0"/>
          </reference>
          <reference field="5" count="1" selected="0">
            <x v="8"/>
          </reference>
          <reference field="37" count="1">
            <x v="148"/>
          </reference>
        </references>
      </pivotArea>
    </format>
    <format dxfId="6266">
      <pivotArea dataOnly="0" labelOnly="1" outline="0" fieldPosition="0">
        <references count="3">
          <reference field="3" count="1" selected="0">
            <x v="0"/>
          </reference>
          <reference field="5" count="1" selected="0">
            <x v="8"/>
          </reference>
          <reference field="37" count="1" defaultSubtotal="1">
            <x v="148"/>
          </reference>
        </references>
      </pivotArea>
    </format>
    <format dxfId="6265">
      <pivotArea dataOnly="0" labelOnly="1" outline="0" fieldPosition="0">
        <references count="3">
          <reference field="3" count="1" selected="0">
            <x v="0"/>
          </reference>
          <reference field="5" count="1" selected="0">
            <x v="9"/>
          </reference>
          <reference field="37" count="1">
            <x v="59"/>
          </reference>
        </references>
      </pivotArea>
    </format>
    <format dxfId="6264">
      <pivotArea dataOnly="0" labelOnly="1" outline="0" fieldPosition="0">
        <references count="3">
          <reference field="3" count="1" selected="0">
            <x v="0"/>
          </reference>
          <reference field="5" count="1" selected="0">
            <x v="9"/>
          </reference>
          <reference field="37" count="1" defaultSubtotal="1">
            <x v="59"/>
          </reference>
        </references>
      </pivotArea>
    </format>
    <format dxfId="6263">
      <pivotArea dataOnly="0" labelOnly="1" outline="0" fieldPosition="0">
        <references count="3">
          <reference field="3" count="1" selected="0">
            <x v="0"/>
          </reference>
          <reference field="5" count="1" selected="0">
            <x v="10"/>
          </reference>
          <reference field="37" count="1">
            <x v="0"/>
          </reference>
        </references>
      </pivotArea>
    </format>
    <format dxfId="6262">
      <pivotArea dataOnly="0" labelOnly="1" outline="0" fieldPosition="0">
        <references count="3">
          <reference field="3" count="1" selected="0">
            <x v="0"/>
          </reference>
          <reference field="5" count="1" selected="0">
            <x v="10"/>
          </reference>
          <reference field="37" count="1" defaultSubtotal="1">
            <x v="0"/>
          </reference>
        </references>
      </pivotArea>
    </format>
    <format dxfId="6261">
      <pivotArea dataOnly="0" labelOnly="1" outline="0" fieldPosition="0">
        <references count="3">
          <reference field="3" count="1" selected="0">
            <x v="0"/>
          </reference>
          <reference field="5" count="1" selected="0">
            <x v="11"/>
          </reference>
          <reference field="37" count="1">
            <x v="70"/>
          </reference>
        </references>
      </pivotArea>
    </format>
    <format dxfId="6260">
      <pivotArea dataOnly="0" labelOnly="1" outline="0" fieldPosition="0">
        <references count="3">
          <reference field="3" count="1" selected="0">
            <x v="0"/>
          </reference>
          <reference field="5" count="1" selected="0">
            <x v="11"/>
          </reference>
          <reference field="37" count="1" defaultSubtotal="1">
            <x v="70"/>
          </reference>
        </references>
      </pivotArea>
    </format>
    <format dxfId="6259">
      <pivotArea dataOnly="0" labelOnly="1" outline="0" fieldPosition="0">
        <references count="3">
          <reference field="3" count="1" selected="0">
            <x v="0"/>
          </reference>
          <reference field="5" count="1" selected="0">
            <x v="12"/>
          </reference>
          <reference field="37" count="1">
            <x v="0"/>
          </reference>
        </references>
      </pivotArea>
    </format>
    <format dxfId="6258">
      <pivotArea dataOnly="0" labelOnly="1" outline="0" fieldPosition="0">
        <references count="3">
          <reference field="3" count="1" selected="0">
            <x v="0"/>
          </reference>
          <reference field="5" count="1" selected="0">
            <x v="12"/>
          </reference>
          <reference field="37" count="1" defaultSubtotal="1">
            <x v="0"/>
          </reference>
        </references>
      </pivotArea>
    </format>
    <format dxfId="6257">
      <pivotArea dataOnly="0" labelOnly="1" outline="0" fieldPosition="0">
        <references count="3">
          <reference field="3" count="1" selected="0">
            <x v="0"/>
          </reference>
          <reference field="5" count="1" selected="0">
            <x v="13"/>
          </reference>
          <reference field="37" count="1">
            <x v="8"/>
          </reference>
        </references>
      </pivotArea>
    </format>
    <format dxfId="6256">
      <pivotArea dataOnly="0" labelOnly="1" outline="0" fieldPosition="0">
        <references count="3">
          <reference field="3" count="1" selected="0">
            <x v="0"/>
          </reference>
          <reference field="5" count="1" selected="0">
            <x v="13"/>
          </reference>
          <reference field="37" count="1" defaultSubtotal="1">
            <x v="8"/>
          </reference>
        </references>
      </pivotArea>
    </format>
    <format dxfId="6255">
      <pivotArea dataOnly="0" labelOnly="1" outline="0" fieldPosition="0">
        <references count="3">
          <reference field="3" count="1" selected="0">
            <x v="0"/>
          </reference>
          <reference field="5" count="1" selected="0">
            <x v="14"/>
          </reference>
          <reference field="37" count="1">
            <x v="144"/>
          </reference>
        </references>
      </pivotArea>
    </format>
    <format dxfId="6254">
      <pivotArea dataOnly="0" labelOnly="1" outline="0" fieldPosition="0">
        <references count="3">
          <reference field="3" count="1" selected="0">
            <x v="0"/>
          </reference>
          <reference field="5" count="1" selected="0">
            <x v="14"/>
          </reference>
          <reference field="37" count="1" defaultSubtotal="1">
            <x v="144"/>
          </reference>
        </references>
      </pivotArea>
    </format>
    <format dxfId="6253">
      <pivotArea dataOnly="0" labelOnly="1" outline="0" fieldPosition="0">
        <references count="3">
          <reference field="3" count="1" selected="0">
            <x v="0"/>
          </reference>
          <reference field="5" count="1" selected="0">
            <x v="15"/>
          </reference>
          <reference field="37" count="1">
            <x v="44"/>
          </reference>
        </references>
      </pivotArea>
    </format>
    <format dxfId="6252">
      <pivotArea dataOnly="0" labelOnly="1" outline="0" fieldPosition="0">
        <references count="3">
          <reference field="3" count="1" selected="0">
            <x v="0"/>
          </reference>
          <reference field="5" count="1" selected="0">
            <x v="15"/>
          </reference>
          <reference field="37" count="1" defaultSubtotal="1">
            <x v="44"/>
          </reference>
        </references>
      </pivotArea>
    </format>
    <format dxfId="6251">
      <pivotArea dataOnly="0" labelOnly="1" outline="0" fieldPosition="0">
        <references count="3">
          <reference field="3" count="1" selected="0">
            <x v="0"/>
          </reference>
          <reference field="5" count="1" selected="0">
            <x v="16"/>
          </reference>
          <reference field="37" count="1">
            <x v="0"/>
          </reference>
        </references>
      </pivotArea>
    </format>
    <format dxfId="6250">
      <pivotArea dataOnly="0" labelOnly="1" outline="0" fieldPosition="0">
        <references count="3">
          <reference field="3" count="1" selected="0">
            <x v="0"/>
          </reference>
          <reference field="5" count="1" selected="0">
            <x v="16"/>
          </reference>
          <reference field="37" count="1" defaultSubtotal="1">
            <x v="0"/>
          </reference>
        </references>
      </pivotArea>
    </format>
    <format dxfId="6249">
      <pivotArea dataOnly="0" labelOnly="1" outline="0" fieldPosition="0">
        <references count="3">
          <reference field="3" count="1" selected="0">
            <x v="1"/>
          </reference>
          <reference field="5" count="1" selected="0">
            <x v="71"/>
          </reference>
          <reference field="37" count="1">
            <x v="63"/>
          </reference>
        </references>
      </pivotArea>
    </format>
    <format dxfId="6248">
      <pivotArea dataOnly="0" labelOnly="1" outline="0" fieldPosition="0">
        <references count="3">
          <reference field="3" count="1" selected="0">
            <x v="1"/>
          </reference>
          <reference field="5" count="1" selected="0">
            <x v="71"/>
          </reference>
          <reference field="37" count="1" defaultSubtotal="1">
            <x v="63"/>
          </reference>
        </references>
      </pivotArea>
    </format>
    <format dxfId="6247">
      <pivotArea dataOnly="0" labelOnly="1" outline="0" fieldPosition="0">
        <references count="3">
          <reference field="3" count="1" selected="0">
            <x v="1"/>
          </reference>
          <reference field="5" count="1" selected="0">
            <x v="176"/>
          </reference>
          <reference field="37" count="1">
            <x v="64"/>
          </reference>
        </references>
      </pivotArea>
    </format>
    <format dxfId="6246">
      <pivotArea dataOnly="0" labelOnly="1" outline="0" fieldPosition="0">
        <references count="3">
          <reference field="3" count="1" selected="0">
            <x v="1"/>
          </reference>
          <reference field="5" count="1" selected="0">
            <x v="176"/>
          </reference>
          <reference field="37" count="1" defaultSubtotal="1">
            <x v="64"/>
          </reference>
        </references>
      </pivotArea>
    </format>
    <format dxfId="6245">
      <pivotArea dataOnly="0" labelOnly="1" outline="0" fieldPosition="0">
        <references count="3">
          <reference field="3" count="1" selected="0">
            <x v="1"/>
          </reference>
          <reference field="5" count="1" selected="0">
            <x v="177"/>
          </reference>
          <reference field="37" count="1">
            <x v="131"/>
          </reference>
        </references>
      </pivotArea>
    </format>
    <format dxfId="6244">
      <pivotArea dataOnly="0" labelOnly="1" outline="0" fieldPosition="0">
        <references count="3">
          <reference field="3" count="1" selected="0">
            <x v="1"/>
          </reference>
          <reference field="5" count="1" selected="0">
            <x v="177"/>
          </reference>
          <reference field="37" count="1" defaultSubtotal="1">
            <x v="131"/>
          </reference>
        </references>
      </pivotArea>
    </format>
    <format dxfId="6243">
      <pivotArea dataOnly="0" labelOnly="1" outline="0" fieldPosition="0">
        <references count="3">
          <reference field="3" count="1" selected="0">
            <x v="2"/>
          </reference>
          <reference field="5" count="1" selected="0">
            <x v="27"/>
          </reference>
          <reference field="37" count="1">
            <x v="96"/>
          </reference>
        </references>
      </pivotArea>
    </format>
    <format dxfId="6242">
      <pivotArea dataOnly="0" labelOnly="1" outline="0" fieldPosition="0">
        <references count="3">
          <reference field="3" count="1" selected="0">
            <x v="2"/>
          </reference>
          <reference field="5" count="1" selected="0">
            <x v="27"/>
          </reference>
          <reference field="37" count="1" defaultSubtotal="1">
            <x v="96"/>
          </reference>
        </references>
      </pivotArea>
    </format>
    <format dxfId="6241">
      <pivotArea dataOnly="0" labelOnly="1" outline="0" fieldPosition="0">
        <references count="3">
          <reference field="3" count="1" selected="0">
            <x v="3"/>
          </reference>
          <reference field="5" count="1" selected="0">
            <x v="26"/>
          </reference>
          <reference field="37" count="1">
            <x v="47"/>
          </reference>
        </references>
      </pivotArea>
    </format>
    <format dxfId="6240">
      <pivotArea dataOnly="0" labelOnly="1" outline="0" fieldPosition="0">
        <references count="3">
          <reference field="3" count="1" selected="0">
            <x v="3"/>
          </reference>
          <reference field="5" count="1" selected="0">
            <x v="26"/>
          </reference>
          <reference field="37" count="1" defaultSubtotal="1">
            <x v="47"/>
          </reference>
        </references>
      </pivotArea>
    </format>
    <format dxfId="6239">
      <pivotArea dataOnly="0" labelOnly="1" outline="0" fieldPosition="0">
        <references count="3">
          <reference field="3" count="1" selected="0">
            <x v="4"/>
          </reference>
          <reference field="5" count="1" selected="0">
            <x v="63"/>
          </reference>
          <reference field="37" count="1">
            <x v="106"/>
          </reference>
        </references>
      </pivotArea>
    </format>
    <format dxfId="6238">
      <pivotArea dataOnly="0" labelOnly="1" outline="0" fieldPosition="0">
        <references count="3">
          <reference field="3" count="1" selected="0">
            <x v="4"/>
          </reference>
          <reference field="5" count="1" selected="0">
            <x v="63"/>
          </reference>
          <reference field="37" count="1" defaultSubtotal="1">
            <x v="106"/>
          </reference>
        </references>
      </pivotArea>
    </format>
    <format dxfId="6237">
      <pivotArea dataOnly="0" labelOnly="1" outline="0" fieldPosition="0">
        <references count="3">
          <reference field="3" count="1" selected="0">
            <x v="4"/>
          </reference>
          <reference field="5" count="1" selected="0">
            <x v="64"/>
          </reference>
          <reference field="37" count="1">
            <x v="74"/>
          </reference>
        </references>
      </pivotArea>
    </format>
    <format dxfId="6236">
      <pivotArea dataOnly="0" labelOnly="1" outline="0" fieldPosition="0">
        <references count="3">
          <reference field="3" count="1" selected="0">
            <x v="4"/>
          </reference>
          <reference field="5" count="1" selected="0">
            <x v="64"/>
          </reference>
          <reference field="37" count="1" defaultSubtotal="1">
            <x v="74"/>
          </reference>
        </references>
      </pivotArea>
    </format>
    <format dxfId="6235">
      <pivotArea dataOnly="0" labelOnly="1" outline="0" fieldPosition="0">
        <references count="3">
          <reference field="3" count="1" selected="0">
            <x v="4"/>
          </reference>
          <reference field="5" count="1" selected="0">
            <x v="65"/>
          </reference>
          <reference field="37" count="1">
            <x v="86"/>
          </reference>
        </references>
      </pivotArea>
    </format>
    <format dxfId="6234">
      <pivotArea dataOnly="0" labelOnly="1" outline="0" fieldPosition="0">
        <references count="3">
          <reference field="3" count="1" selected="0">
            <x v="4"/>
          </reference>
          <reference field="5" count="1" selected="0">
            <x v="65"/>
          </reference>
          <reference field="37" count="1" defaultSubtotal="1">
            <x v="86"/>
          </reference>
        </references>
      </pivotArea>
    </format>
    <format dxfId="6233">
      <pivotArea dataOnly="0" labelOnly="1" outline="0" fieldPosition="0">
        <references count="3">
          <reference field="3" count="1" selected="0">
            <x v="4"/>
          </reference>
          <reference field="5" count="1" selected="0">
            <x v="66"/>
          </reference>
          <reference field="37" count="1">
            <x v="127"/>
          </reference>
        </references>
      </pivotArea>
    </format>
    <format dxfId="6232">
      <pivotArea dataOnly="0" labelOnly="1" outline="0" fieldPosition="0">
        <references count="3">
          <reference field="3" count="1" selected="0">
            <x v="4"/>
          </reference>
          <reference field="5" count="1" selected="0">
            <x v="66"/>
          </reference>
          <reference field="37" count="1" defaultSubtotal="1">
            <x v="127"/>
          </reference>
        </references>
      </pivotArea>
    </format>
    <format dxfId="6231">
      <pivotArea dataOnly="0" labelOnly="1" outline="0" fieldPosition="0">
        <references count="3">
          <reference field="3" count="1" selected="0">
            <x v="4"/>
          </reference>
          <reference field="5" count="1" selected="0">
            <x v="67"/>
          </reference>
          <reference field="37" count="1">
            <x v="15"/>
          </reference>
        </references>
      </pivotArea>
    </format>
    <format dxfId="6230">
      <pivotArea dataOnly="0" labelOnly="1" outline="0" fieldPosition="0">
        <references count="3">
          <reference field="3" count="1" selected="0">
            <x v="4"/>
          </reference>
          <reference field="5" count="1" selected="0">
            <x v="67"/>
          </reference>
          <reference field="37" count="1" defaultSubtotal="1">
            <x v="15"/>
          </reference>
        </references>
      </pivotArea>
    </format>
    <format dxfId="6229">
      <pivotArea dataOnly="0" labelOnly="1" outline="0" fieldPosition="0">
        <references count="3">
          <reference field="3" count="1" selected="0">
            <x v="5"/>
          </reference>
          <reference field="5" count="1" selected="0">
            <x v="178"/>
          </reference>
          <reference field="37" count="1">
            <x v="97"/>
          </reference>
        </references>
      </pivotArea>
    </format>
    <format dxfId="6228">
      <pivotArea dataOnly="0" labelOnly="1" outline="0" fieldPosition="0">
        <references count="3">
          <reference field="3" count="1" selected="0">
            <x v="5"/>
          </reference>
          <reference field="5" count="1" selected="0">
            <x v="178"/>
          </reference>
          <reference field="37" count="1" defaultSubtotal="1">
            <x v="97"/>
          </reference>
        </references>
      </pivotArea>
    </format>
    <format dxfId="6227">
      <pivotArea dataOnly="0" labelOnly="1" outline="0" fieldPosition="0">
        <references count="3">
          <reference field="3" count="1" selected="0">
            <x v="5"/>
          </reference>
          <reference field="5" count="1" selected="0">
            <x v="179"/>
          </reference>
          <reference field="37" count="1">
            <x v="52"/>
          </reference>
        </references>
      </pivotArea>
    </format>
    <format dxfId="6226">
      <pivotArea dataOnly="0" labelOnly="1" outline="0" fieldPosition="0">
        <references count="3">
          <reference field="3" count="1" selected="0">
            <x v="5"/>
          </reference>
          <reference field="5" count="1" selected="0">
            <x v="179"/>
          </reference>
          <reference field="37" count="1" defaultSubtotal="1">
            <x v="52"/>
          </reference>
        </references>
      </pivotArea>
    </format>
    <format dxfId="6225">
      <pivotArea dataOnly="0" labelOnly="1" outline="0" fieldPosition="0">
        <references count="3">
          <reference field="3" count="1" selected="0">
            <x v="5"/>
          </reference>
          <reference field="5" count="1" selected="0">
            <x v="180"/>
          </reference>
          <reference field="37" count="1">
            <x v="24"/>
          </reference>
        </references>
      </pivotArea>
    </format>
    <format dxfId="6224">
      <pivotArea dataOnly="0" labelOnly="1" outline="0" fieldPosition="0">
        <references count="3">
          <reference field="3" count="1" selected="0">
            <x v="5"/>
          </reference>
          <reference field="5" count="1" selected="0">
            <x v="180"/>
          </reference>
          <reference field="37" count="1" defaultSubtotal="1">
            <x v="24"/>
          </reference>
        </references>
      </pivotArea>
    </format>
    <format dxfId="6223">
      <pivotArea dataOnly="0" labelOnly="1" outline="0" fieldPosition="0">
        <references count="3">
          <reference field="3" count="1" selected="0">
            <x v="5"/>
          </reference>
          <reference field="5" count="1" selected="0">
            <x v="181"/>
          </reference>
          <reference field="37" count="1">
            <x v="0"/>
          </reference>
        </references>
      </pivotArea>
    </format>
    <format dxfId="6222">
      <pivotArea dataOnly="0" labelOnly="1" outline="0" fieldPosition="0">
        <references count="3">
          <reference field="3" count="1" selected="0">
            <x v="5"/>
          </reference>
          <reference field="5" count="1" selected="0">
            <x v="181"/>
          </reference>
          <reference field="37" count="1" defaultSubtotal="1">
            <x v="0"/>
          </reference>
        </references>
      </pivotArea>
    </format>
    <format dxfId="6221">
      <pivotArea dataOnly="0" labelOnly="1" outline="0" fieldPosition="0">
        <references count="3">
          <reference field="3" count="1" selected="0">
            <x v="6"/>
          </reference>
          <reference field="5" count="1" selected="0">
            <x v="17"/>
          </reference>
          <reference field="37" count="1">
            <x v="53"/>
          </reference>
        </references>
      </pivotArea>
    </format>
    <format dxfId="6220">
      <pivotArea dataOnly="0" labelOnly="1" outline="0" fieldPosition="0">
        <references count="3">
          <reference field="3" count="1" selected="0">
            <x v="6"/>
          </reference>
          <reference field="5" count="1" selected="0">
            <x v="17"/>
          </reference>
          <reference field="37" count="1" defaultSubtotal="1">
            <x v="53"/>
          </reference>
        </references>
      </pivotArea>
    </format>
    <format dxfId="6219">
      <pivotArea dataOnly="0" labelOnly="1" outline="0" fieldPosition="0">
        <references count="3">
          <reference field="3" count="1" selected="0">
            <x v="6"/>
          </reference>
          <reference field="5" count="1" selected="0">
            <x v="18"/>
          </reference>
          <reference field="37" count="1">
            <x v="57"/>
          </reference>
        </references>
      </pivotArea>
    </format>
    <format dxfId="6218">
      <pivotArea dataOnly="0" labelOnly="1" outline="0" fieldPosition="0">
        <references count="3">
          <reference field="3" count="1" selected="0">
            <x v="6"/>
          </reference>
          <reference field="5" count="1" selected="0">
            <x v="18"/>
          </reference>
          <reference field="37" count="1" defaultSubtotal="1">
            <x v="57"/>
          </reference>
        </references>
      </pivotArea>
    </format>
    <format dxfId="6217">
      <pivotArea dataOnly="0" labelOnly="1" outline="0" fieldPosition="0">
        <references count="3">
          <reference field="3" count="1" selected="0">
            <x v="6"/>
          </reference>
          <reference field="5" count="1" selected="0">
            <x v="19"/>
          </reference>
          <reference field="37" count="1">
            <x v="151"/>
          </reference>
        </references>
      </pivotArea>
    </format>
    <format dxfId="6216">
      <pivotArea dataOnly="0" labelOnly="1" outline="0" fieldPosition="0">
        <references count="3">
          <reference field="3" count="1" selected="0">
            <x v="6"/>
          </reference>
          <reference field="5" count="1" selected="0">
            <x v="19"/>
          </reference>
          <reference field="37" count="1" defaultSubtotal="1">
            <x v="151"/>
          </reference>
        </references>
      </pivotArea>
    </format>
    <format dxfId="6215">
      <pivotArea dataOnly="0" labelOnly="1" outline="0" fieldPosition="0">
        <references count="3">
          <reference field="3" count="1" selected="0">
            <x v="6"/>
          </reference>
          <reference field="5" count="1" selected="0">
            <x v="20"/>
          </reference>
          <reference field="37" count="1">
            <x v="68"/>
          </reference>
        </references>
      </pivotArea>
    </format>
    <format dxfId="6214">
      <pivotArea dataOnly="0" labelOnly="1" outline="0" fieldPosition="0">
        <references count="3">
          <reference field="3" count="1" selected="0">
            <x v="6"/>
          </reference>
          <reference field="5" count="1" selected="0">
            <x v="20"/>
          </reference>
          <reference field="37" count="1" defaultSubtotal="1">
            <x v="68"/>
          </reference>
        </references>
      </pivotArea>
    </format>
    <format dxfId="6213">
      <pivotArea dataOnly="0" labelOnly="1" outline="0" fieldPosition="0">
        <references count="3">
          <reference field="3" count="1" selected="0">
            <x v="6"/>
          </reference>
          <reference field="5" count="1" selected="0">
            <x v="21"/>
          </reference>
          <reference field="37" count="1">
            <x v="115"/>
          </reference>
        </references>
      </pivotArea>
    </format>
    <format dxfId="6212">
      <pivotArea dataOnly="0" labelOnly="1" outline="0" fieldPosition="0">
        <references count="3">
          <reference field="3" count="1" selected="0">
            <x v="6"/>
          </reference>
          <reference field="5" count="1" selected="0">
            <x v="21"/>
          </reference>
          <reference field="37" count="1" defaultSubtotal="1">
            <x v="115"/>
          </reference>
        </references>
      </pivotArea>
    </format>
    <format dxfId="6211">
      <pivotArea dataOnly="0" labelOnly="1" outline="0" fieldPosition="0">
        <references count="3">
          <reference field="3" count="1" selected="0">
            <x v="6"/>
          </reference>
          <reference field="5" count="1" selected="0">
            <x v="22"/>
          </reference>
          <reference field="37" count="1">
            <x v="0"/>
          </reference>
        </references>
      </pivotArea>
    </format>
    <format dxfId="6210">
      <pivotArea dataOnly="0" labelOnly="1" outline="0" fieldPosition="0">
        <references count="3">
          <reference field="3" count="1" selected="0">
            <x v="6"/>
          </reference>
          <reference field="5" count="1" selected="0">
            <x v="22"/>
          </reference>
          <reference field="37" count="1" defaultSubtotal="1">
            <x v="0"/>
          </reference>
        </references>
      </pivotArea>
    </format>
    <format dxfId="6209">
      <pivotArea dataOnly="0" labelOnly="1" outline="0" fieldPosition="0">
        <references count="3">
          <reference field="3" count="1" selected="0">
            <x v="6"/>
          </reference>
          <reference field="5" count="1" selected="0">
            <x v="23"/>
          </reference>
          <reference field="37" count="1">
            <x v="71"/>
          </reference>
        </references>
      </pivotArea>
    </format>
    <format dxfId="6208">
      <pivotArea dataOnly="0" labelOnly="1" outline="0" fieldPosition="0">
        <references count="3">
          <reference field="3" count="1" selected="0">
            <x v="6"/>
          </reference>
          <reference field="5" count="1" selected="0">
            <x v="23"/>
          </reference>
          <reference field="37" count="1" defaultSubtotal="1">
            <x v="71"/>
          </reference>
        </references>
      </pivotArea>
    </format>
    <format dxfId="6207">
      <pivotArea dataOnly="0" labelOnly="1" outline="0" fieldPosition="0">
        <references count="3">
          <reference field="3" count="1" selected="0">
            <x v="6"/>
          </reference>
          <reference field="5" count="1" selected="0">
            <x v="24"/>
          </reference>
          <reference field="37" count="1">
            <x v="78"/>
          </reference>
        </references>
      </pivotArea>
    </format>
    <format dxfId="6206">
      <pivotArea dataOnly="0" labelOnly="1" outline="0" fieldPosition="0">
        <references count="3">
          <reference field="3" count="1" selected="0">
            <x v="6"/>
          </reference>
          <reference field="5" count="1" selected="0">
            <x v="24"/>
          </reference>
          <reference field="37" count="1" defaultSubtotal="1">
            <x v="78"/>
          </reference>
        </references>
      </pivotArea>
    </format>
    <format dxfId="6205">
      <pivotArea dataOnly="0" labelOnly="1" outline="0" fieldPosition="0">
        <references count="3">
          <reference field="3" count="1" selected="0">
            <x v="6"/>
          </reference>
          <reference field="5" count="1" selected="0">
            <x v="25"/>
          </reference>
          <reference field="37" count="1">
            <x v="46"/>
          </reference>
        </references>
      </pivotArea>
    </format>
    <format dxfId="6204">
      <pivotArea dataOnly="0" labelOnly="1" outline="0" fieldPosition="0">
        <references count="3">
          <reference field="3" count="1" selected="0">
            <x v="6"/>
          </reference>
          <reference field="5" count="1" selected="0">
            <x v="25"/>
          </reference>
          <reference field="37" count="1" defaultSubtotal="1">
            <x v="46"/>
          </reference>
        </references>
      </pivotArea>
    </format>
    <format dxfId="6203">
      <pivotArea dataOnly="0" labelOnly="1" outline="0" fieldPosition="0">
        <references count="3">
          <reference field="3" count="1" selected="0">
            <x v="6"/>
          </reference>
          <reference field="5" count="1" selected="0">
            <x v="36"/>
          </reference>
          <reference field="37" count="1">
            <x v="0"/>
          </reference>
        </references>
      </pivotArea>
    </format>
    <format dxfId="6202">
      <pivotArea dataOnly="0" labelOnly="1" outline="0" fieldPosition="0">
        <references count="3">
          <reference field="3" count="1" selected="0">
            <x v="6"/>
          </reference>
          <reference field="5" count="1" selected="0">
            <x v="36"/>
          </reference>
          <reference field="37" count="1" defaultSubtotal="1">
            <x v="0"/>
          </reference>
        </references>
      </pivotArea>
    </format>
    <format dxfId="6201">
      <pivotArea dataOnly="0" labelOnly="1" outline="0" fieldPosition="0">
        <references count="3">
          <reference field="3" count="1" selected="0">
            <x v="6"/>
          </reference>
          <reference field="5" count="1" selected="0">
            <x v="37"/>
          </reference>
          <reference field="37" count="1">
            <x v="109"/>
          </reference>
        </references>
      </pivotArea>
    </format>
    <format dxfId="6200">
      <pivotArea dataOnly="0" labelOnly="1" outline="0" fieldPosition="0">
        <references count="3">
          <reference field="3" count="1" selected="0">
            <x v="6"/>
          </reference>
          <reference field="5" count="1" selected="0">
            <x v="37"/>
          </reference>
          <reference field="37" count="1" defaultSubtotal="1">
            <x v="109"/>
          </reference>
        </references>
      </pivotArea>
    </format>
    <format dxfId="6199">
      <pivotArea dataOnly="0" labelOnly="1" outline="0" fieldPosition="0">
        <references count="3">
          <reference field="3" count="1" selected="0">
            <x v="6"/>
          </reference>
          <reference field="5" count="1" selected="0">
            <x v="38"/>
          </reference>
          <reference field="37" count="1">
            <x v="0"/>
          </reference>
        </references>
      </pivotArea>
    </format>
    <format dxfId="6198">
      <pivotArea dataOnly="0" labelOnly="1" outline="0" fieldPosition="0">
        <references count="3">
          <reference field="3" count="1" selected="0">
            <x v="6"/>
          </reference>
          <reference field="5" count="1" selected="0">
            <x v="38"/>
          </reference>
          <reference field="37" count="1" defaultSubtotal="1">
            <x v="0"/>
          </reference>
        </references>
      </pivotArea>
    </format>
    <format dxfId="6197">
      <pivotArea dataOnly="0" labelOnly="1" outline="0" fieldPosition="0">
        <references count="3">
          <reference field="3" count="1" selected="0">
            <x v="6"/>
          </reference>
          <reference field="5" count="1" selected="0">
            <x v="39"/>
          </reference>
          <reference field="37" count="1">
            <x v="40"/>
          </reference>
        </references>
      </pivotArea>
    </format>
    <format dxfId="6196">
      <pivotArea dataOnly="0" labelOnly="1" outline="0" fieldPosition="0">
        <references count="3">
          <reference field="3" count="1" selected="0">
            <x v="6"/>
          </reference>
          <reference field="5" count="1" selected="0">
            <x v="39"/>
          </reference>
          <reference field="37" count="1" defaultSubtotal="1">
            <x v="40"/>
          </reference>
        </references>
      </pivotArea>
    </format>
    <format dxfId="6195">
      <pivotArea dataOnly="0" labelOnly="1" outline="0" fieldPosition="0">
        <references count="3">
          <reference field="3" count="1" selected="0">
            <x v="6"/>
          </reference>
          <reference field="5" count="1" selected="0">
            <x v="73"/>
          </reference>
          <reference field="37" count="1">
            <x v="27"/>
          </reference>
        </references>
      </pivotArea>
    </format>
    <format dxfId="6194">
      <pivotArea dataOnly="0" labelOnly="1" outline="0" fieldPosition="0">
        <references count="3">
          <reference field="3" count="1" selected="0">
            <x v="6"/>
          </reference>
          <reference field="5" count="1" selected="0">
            <x v="73"/>
          </reference>
          <reference field="37" count="1" defaultSubtotal="1">
            <x v="27"/>
          </reference>
        </references>
      </pivotArea>
    </format>
    <format dxfId="6193">
      <pivotArea dataOnly="0" labelOnly="1" outline="0" fieldPosition="0">
        <references count="3">
          <reference field="3" count="1" selected="0">
            <x v="6"/>
          </reference>
          <reference field="5" count="1" selected="0">
            <x v="74"/>
          </reference>
          <reference field="37" count="1">
            <x v="4"/>
          </reference>
        </references>
      </pivotArea>
    </format>
    <format dxfId="6192">
      <pivotArea dataOnly="0" labelOnly="1" outline="0" fieldPosition="0">
        <references count="3">
          <reference field="3" count="1" selected="0">
            <x v="6"/>
          </reference>
          <reference field="5" count="1" selected="0">
            <x v="74"/>
          </reference>
          <reference field="37" count="1" defaultSubtotal="1">
            <x v="4"/>
          </reference>
        </references>
      </pivotArea>
    </format>
    <format dxfId="6191">
      <pivotArea dataOnly="0" labelOnly="1" outline="0" fieldPosition="0">
        <references count="3">
          <reference field="3" count="1" selected="0">
            <x v="6"/>
          </reference>
          <reference field="5" count="1" selected="0">
            <x v="158"/>
          </reference>
          <reference field="37" count="1">
            <x v="65"/>
          </reference>
        </references>
      </pivotArea>
    </format>
    <format dxfId="6190">
      <pivotArea dataOnly="0" labelOnly="1" outline="0" fieldPosition="0">
        <references count="3">
          <reference field="3" count="1" selected="0">
            <x v="6"/>
          </reference>
          <reference field="5" count="1" selected="0">
            <x v="158"/>
          </reference>
          <reference field="37" count="1" defaultSubtotal="1">
            <x v="65"/>
          </reference>
        </references>
      </pivotArea>
    </format>
    <format dxfId="6189">
      <pivotArea dataOnly="0" labelOnly="1" outline="0" fieldPosition="0">
        <references count="3">
          <reference field="3" count="1" selected="0">
            <x v="6"/>
          </reference>
          <reference field="5" count="1" selected="0">
            <x v="159"/>
          </reference>
          <reference field="37" count="1">
            <x v="51"/>
          </reference>
        </references>
      </pivotArea>
    </format>
    <format dxfId="6188">
      <pivotArea dataOnly="0" labelOnly="1" outline="0" fieldPosition="0">
        <references count="3">
          <reference field="3" count="1" selected="0">
            <x v="6"/>
          </reference>
          <reference field="5" count="1" selected="0">
            <x v="159"/>
          </reference>
          <reference field="37" count="1" defaultSubtotal="1">
            <x v="51"/>
          </reference>
        </references>
      </pivotArea>
    </format>
    <format dxfId="6187">
      <pivotArea dataOnly="0" labelOnly="1" outline="0" fieldPosition="0">
        <references count="3">
          <reference field="3" count="1" selected="0">
            <x v="6"/>
          </reference>
          <reference field="5" count="1" selected="0">
            <x v="160"/>
          </reference>
          <reference field="37" count="1">
            <x v="66"/>
          </reference>
        </references>
      </pivotArea>
    </format>
    <format dxfId="6186">
      <pivotArea dataOnly="0" labelOnly="1" outline="0" fieldPosition="0">
        <references count="3">
          <reference field="3" count="1" selected="0">
            <x v="6"/>
          </reference>
          <reference field="5" count="1" selected="0">
            <x v="160"/>
          </reference>
          <reference field="37" count="1" defaultSubtotal="1">
            <x v="66"/>
          </reference>
        </references>
      </pivotArea>
    </format>
    <format dxfId="6185">
      <pivotArea dataOnly="0" labelOnly="1" outline="0" fieldPosition="0">
        <references count="3">
          <reference field="3" count="1" selected="0">
            <x v="6"/>
          </reference>
          <reference field="5" count="1" selected="0">
            <x v="182"/>
          </reference>
          <reference field="37" count="1">
            <x v="13"/>
          </reference>
        </references>
      </pivotArea>
    </format>
    <format dxfId="6184">
      <pivotArea dataOnly="0" labelOnly="1" outline="0" fieldPosition="0">
        <references count="3">
          <reference field="3" count="1" selected="0">
            <x v="6"/>
          </reference>
          <reference field="5" count="1" selected="0">
            <x v="182"/>
          </reference>
          <reference field="37" count="1" defaultSubtotal="1">
            <x v="13"/>
          </reference>
        </references>
      </pivotArea>
    </format>
    <format dxfId="6183">
      <pivotArea dataOnly="0" labelOnly="1" outline="0" fieldPosition="0">
        <references count="3">
          <reference field="3" count="1" selected="0">
            <x v="7"/>
          </reference>
          <reference field="5" count="1" selected="0">
            <x v="28"/>
          </reference>
          <reference field="37" count="1">
            <x v="156"/>
          </reference>
        </references>
      </pivotArea>
    </format>
    <format dxfId="6182">
      <pivotArea dataOnly="0" labelOnly="1" outline="0" fieldPosition="0">
        <references count="3">
          <reference field="3" count="1" selected="0">
            <x v="7"/>
          </reference>
          <reference field="5" count="1" selected="0">
            <x v="28"/>
          </reference>
          <reference field="37" count="1" defaultSubtotal="1">
            <x v="156"/>
          </reference>
        </references>
      </pivotArea>
    </format>
    <format dxfId="6181">
      <pivotArea dataOnly="0" labelOnly="1" outline="0" fieldPosition="0">
        <references count="3">
          <reference field="3" count="1" selected="0">
            <x v="7"/>
          </reference>
          <reference field="5" count="1" selected="0">
            <x v="29"/>
          </reference>
          <reference field="37" count="1">
            <x v="155"/>
          </reference>
        </references>
      </pivotArea>
    </format>
    <format dxfId="6180">
      <pivotArea dataOnly="0" labelOnly="1" outline="0" fieldPosition="0">
        <references count="3">
          <reference field="3" count="1" selected="0">
            <x v="7"/>
          </reference>
          <reference field="5" count="1" selected="0">
            <x v="29"/>
          </reference>
          <reference field="37" count="1" defaultSubtotal="1">
            <x v="155"/>
          </reference>
        </references>
      </pivotArea>
    </format>
    <format dxfId="6179">
      <pivotArea dataOnly="0" labelOnly="1" outline="0" fieldPosition="0">
        <references count="3">
          <reference field="3" count="1" selected="0">
            <x v="8"/>
          </reference>
          <reference field="5" count="1" selected="0">
            <x v="52"/>
          </reference>
          <reference field="37" count="1">
            <x v="28"/>
          </reference>
        </references>
      </pivotArea>
    </format>
    <format dxfId="6178">
      <pivotArea dataOnly="0" labelOnly="1" outline="0" fieldPosition="0">
        <references count="3">
          <reference field="3" count="1" selected="0">
            <x v="8"/>
          </reference>
          <reference field="5" count="1" selected="0">
            <x v="52"/>
          </reference>
          <reference field="37" count="1" defaultSubtotal="1">
            <x v="28"/>
          </reference>
        </references>
      </pivotArea>
    </format>
    <format dxfId="6177">
      <pivotArea dataOnly="0" labelOnly="1" outline="0" fieldPosition="0">
        <references count="3">
          <reference field="3" count="1" selected="0">
            <x v="8"/>
          </reference>
          <reference field="5" count="1" selected="0">
            <x v="163"/>
          </reference>
          <reference field="37" count="1">
            <x v="157"/>
          </reference>
        </references>
      </pivotArea>
    </format>
    <format dxfId="6176">
      <pivotArea dataOnly="0" labelOnly="1" outline="0" fieldPosition="0">
        <references count="3">
          <reference field="3" count="1" selected="0">
            <x v="8"/>
          </reference>
          <reference field="5" count="1" selected="0">
            <x v="163"/>
          </reference>
          <reference field="37" count="1" defaultSubtotal="1">
            <x v="157"/>
          </reference>
        </references>
      </pivotArea>
    </format>
    <format dxfId="6175">
      <pivotArea dataOnly="0" labelOnly="1" outline="0" fieldPosition="0">
        <references count="3">
          <reference field="3" count="1" selected="0">
            <x v="8"/>
          </reference>
          <reference field="5" count="1" selected="0">
            <x v="164"/>
          </reference>
          <reference field="37" count="1">
            <x v="38"/>
          </reference>
        </references>
      </pivotArea>
    </format>
    <format dxfId="6174">
      <pivotArea dataOnly="0" labelOnly="1" outline="0" fieldPosition="0">
        <references count="3">
          <reference field="3" count="1" selected="0">
            <x v="8"/>
          </reference>
          <reference field="5" count="1" selected="0">
            <x v="164"/>
          </reference>
          <reference field="37" count="1" defaultSubtotal="1">
            <x v="38"/>
          </reference>
        </references>
      </pivotArea>
    </format>
    <format dxfId="6173">
      <pivotArea dataOnly="0" labelOnly="1" outline="0" fieldPosition="0">
        <references count="3">
          <reference field="3" count="1" selected="0">
            <x v="9"/>
          </reference>
          <reference field="5" count="1" selected="0">
            <x v="136"/>
          </reference>
          <reference field="37" count="1">
            <x v="37"/>
          </reference>
        </references>
      </pivotArea>
    </format>
    <format dxfId="6172">
      <pivotArea dataOnly="0" labelOnly="1" outline="0" fieldPosition="0">
        <references count="3">
          <reference field="3" count="1" selected="0">
            <x v="9"/>
          </reference>
          <reference field="5" count="1" selected="0">
            <x v="136"/>
          </reference>
          <reference field="37" count="1" defaultSubtotal="1">
            <x v="37"/>
          </reference>
        </references>
      </pivotArea>
    </format>
    <format dxfId="6171">
      <pivotArea dataOnly="0" labelOnly="1" outline="0" fieldPosition="0">
        <references count="3">
          <reference field="3" count="1" selected="0">
            <x v="9"/>
          </reference>
          <reference field="5" count="1" selected="0">
            <x v="137"/>
          </reference>
          <reference field="37" count="1">
            <x v="30"/>
          </reference>
        </references>
      </pivotArea>
    </format>
    <format dxfId="6170">
      <pivotArea dataOnly="0" labelOnly="1" outline="0" fieldPosition="0">
        <references count="3">
          <reference field="3" count="1" selected="0">
            <x v="9"/>
          </reference>
          <reference field="5" count="1" selected="0">
            <x v="137"/>
          </reference>
          <reference field="37" count="1" defaultSubtotal="1">
            <x v="30"/>
          </reference>
        </references>
      </pivotArea>
    </format>
    <format dxfId="6169">
      <pivotArea dataOnly="0" labelOnly="1" outline="0" fieldPosition="0">
        <references count="3">
          <reference field="3" count="1" selected="0">
            <x v="9"/>
          </reference>
          <reference field="5" count="1" selected="0">
            <x v="139"/>
          </reference>
          <reference field="37" count="1">
            <x v="72"/>
          </reference>
        </references>
      </pivotArea>
    </format>
    <format dxfId="6168">
      <pivotArea dataOnly="0" labelOnly="1" outline="0" fieldPosition="0">
        <references count="3">
          <reference field="3" count="1" selected="0">
            <x v="9"/>
          </reference>
          <reference field="5" count="1" selected="0">
            <x v="139"/>
          </reference>
          <reference field="37" count="1" defaultSubtotal="1">
            <x v="72"/>
          </reference>
        </references>
      </pivotArea>
    </format>
    <format dxfId="6167">
      <pivotArea dataOnly="0" labelOnly="1" outline="0" fieldPosition="0">
        <references count="3">
          <reference field="3" count="1" selected="0">
            <x v="9"/>
          </reference>
          <reference field="5" count="1" selected="0">
            <x v="140"/>
          </reference>
          <reference field="37" count="1">
            <x v="108"/>
          </reference>
        </references>
      </pivotArea>
    </format>
    <format dxfId="6166">
      <pivotArea dataOnly="0" labelOnly="1" outline="0" fieldPosition="0">
        <references count="3">
          <reference field="3" count="1" selected="0">
            <x v="9"/>
          </reference>
          <reference field="5" count="1" selected="0">
            <x v="140"/>
          </reference>
          <reference field="37" count="1" defaultSubtotal="1">
            <x v="108"/>
          </reference>
        </references>
      </pivotArea>
    </format>
    <format dxfId="6165">
      <pivotArea dataOnly="0" labelOnly="1" outline="0" fieldPosition="0">
        <references count="3">
          <reference field="3" count="1" selected="0">
            <x v="9"/>
          </reference>
          <reference field="5" count="1" selected="0">
            <x v="141"/>
          </reference>
          <reference field="37" count="1">
            <x v="58"/>
          </reference>
        </references>
      </pivotArea>
    </format>
    <format dxfId="6164">
      <pivotArea dataOnly="0" labelOnly="1" outline="0" fieldPosition="0">
        <references count="3">
          <reference field="3" count="1" selected="0">
            <x v="9"/>
          </reference>
          <reference field="5" count="1" selected="0">
            <x v="141"/>
          </reference>
          <reference field="37" count="1" defaultSubtotal="1">
            <x v="58"/>
          </reference>
        </references>
      </pivotArea>
    </format>
    <format dxfId="6163">
      <pivotArea dataOnly="0" labelOnly="1" outline="0" fieldPosition="0">
        <references count="3">
          <reference field="3" count="1" selected="0">
            <x v="9"/>
          </reference>
          <reference field="5" count="1" selected="0">
            <x v="142"/>
          </reference>
          <reference field="37" count="1">
            <x v="50"/>
          </reference>
        </references>
      </pivotArea>
    </format>
    <format dxfId="6162">
      <pivotArea dataOnly="0" labelOnly="1" outline="0" fieldPosition="0">
        <references count="3">
          <reference field="3" count="1" selected="0">
            <x v="9"/>
          </reference>
          <reference field="5" count="1" selected="0">
            <x v="142"/>
          </reference>
          <reference field="37" count="1" defaultSubtotal="1">
            <x v="50"/>
          </reference>
        </references>
      </pivotArea>
    </format>
    <format dxfId="6161">
      <pivotArea dataOnly="0" labelOnly="1" outline="0" fieldPosition="0">
        <references count="3">
          <reference field="3" count="1" selected="0">
            <x v="9"/>
          </reference>
          <reference field="5" count="1" selected="0">
            <x v="143"/>
          </reference>
          <reference field="37" count="1">
            <x v="81"/>
          </reference>
        </references>
      </pivotArea>
    </format>
    <format dxfId="6160">
      <pivotArea dataOnly="0" labelOnly="1" outline="0" fieldPosition="0">
        <references count="3">
          <reference field="3" count="1" selected="0">
            <x v="9"/>
          </reference>
          <reference field="5" count="1" selected="0">
            <x v="143"/>
          </reference>
          <reference field="37" count="1" defaultSubtotal="1">
            <x v="81"/>
          </reference>
        </references>
      </pivotArea>
    </format>
    <format dxfId="6159">
      <pivotArea dataOnly="0" labelOnly="1" outline="0" fieldPosition="0">
        <references count="3">
          <reference field="3" count="1" selected="0">
            <x v="9"/>
          </reference>
          <reference field="5" count="1" selected="0">
            <x v="144"/>
          </reference>
          <reference field="37" count="1">
            <x v="69"/>
          </reference>
        </references>
      </pivotArea>
    </format>
    <format dxfId="6158">
      <pivotArea dataOnly="0" labelOnly="1" outline="0" fieldPosition="0">
        <references count="3">
          <reference field="3" count="1" selected="0">
            <x v="9"/>
          </reference>
          <reference field="5" count="1" selected="0">
            <x v="144"/>
          </reference>
          <reference field="37" count="1" defaultSubtotal="1">
            <x v="69"/>
          </reference>
        </references>
      </pivotArea>
    </format>
    <format dxfId="6157">
      <pivotArea dataOnly="0" labelOnly="1" outline="0" fieldPosition="0">
        <references count="3">
          <reference field="3" count="1" selected="0">
            <x v="9"/>
          </reference>
          <reference field="5" count="1" selected="0">
            <x v="145"/>
          </reference>
          <reference field="37" count="1">
            <x v="80"/>
          </reference>
        </references>
      </pivotArea>
    </format>
    <format dxfId="6156">
      <pivotArea dataOnly="0" labelOnly="1" outline="0" fieldPosition="0">
        <references count="3">
          <reference field="3" count="1" selected="0">
            <x v="9"/>
          </reference>
          <reference field="5" count="1" selected="0">
            <x v="145"/>
          </reference>
          <reference field="37" count="1" defaultSubtotal="1">
            <x v="80"/>
          </reference>
        </references>
      </pivotArea>
    </format>
    <format dxfId="6155">
      <pivotArea dataOnly="0" labelOnly="1" outline="0" fieldPosition="0">
        <references count="3">
          <reference field="3" count="1" selected="0">
            <x v="9"/>
          </reference>
          <reference field="5" count="1" selected="0">
            <x v="146"/>
          </reference>
          <reference field="37" count="1">
            <x v="29"/>
          </reference>
        </references>
      </pivotArea>
    </format>
    <format dxfId="6154">
      <pivotArea dataOnly="0" labelOnly="1" outline="0" fieldPosition="0">
        <references count="3">
          <reference field="3" count="1" selected="0">
            <x v="9"/>
          </reference>
          <reference field="5" count="1" selected="0">
            <x v="146"/>
          </reference>
          <reference field="37" count="1" defaultSubtotal="1">
            <x v="29"/>
          </reference>
        </references>
      </pivotArea>
    </format>
    <format dxfId="6153">
      <pivotArea dataOnly="0" labelOnly="1" outline="0" fieldPosition="0">
        <references count="3">
          <reference field="3" count="1" selected="0">
            <x v="10"/>
          </reference>
          <reference field="5" count="1" selected="0">
            <x v="30"/>
          </reference>
          <reference field="37" count="1">
            <x v="147"/>
          </reference>
        </references>
      </pivotArea>
    </format>
    <format dxfId="6152">
      <pivotArea dataOnly="0" labelOnly="1" outline="0" fieldPosition="0">
        <references count="3">
          <reference field="3" count="1" selected="0">
            <x v="10"/>
          </reference>
          <reference field="5" count="1" selected="0">
            <x v="30"/>
          </reference>
          <reference field="37" count="1" defaultSubtotal="1">
            <x v="147"/>
          </reference>
        </references>
      </pivotArea>
    </format>
    <format dxfId="6151">
      <pivotArea dataOnly="0" labelOnly="1" outline="0" fieldPosition="0">
        <references count="3">
          <reference field="3" count="1" selected="0">
            <x v="10"/>
          </reference>
          <reference field="5" count="1" selected="0">
            <x v="31"/>
          </reference>
          <reference field="37" count="1">
            <x v="16"/>
          </reference>
        </references>
      </pivotArea>
    </format>
    <format dxfId="6150">
      <pivotArea dataOnly="0" labelOnly="1" outline="0" fieldPosition="0">
        <references count="3">
          <reference field="3" count="1" selected="0">
            <x v="10"/>
          </reference>
          <reference field="5" count="1" selected="0">
            <x v="31"/>
          </reference>
          <reference field="37" count="1" defaultSubtotal="1">
            <x v="16"/>
          </reference>
        </references>
      </pivotArea>
    </format>
    <format dxfId="6149">
      <pivotArea dataOnly="0" labelOnly="1" outline="0" fieldPosition="0">
        <references count="3">
          <reference field="3" count="1" selected="0">
            <x v="10"/>
          </reference>
          <reference field="5" count="1" selected="0">
            <x v="32"/>
          </reference>
          <reference field="37" count="1">
            <x v="90"/>
          </reference>
        </references>
      </pivotArea>
    </format>
    <format dxfId="6148">
      <pivotArea dataOnly="0" labelOnly="1" outline="0" fieldPosition="0">
        <references count="3">
          <reference field="3" count="1" selected="0">
            <x v="10"/>
          </reference>
          <reference field="5" count="1" selected="0">
            <x v="32"/>
          </reference>
          <reference field="37" count="1" defaultSubtotal="1">
            <x v="90"/>
          </reference>
        </references>
      </pivotArea>
    </format>
    <format dxfId="6147">
      <pivotArea dataOnly="0" labelOnly="1" outline="0" fieldPosition="0">
        <references count="3">
          <reference field="3" count="1" selected="0">
            <x v="10"/>
          </reference>
          <reference field="5" count="1" selected="0">
            <x v="33"/>
          </reference>
          <reference field="37" count="1">
            <x v="17"/>
          </reference>
        </references>
      </pivotArea>
    </format>
    <format dxfId="6146">
      <pivotArea dataOnly="0" labelOnly="1" outline="0" fieldPosition="0">
        <references count="3">
          <reference field="3" count="1" selected="0">
            <x v="10"/>
          </reference>
          <reference field="5" count="1" selected="0">
            <x v="33"/>
          </reference>
          <reference field="37" count="1" defaultSubtotal="1">
            <x v="17"/>
          </reference>
        </references>
      </pivotArea>
    </format>
    <format dxfId="6145">
      <pivotArea dataOnly="0" labelOnly="1" outline="0" fieldPosition="0">
        <references count="3">
          <reference field="3" count="1" selected="0">
            <x v="10"/>
          </reference>
          <reference field="5" count="1" selected="0">
            <x v="34"/>
          </reference>
          <reference field="37" count="1">
            <x v="19"/>
          </reference>
        </references>
      </pivotArea>
    </format>
    <format dxfId="6144">
      <pivotArea dataOnly="0" labelOnly="1" outline="0" fieldPosition="0">
        <references count="3">
          <reference field="3" count="1" selected="0">
            <x v="10"/>
          </reference>
          <reference field="5" count="1" selected="0">
            <x v="34"/>
          </reference>
          <reference field="37" count="1" defaultSubtotal="1">
            <x v="19"/>
          </reference>
        </references>
      </pivotArea>
    </format>
    <format dxfId="6143">
      <pivotArea dataOnly="0" labelOnly="1" outline="0" fieldPosition="0">
        <references count="3">
          <reference field="3" count="1" selected="0">
            <x v="10"/>
          </reference>
          <reference field="5" count="1" selected="0">
            <x v="35"/>
          </reference>
          <reference field="37" count="1">
            <x v="146"/>
          </reference>
        </references>
      </pivotArea>
    </format>
    <format dxfId="6142">
      <pivotArea dataOnly="0" labelOnly="1" outline="0" fieldPosition="0">
        <references count="3">
          <reference field="3" count="1" selected="0">
            <x v="10"/>
          </reference>
          <reference field="5" count="1" selected="0">
            <x v="35"/>
          </reference>
          <reference field="37" count="1" defaultSubtotal="1">
            <x v="146"/>
          </reference>
        </references>
      </pivotArea>
    </format>
    <format dxfId="6141">
      <pivotArea dataOnly="0" labelOnly="1" outline="0" fieldPosition="0">
        <references count="3">
          <reference field="3" count="1" selected="0">
            <x v="11"/>
          </reference>
          <reference field="5" count="1" selected="0">
            <x v="42"/>
          </reference>
          <reference field="37" count="1">
            <x v="73"/>
          </reference>
        </references>
      </pivotArea>
    </format>
    <format dxfId="6140">
      <pivotArea dataOnly="0" labelOnly="1" outline="0" fieldPosition="0">
        <references count="3">
          <reference field="3" count="1" selected="0">
            <x v="11"/>
          </reference>
          <reference field="5" count="1" selected="0">
            <x v="42"/>
          </reference>
          <reference field="37" count="1" defaultSubtotal="1">
            <x v="73"/>
          </reference>
        </references>
      </pivotArea>
    </format>
    <format dxfId="6139">
      <pivotArea dataOnly="0" labelOnly="1" outline="0" fieldPosition="0">
        <references count="3">
          <reference field="3" count="1" selected="0">
            <x v="11"/>
          </reference>
          <reference field="5" count="1" selected="0">
            <x v="51"/>
          </reference>
          <reference field="37" count="1">
            <x v="137"/>
          </reference>
        </references>
      </pivotArea>
    </format>
    <format dxfId="6138">
      <pivotArea dataOnly="0" labelOnly="1" outline="0" fieldPosition="0">
        <references count="3">
          <reference field="3" count="1" selected="0">
            <x v="11"/>
          </reference>
          <reference field="5" count="1" selected="0">
            <x v="51"/>
          </reference>
          <reference field="37" count="1" defaultSubtotal="1">
            <x v="137"/>
          </reference>
        </references>
      </pivotArea>
    </format>
    <format dxfId="6137">
      <pivotArea dataOnly="0" labelOnly="1" outline="0" fieldPosition="0">
        <references count="3">
          <reference field="3" count="1" selected="0">
            <x v="12"/>
          </reference>
          <reference field="5" count="1" selected="0">
            <x v="61"/>
          </reference>
          <reference field="37" count="1">
            <x v="39"/>
          </reference>
        </references>
      </pivotArea>
    </format>
    <format dxfId="6136">
      <pivotArea dataOnly="0" labelOnly="1" outline="0" fieldPosition="0">
        <references count="3">
          <reference field="3" count="1" selected="0">
            <x v="12"/>
          </reference>
          <reference field="5" count="1" selected="0">
            <x v="61"/>
          </reference>
          <reference field="37" count="1" defaultSubtotal="1">
            <x v="39"/>
          </reference>
        </references>
      </pivotArea>
    </format>
    <format dxfId="6135">
      <pivotArea dataOnly="0" labelOnly="1" outline="0" fieldPosition="0">
        <references count="3">
          <reference field="3" count="1" selected="0">
            <x v="12"/>
          </reference>
          <reference field="5" count="1" selected="0">
            <x v="62"/>
          </reference>
          <reference field="37" count="1">
            <x v="0"/>
          </reference>
        </references>
      </pivotArea>
    </format>
    <format dxfId="6134">
      <pivotArea dataOnly="0" labelOnly="1" outline="0" fieldPosition="0">
        <references count="3">
          <reference field="3" count="1" selected="0">
            <x v="12"/>
          </reference>
          <reference field="5" count="1" selected="0">
            <x v="62"/>
          </reference>
          <reference field="37" count="1" defaultSubtotal="1">
            <x v="0"/>
          </reference>
        </references>
      </pivotArea>
    </format>
    <format dxfId="6133">
      <pivotArea dataOnly="0" labelOnly="1" outline="0" fieldPosition="0">
        <references count="3">
          <reference field="3" count="1" selected="0">
            <x v="13"/>
          </reference>
          <reference field="5" count="1" selected="0">
            <x v="175"/>
          </reference>
          <reference field="37" count="1">
            <x v="88"/>
          </reference>
        </references>
      </pivotArea>
    </format>
    <format dxfId="6132">
      <pivotArea dataOnly="0" labelOnly="1" outline="0" fieldPosition="0">
        <references count="3">
          <reference field="3" count="1" selected="0">
            <x v="13"/>
          </reference>
          <reference field="5" count="1" selected="0">
            <x v="175"/>
          </reference>
          <reference field="37" count="1" defaultSubtotal="1">
            <x v="88"/>
          </reference>
        </references>
      </pivotArea>
    </format>
    <format dxfId="6131">
      <pivotArea dataOnly="0" labelOnly="1" outline="0" fieldPosition="0">
        <references count="3">
          <reference field="3" count="1" selected="0">
            <x v="14"/>
          </reference>
          <reference field="5" count="1" selected="0">
            <x v="75"/>
          </reference>
          <reference field="37" count="1">
            <x v="0"/>
          </reference>
        </references>
      </pivotArea>
    </format>
    <format dxfId="6130">
      <pivotArea dataOnly="0" labelOnly="1" outline="0" fieldPosition="0">
        <references count="3">
          <reference field="3" count="1" selected="0">
            <x v="14"/>
          </reference>
          <reference field="5" count="1" selected="0">
            <x v="75"/>
          </reference>
          <reference field="37" count="1" defaultSubtotal="1">
            <x v="0"/>
          </reference>
        </references>
      </pivotArea>
    </format>
    <format dxfId="6129">
      <pivotArea dataOnly="0" labelOnly="1" outline="0" fieldPosition="0">
        <references count="3">
          <reference field="3" count="1" selected="0">
            <x v="14"/>
          </reference>
          <reference field="5" count="1" selected="0">
            <x v="76"/>
          </reference>
          <reference field="37" count="1">
            <x v="79"/>
          </reference>
        </references>
      </pivotArea>
    </format>
    <format dxfId="6128">
      <pivotArea dataOnly="0" labelOnly="1" outline="0" fieldPosition="0">
        <references count="3">
          <reference field="3" count="1" selected="0">
            <x v="14"/>
          </reference>
          <reference field="5" count="1" selected="0">
            <x v="76"/>
          </reference>
          <reference field="37" count="1" defaultSubtotal="1">
            <x v="79"/>
          </reference>
        </references>
      </pivotArea>
    </format>
    <format dxfId="6127">
      <pivotArea dataOnly="0" labelOnly="1" outline="0" fieldPosition="0">
        <references count="3">
          <reference field="3" count="1" selected="0">
            <x v="14"/>
          </reference>
          <reference field="5" count="1" selected="0">
            <x v="77"/>
          </reference>
          <reference field="37" count="1">
            <x v="0"/>
          </reference>
        </references>
      </pivotArea>
    </format>
    <format dxfId="6126">
      <pivotArea dataOnly="0" labelOnly="1" outline="0" fieldPosition="0">
        <references count="3">
          <reference field="3" count="1" selected="0">
            <x v="14"/>
          </reference>
          <reference field="5" count="1" selected="0">
            <x v="77"/>
          </reference>
          <reference field="37" count="1" defaultSubtotal="1">
            <x v="0"/>
          </reference>
        </references>
      </pivotArea>
    </format>
    <format dxfId="6125">
      <pivotArea dataOnly="0" labelOnly="1" outline="0" fieldPosition="0">
        <references count="3">
          <reference field="3" count="1" selected="0">
            <x v="14"/>
          </reference>
          <reference field="5" count="1" selected="0">
            <x v="78"/>
          </reference>
          <reference field="37" count="1">
            <x v="95"/>
          </reference>
        </references>
      </pivotArea>
    </format>
    <format dxfId="6124">
      <pivotArea dataOnly="0" labelOnly="1" outline="0" fieldPosition="0">
        <references count="3">
          <reference field="3" count="1" selected="0">
            <x v="14"/>
          </reference>
          <reference field="5" count="1" selected="0">
            <x v="78"/>
          </reference>
          <reference field="37" count="1" defaultSubtotal="1">
            <x v="95"/>
          </reference>
        </references>
      </pivotArea>
    </format>
    <format dxfId="6123">
      <pivotArea dataOnly="0" labelOnly="1" outline="0" fieldPosition="0">
        <references count="3">
          <reference field="3" count="1" selected="0">
            <x v="14"/>
          </reference>
          <reference field="5" count="1" selected="0">
            <x v="79"/>
          </reference>
          <reference field="37" count="1">
            <x v="85"/>
          </reference>
        </references>
      </pivotArea>
    </format>
    <format dxfId="6122">
      <pivotArea dataOnly="0" labelOnly="1" outline="0" fieldPosition="0">
        <references count="3">
          <reference field="3" count="1" selected="0">
            <x v="14"/>
          </reference>
          <reference field="5" count="1" selected="0">
            <x v="79"/>
          </reference>
          <reference field="37" count="1" defaultSubtotal="1">
            <x v="85"/>
          </reference>
        </references>
      </pivotArea>
    </format>
    <format dxfId="6121">
      <pivotArea dataOnly="0" labelOnly="1" outline="0" fieldPosition="0">
        <references count="3">
          <reference field="3" count="1" selected="0">
            <x v="14"/>
          </reference>
          <reference field="5" count="1" selected="0">
            <x v="80"/>
          </reference>
          <reference field="37" count="1">
            <x v="113"/>
          </reference>
        </references>
      </pivotArea>
    </format>
    <format dxfId="6120">
      <pivotArea dataOnly="0" labelOnly="1" outline="0" fieldPosition="0">
        <references count="3">
          <reference field="3" count="1" selected="0">
            <x v="14"/>
          </reference>
          <reference field="5" count="1" selected="0">
            <x v="80"/>
          </reference>
          <reference field="37" count="1" defaultSubtotal="1">
            <x v="113"/>
          </reference>
        </references>
      </pivotArea>
    </format>
    <format dxfId="6119">
      <pivotArea dataOnly="0" labelOnly="1" outline="0" fieldPosition="0">
        <references count="3">
          <reference field="3" count="1" selected="0">
            <x v="14"/>
          </reference>
          <reference field="5" count="1" selected="0">
            <x v="81"/>
          </reference>
          <reference field="37" count="1">
            <x v="112"/>
          </reference>
        </references>
      </pivotArea>
    </format>
    <format dxfId="6118">
      <pivotArea dataOnly="0" labelOnly="1" outline="0" fieldPosition="0">
        <references count="3">
          <reference field="3" count="1" selected="0">
            <x v="14"/>
          </reference>
          <reference field="5" count="1" selected="0">
            <x v="81"/>
          </reference>
          <reference field="37" count="1" defaultSubtotal="1">
            <x v="112"/>
          </reference>
        </references>
      </pivotArea>
    </format>
    <format dxfId="6117">
      <pivotArea dataOnly="0" labelOnly="1" outline="0" fieldPosition="0">
        <references count="3">
          <reference field="3" count="1" selected="0">
            <x v="14"/>
          </reference>
          <reference field="5" count="1" selected="0">
            <x v="82"/>
          </reference>
          <reference field="37" count="1">
            <x v="150"/>
          </reference>
        </references>
      </pivotArea>
    </format>
    <format dxfId="6116">
      <pivotArea dataOnly="0" labelOnly="1" outline="0" fieldPosition="0">
        <references count="3">
          <reference field="3" count="1" selected="0">
            <x v="14"/>
          </reference>
          <reference field="5" count="1" selected="0">
            <x v="82"/>
          </reference>
          <reference field="37" count="1" defaultSubtotal="1">
            <x v="150"/>
          </reference>
        </references>
      </pivotArea>
    </format>
    <format dxfId="6115">
      <pivotArea dataOnly="0" labelOnly="1" outline="0" fieldPosition="0">
        <references count="3">
          <reference field="3" count="1" selected="0">
            <x v="14"/>
          </reference>
          <reference field="5" count="1" selected="0">
            <x v="83"/>
          </reference>
          <reference field="37" count="1">
            <x v="55"/>
          </reference>
        </references>
      </pivotArea>
    </format>
    <format dxfId="6114">
      <pivotArea dataOnly="0" labelOnly="1" outline="0" fieldPosition="0">
        <references count="3">
          <reference field="3" count="1" selected="0">
            <x v="14"/>
          </reference>
          <reference field="5" count="1" selected="0">
            <x v="83"/>
          </reference>
          <reference field="37" count="1" defaultSubtotal="1">
            <x v="55"/>
          </reference>
        </references>
      </pivotArea>
    </format>
    <format dxfId="6113">
      <pivotArea dataOnly="0" labelOnly="1" outline="0" fieldPosition="0">
        <references count="3">
          <reference field="3" count="1" selected="0">
            <x v="14"/>
          </reference>
          <reference field="5" count="1" selected="0">
            <x v="84"/>
          </reference>
          <reference field="37" count="1">
            <x v="62"/>
          </reference>
        </references>
      </pivotArea>
    </format>
    <format dxfId="6112">
      <pivotArea dataOnly="0" labelOnly="1" outline="0" fieldPosition="0">
        <references count="3">
          <reference field="3" count="1" selected="0">
            <x v="14"/>
          </reference>
          <reference field="5" count="1" selected="0">
            <x v="84"/>
          </reference>
          <reference field="37" count="1" defaultSubtotal="1">
            <x v="62"/>
          </reference>
        </references>
      </pivotArea>
    </format>
    <format dxfId="6111">
      <pivotArea dataOnly="0" labelOnly="1" outline="0" fieldPosition="0">
        <references count="3">
          <reference field="3" count="1" selected="0">
            <x v="14"/>
          </reference>
          <reference field="5" count="1" selected="0">
            <x v="85"/>
          </reference>
          <reference field="37" count="1">
            <x v="31"/>
          </reference>
        </references>
      </pivotArea>
    </format>
    <format dxfId="6110">
      <pivotArea dataOnly="0" labelOnly="1" outline="0" fieldPosition="0">
        <references count="3">
          <reference field="3" count="1" selected="0">
            <x v="14"/>
          </reference>
          <reference field="5" count="1" selected="0">
            <x v="85"/>
          </reference>
          <reference field="37" count="1" defaultSubtotal="1">
            <x v="31"/>
          </reference>
        </references>
      </pivotArea>
    </format>
    <format dxfId="6109">
      <pivotArea dataOnly="0" labelOnly="1" outline="0" fieldPosition="0">
        <references count="3">
          <reference field="3" count="1" selected="0">
            <x v="14"/>
          </reference>
          <reference field="5" count="1" selected="0">
            <x v="86"/>
          </reference>
          <reference field="37" count="1">
            <x v="77"/>
          </reference>
        </references>
      </pivotArea>
    </format>
    <format dxfId="6108">
      <pivotArea dataOnly="0" labelOnly="1" outline="0" fieldPosition="0">
        <references count="3">
          <reference field="3" count="1" selected="0">
            <x v="14"/>
          </reference>
          <reference field="5" count="1" selected="0">
            <x v="86"/>
          </reference>
          <reference field="37" count="1" defaultSubtotal="1">
            <x v="77"/>
          </reference>
        </references>
      </pivotArea>
    </format>
    <format dxfId="6107">
      <pivotArea dataOnly="0" labelOnly="1" outline="0" fieldPosition="0">
        <references count="3">
          <reference field="3" count="1" selected="0">
            <x v="14"/>
          </reference>
          <reference field="5" count="1" selected="0">
            <x v="87"/>
          </reference>
          <reference field="37" count="1">
            <x v="49"/>
          </reference>
        </references>
      </pivotArea>
    </format>
    <format dxfId="6106">
      <pivotArea dataOnly="0" labelOnly="1" outline="0" fieldPosition="0">
        <references count="3">
          <reference field="3" count="1" selected="0">
            <x v="14"/>
          </reference>
          <reference field="5" count="1" selected="0">
            <x v="87"/>
          </reference>
          <reference field="37" count="1" defaultSubtotal="1">
            <x v="49"/>
          </reference>
        </references>
      </pivotArea>
    </format>
    <format dxfId="6105">
      <pivotArea dataOnly="0" labelOnly="1" outline="0" fieldPosition="0">
        <references count="3">
          <reference field="3" count="1" selected="0">
            <x v="14"/>
          </reference>
          <reference field="5" count="1" selected="0">
            <x v="88"/>
          </reference>
          <reference field="37" count="1">
            <x v="76"/>
          </reference>
        </references>
      </pivotArea>
    </format>
    <format dxfId="6104">
      <pivotArea dataOnly="0" labelOnly="1" outline="0" fieldPosition="0">
        <references count="3">
          <reference field="3" count="1" selected="0">
            <x v="14"/>
          </reference>
          <reference field="5" count="1" selected="0">
            <x v="88"/>
          </reference>
          <reference field="37" count="1" defaultSubtotal="1">
            <x v="76"/>
          </reference>
        </references>
      </pivotArea>
    </format>
    <format dxfId="6103">
      <pivotArea dataOnly="0" labelOnly="1" outline="0" fieldPosition="0">
        <references count="3">
          <reference field="3" count="1" selected="0">
            <x v="14"/>
          </reference>
          <reference field="5" count="1" selected="0">
            <x v="89"/>
          </reference>
          <reference field="37" count="1">
            <x v="1"/>
          </reference>
        </references>
      </pivotArea>
    </format>
    <format dxfId="6102">
      <pivotArea dataOnly="0" labelOnly="1" outline="0" fieldPosition="0">
        <references count="3">
          <reference field="3" count="1" selected="0">
            <x v="14"/>
          </reference>
          <reference field="5" count="1" selected="0">
            <x v="89"/>
          </reference>
          <reference field="37" count="1" defaultSubtotal="1">
            <x v="1"/>
          </reference>
        </references>
      </pivotArea>
    </format>
    <format dxfId="6101">
      <pivotArea dataOnly="0" labelOnly="1" outline="0" fieldPosition="0">
        <references count="3">
          <reference field="3" count="1" selected="0">
            <x v="14"/>
          </reference>
          <reference field="5" count="1" selected="0">
            <x v="90"/>
          </reference>
          <reference field="37" count="1">
            <x v="117"/>
          </reference>
        </references>
      </pivotArea>
    </format>
    <format dxfId="6100">
      <pivotArea dataOnly="0" labelOnly="1" outline="0" fieldPosition="0">
        <references count="3">
          <reference field="3" count="1" selected="0">
            <x v="14"/>
          </reference>
          <reference field="5" count="1" selected="0">
            <x v="90"/>
          </reference>
          <reference field="37" count="1" defaultSubtotal="1">
            <x v="117"/>
          </reference>
        </references>
      </pivotArea>
    </format>
    <format dxfId="6099">
      <pivotArea dataOnly="0" labelOnly="1" outline="0" fieldPosition="0">
        <references count="3">
          <reference field="3" count="1" selected="0">
            <x v="14"/>
          </reference>
          <reference field="5" count="1" selected="0">
            <x v="91"/>
          </reference>
          <reference field="37" count="1">
            <x v="116"/>
          </reference>
        </references>
      </pivotArea>
    </format>
    <format dxfId="6098">
      <pivotArea dataOnly="0" labelOnly="1" outline="0" fieldPosition="0">
        <references count="3">
          <reference field="3" count="1" selected="0">
            <x v="14"/>
          </reference>
          <reference field="5" count="1" selected="0">
            <x v="91"/>
          </reference>
          <reference field="37" count="1" defaultSubtotal="1">
            <x v="116"/>
          </reference>
        </references>
      </pivotArea>
    </format>
    <format dxfId="6097">
      <pivotArea dataOnly="0" labelOnly="1" outline="0" fieldPosition="0">
        <references count="3">
          <reference field="3" count="1" selected="0">
            <x v="14"/>
          </reference>
          <reference field="5" count="1" selected="0">
            <x v="92"/>
          </reference>
          <reference field="37" count="1">
            <x v="41"/>
          </reference>
        </references>
      </pivotArea>
    </format>
    <format dxfId="6096">
      <pivotArea dataOnly="0" labelOnly="1" outline="0" fieldPosition="0">
        <references count="3">
          <reference field="3" count="1" selected="0">
            <x v="14"/>
          </reference>
          <reference field="5" count="1" selected="0">
            <x v="92"/>
          </reference>
          <reference field="37" count="1" defaultSubtotal="1">
            <x v="41"/>
          </reference>
        </references>
      </pivotArea>
    </format>
    <format dxfId="6095">
      <pivotArea dataOnly="0" labelOnly="1" outline="0" fieldPosition="0">
        <references count="3">
          <reference field="3" count="1" selected="0">
            <x v="14"/>
          </reference>
          <reference field="5" count="1" selected="0">
            <x v="93"/>
          </reference>
          <reference field="37" count="1">
            <x v="84"/>
          </reference>
        </references>
      </pivotArea>
    </format>
    <format dxfId="6094">
      <pivotArea dataOnly="0" labelOnly="1" outline="0" fieldPosition="0">
        <references count="3">
          <reference field="3" count="1" selected="0">
            <x v="14"/>
          </reference>
          <reference field="5" count="1" selected="0">
            <x v="93"/>
          </reference>
          <reference field="37" count="1" defaultSubtotal="1">
            <x v="84"/>
          </reference>
        </references>
      </pivotArea>
    </format>
    <format dxfId="6093">
      <pivotArea dataOnly="0" labelOnly="1" outline="0" fieldPosition="0">
        <references count="3">
          <reference field="3" count="1" selected="0">
            <x v="14"/>
          </reference>
          <reference field="5" count="1" selected="0">
            <x v="94"/>
          </reference>
          <reference field="37" count="1">
            <x v="98"/>
          </reference>
        </references>
      </pivotArea>
    </format>
    <format dxfId="6092">
      <pivotArea dataOnly="0" labelOnly="1" outline="0" fieldPosition="0">
        <references count="3">
          <reference field="3" count="1" selected="0">
            <x v="14"/>
          </reference>
          <reference field="5" count="1" selected="0">
            <x v="94"/>
          </reference>
          <reference field="37" count="1" defaultSubtotal="1">
            <x v="98"/>
          </reference>
        </references>
      </pivotArea>
    </format>
    <format dxfId="6091">
      <pivotArea dataOnly="0" labelOnly="1" outline="0" fieldPosition="0">
        <references count="3">
          <reference field="3" count="1" selected="0">
            <x v="14"/>
          </reference>
          <reference field="5" count="1" selected="0">
            <x v="95"/>
          </reference>
          <reference field="37" count="1">
            <x v="0"/>
          </reference>
        </references>
      </pivotArea>
    </format>
    <format dxfId="6090">
      <pivotArea dataOnly="0" labelOnly="1" outline="0" fieldPosition="0">
        <references count="3">
          <reference field="3" count="1" selected="0">
            <x v="14"/>
          </reference>
          <reference field="5" count="1" selected="0">
            <x v="95"/>
          </reference>
          <reference field="37" count="1" defaultSubtotal="1">
            <x v="0"/>
          </reference>
        </references>
      </pivotArea>
    </format>
    <format dxfId="6089">
      <pivotArea dataOnly="0" labelOnly="1" outline="0" fieldPosition="0">
        <references count="3">
          <reference field="3" count="1" selected="0">
            <x v="14"/>
          </reference>
          <reference field="5" count="1" selected="0">
            <x v="96"/>
          </reference>
          <reference field="37" count="1">
            <x v="0"/>
          </reference>
        </references>
      </pivotArea>
    </format>
    <format dxfId="6088">
      <pivotArea dataOnly="0" labelOnly="1" outline="0" fieldPosition="0">
        <references count="3">
          <reference field="3" count="1" selected="0">
            <x v="14"/>
          </reference>
          <reference field="5" count="1" selected="0">
            <x v="96"/>
          </reference>
          <reference field="37" count="1" defaultSubtotal="1">
            <x v="0"/>
          </reference>
        </references>
      </pivotArea>
    </format>
    <format dxfId="6087">
      <pivotArea dataOnly="0" labelOnly="1" outline="0" fieldPosition="0">
        <references count="3">
          <reference field="3" count="1" selected="0">
            <x v="14"/>
          </reference>
          <reference field="5" count="1" selected="0">
            <x v="97"/>
          </reference>
          <reference field="37" count="1">
            <x v="60"/>
          </reference>
        </references>
      </pivotArea>
    </format>
    <format dxfId="6086">
      <pivotArea dataOnly="0" labelOnly="1" outline="0" fieldPosition="0">
        <references count="3">
          <reference field="3" count="1" selected="0">
            <x v="14"/>
          </reference>
          <reference field="5" count="1" selected="0">
            <x v="97"/>
          </reference>
          <reference field="37" count="1" defaultSubtotal="1">
            <x v="60"/>
          </reference>
        </references>
      </pivotArea>
    </format>
    <format dxfId="6085">
      <pivotArea dataOnly="0" labelOnly="1" outline="0" fieldPosition="0">
        <references count="3">
          <reference field="3" count="1" selected="0">
            <x v="14"/>
          </reference>
          <reference field="5" count="1" selected="0">
            <x v="98"/>
          </reference>
          <reference field="37" count="1">
            <x v="33"/>
          </reference>
        </references>
      </pivotArea>
    </format>
    <format dxfId="6084">
      <pivotArea dataOnly="0" labelOnly="1" outline="0" fieldPosition="0">
        <references count="3">
          <reference field="3" count="1" selected="0">
            <x v="14"/>
          </reference>
          <reference field="5" count="1" selected="0">
            <x v="98"/>
          </reference>
          <reference field="37" count="1" defaultSubtotal="1">
            <x v="33"/>
          </reference>
        </references>
      </pivotArea>
    </format>
    <format dxfId="6083">
      <pivotArea dataOnly="0" labelOnly="1" outline="0" fieldPosition="0">
        <references count="3">
          <reference field="3" count="1" selected="0">
            <x v="14"/>
          </reference>
          <reference field="5" count="1" selected="0">
            <x v="99"/>
          </reference>
          <reference field="37" count="1">
            <x v="35"/>
          </reference>
        </references>
      </pivotArea>
    </format>
    <format dxfId="6082">
      <pivotArea dataOnly="0" labelOnly="1" outline="0" fieldPosition="0">
        <references count="3">
          <reference field="3" count="1" selected="0">
            <x v="14"/>
          </reference>
          <reference field="5" count="1" selected="0">
            <x v="99"/>
          </reference>
          <reference field="37" count="1" defaultSubtotal="1">
            <x v="35"/>
          </reference>
        </references>
      </pivotArea>
    </format>
    <format dxfId="6081">
      <pivotArea dataOnly="0" labelOnly="1" outline="0" fieldPosition="0">
        <references count="3">
          <reference field="3" count="1" selected="0">
            <x v="14"/>
          </reference>
          <reference field="5" count="1" selected="0">
            <x v="100"/>
          </reference>
          <reference field="37" count="1">
            <x v="34"/>
          </reference>
        </references>
      </pivotArea>
    </format>
    <format dxfId="6080">
      <pivotArea dataOnly="0" labelOnly="1" outline="0" fieldPosition="0">
        <references count="3">
          <reference field="3" count="1" selected="0">
            <x v="14"/>
          </reference>
          <reference field="5" count="1" selected="0">
            <x v="100"/>
          </reference>
          <reference field="37" count="1" defaultSubtotal="1">
            <x v="34"/>
          </reference>
        </references>
      </pivotArea>
    </format>
    <format dxfId="6079">
      <pivotArea dataOnly="0" labelOnly="1" outline="0" fieldPosition="0">
        <references count="3">
          <reference field="3" count="1" selected="0">
            <x v="14"/>
          </reference>
          <reference field="5" count="1" selected="0">
            <x v="101"/>
          </reference>
          <reference field="37" count="1">
            <x v="128"/>
          </reference>
        </references>
      </pivotArea>
    </format>
    <format dxfId="6078">
      <pivotArea dataOnly="0" labelOnly="1" outline="0" fieldPosition="0">
        <references count="3">
          <reference field="3" count="1" selected="0">
            <x v="14"/>
          </reference>
          <reference field="5" count="1" selected="0">
            <x v="101"/>
          </reference>
          <reference field="37" count="1" defaultSubtotal="1">
            <x v="128"/>
          </reference>
        </references>
      </pivotArea>
    </format>
    <format dxfId="6077">
      <pivotArea dataOnly="0" labelOnly="1" outline="0" fieldPosition="0">
        <references count="3">
          <reference field="3" count="1" selected="0">
            <x v="14"/>
          </reference>
          <reference field="5" count="1" selected="0">
            <x v="102"/>
          </reference>
          <reference field="37" count="1">
            <x v="103"/>
          </reference>
        </references>
      </pivotArea>
    </format>
    <format dxfId="6076">
      <pivotArea dataOnly="0" labelOnly="1" outline="0" fieldPosition="0">
        <references count="3">
          <reference field="3" count="1" selected="0">
            <x v="14"/>
          </reference>
          <reference field="5" count="1" selected="0">
            <x v="102"/>
          </reference>
          <reference field="37" count="1" defaultSubtotal="1">
            <x v="103"/>
          </reference>
        </references>
      </pivotArea>
    </format>
    <format dxfId="6075">
      <pivotArea dataOnly="0" labelOnly="1" outline="0" fieldPosition="0">
        <references count="3">
          <reference field="3" count="1" selected="0">
            <x v="14"/>
          </reference>
          <reference field="5" count="1" selected="0">
            <x v="103"/>
          </reference>
          <reference field="37" count="1">
            <x v="104"/>
          </reference>
        </references>
      </pivotArea>
    </format>
    <format dxfId="6074">
      <pivotArea dataOnly="0" labelOnly="1" outline="0" fieldPosition="0">
        <references count="3">
          <reference field="3" count="1" selected="0">
            <x v="14"/>
          </reference>
          <reference field="5" count="1" selected="0">
            <x v="103"/>
          </reference>
          <reference field="37" count="1" defaultSubtotal="1">
            <x v="104"/>
          </reference>
        </references>
      </pivotArea>
    </format>
    <format dxfId="6073">
      <pivotArea dataOnly="0" labelOnly="1" outline="0" fieldPosition="0">
        <references count="3">
          <reference field="3" count="1" selected="0">
            <x v="14"/>
          </reference>
          <reference field="5" count="1" selected="0">
            <x v="104"/>
          </reference>
          <reference field="37" count="1">
            <x v="105"/>
          </reference>
        </references>
      </pivotArea>
    </format>
    <format dxfId="6072">
      <pivotArea dataOnly="0" labelOnly="1" outline="0" fieldPosition="0">
        <references count="3">
          <reference field="3" count="1" selected="0">
            <x v="14"/>
          </reference>
          <reference field="5" count="1" selected="0">
            <x v="104"/>
          </reference>
          <reference field="37" count="1" defaultSubtotal="1">
            <x v="105"/>
          </reference>
        </references>
      </pivotArea>
    </format>
    <format dxfId="6071">
      <pivotArea dataOnly="0" labelOnly="1" outline="0" fieldPosition="0">
        <references count="3">
          <reference field="3" count="1" selected="0">
            <x v="14"/>
          </reference>
          <reference field="5" count="1" selected="0">
            <x v="105"/>
          </reference>
          <reference field="37" count="1">
            <x v="101"/>
          </reference>
        </references>
      </pivotArea>
    </format>
    <format dxfId="6070">
      <pivotArea dataOnly="0" labelOnly="1" outline="0" fieldPosition="0">
        <references count="3">
          <reference field="3" count="1" selected="0">
            <x v="14"/>
          </reference>
          <reference field="5" count="1" selected="0">
            <x v="105"/>
          </reference>
          <reference field="37" count="1" defaultSubtotal="1">
            <x v="101"/>
          </reference>
        </references>
      </pivotArea>
    </format>
    <format dxfId="6069">
      <pivotArea dataOnly="0" labelOnly="1" outline="0" fieldPosition="0">
        <references count="3">
          <reference field="3" count="1" selected="0">
            <x v="14"/>
          </reference>
          <reference field="5" count="1" selected="0">
            <x v="106"/>
          </reference>
          <reference field="37" count="1">
            <x v="36"/>
          </reference>
        </references>
      </pivotArea>
    </format>
    <format dxfId="6068">
      <pivotArea dataOnly="0" labelOnly="1" outline="0" fieldPosition="0">
        <references count="3">
          <reference field="3" count="1" selected="0">
            <x v="14"/>
          </reference>
          <reference field="5" count="1" selected="0">
            <x v="106"/>
          </reference>
          <reference field="37" count="1" defaultSubtotal="1">
            <x v="36"/>
          </reference>
        </references>
      </pivotArea>
    </format>
    <format dxfId="6067">
      <pivotArea dataOnly="0" labelOnly="1" outline="0" fieldPosition="0">
        <references count="3">
          <reference field="3" count="1" selected="0">
            <x v="14"/>
          </reference>
          <reference field="5" count="1" selected="0">
            <x v="107"/>
          </reference>
          <reference field="37" count="1">
            <x v="87"/>
          </reference>
        </references>
      </pivotArea>
    </format>
    <format dxfId="6066">
      <pivotArea dataOnly="0" labelOnly="1" outline="0" fieldPosition="0">
        <references count="3">
          <reference field="3" count="1" selected="0">
            <x v="14"/>
          </reference>
          <reference field="5" count="1" selected="0">
            <x v="107"/>
          </reference>
          <reference field="37" count="1" defaultSubtotal="1">
            <x v="87"/>
          </reference>
        </references>
      </pivotArea>
    </format>
    <format dxfId="6065">
      <pivotArea dataOnly="0" labelOnly="1" outline="0" fieldPosition="0">
        <references count="3">
          <reference field="3" count="1" selected="0">
            <x v="14"/>
          </reference>
          <reference field="5" count="1" selected="0">
            <x v="108"/>
          </reference>
          <reference field="37" count="1">
            <x v="32"/>
          </reference>
        </references>
      </pivotArea>
    </format>
    <format dxfId="6064">
      <pivotArea dataOnly="0" labelOnly="1" outline="0" fieldPosition="0">
        <references count="3">
          <reference field="3" count="1" selected="0">
            <x v="14"/>
          </reference>
          <reference field="5" count="1" selected="0">
            <x v="108"/>
          </reference>
          <reference field="37" count="1" defaultSubtotal="1">
            <x v="32"/>
          </reference>
        </references>
      </pivotArea>
    </format>
    <format dxfId="6063">
      <pivotArea dataOnly="0" labelOnly="1" outline="0" fieldPosition="0">
        <references count="3">
          <reference field="3" count="1" selected="0">
            <x v="14"/>
          </reference>
          <reference field="5" count="1" selected="0">
            <x v="109"/>
          </reference>
          <reference field="37" count="1">
            <x v="42"/>
          </reference>
        </references>
      </pivotArea>
    </format>
    <format dxfId="6062">
      <pivotArea dataOnly="0" labelOnly="1" outline="0" fieldPosition="0">
        <references count="3">
          <reference field="3" count="1" selected="0">
            <x v="14"/>
          </reference>
          <reference field="5" count="1" selected="0">
            <x v="109"/>
          </reference>
          <reference field="37" count="1" defaultSubtotal="1">
            <x v="42"/>
          </reference>
        </references>
      </pivotArea>
    </format>
    <format dxfId="6061">
      <pivotArea dataOnly="0" labelOnly="1" outline="0" fieldPosition="0">
        <references count="3">
          <reference field="3" count="1" selected="0">
            <x v="14"/>
          </reference>
          <reference field="5" count="1" selected="0">
            <x v="110"/>
          </reference>
          <reference field="37" count="1">
            <x v="61"/>
          </reference>
        </references>
      </pivotArea>
    </format>
    <format dxfId="6060">
      <pivotArea dataOnly="0" labelOnly="1" outline="0" fieldPosition="0">
        <references count="3">
          <reference field="3" count="1" selected="0">
            <x v="14"/>
          </reference>
          <reference field="5" count="1" selected="0">
            <x v="110"/>
          </reference>
          <reference field="37" count="1" defaultSubtotal="1">
            <x v="61"/>
          </reference>
        </references>
      </pivotArea>
    </format>
    <format dxfId="6059">
      <pivotArea dataOnly="0" labelOnly="1" outline="0" fieldPosition="0">
        <references count="3">
          <reference field="3" count="1" selected="0">
            <x v="14"/>
          </reference>
          <reference field="5" count="1" selected="0">
            <x v="112"/>
          </reference>
          <reference field="37" count="1">
            <x v="0"/>
          </reference>
        </references>
      </pivotArea>
    </format>
    <format dxfId="6058">
      <pivotArea dataOnly="0" labelOnly="1" outline="0" fieldPosition="0">
        <references count="3">
          <reference field="3" count="1" selected="0">
            <x v="14"/>
          </reference>
          <reference field="5" count="1" selected="0">
            <x v="112"/>
          </reference>
          <reference field="37" count="1" defaultSubtotal="1">
            <x v="0"/>
          </reference>
        </references>
      </pivotArea>
    </format>
    <format dxfId="6057">
      <pivotArea dataOnly="0" labelOnly="1" outline="0" fieldPosition="0">
        <references count="3">
          <reference field="3" count="1" selected="0">
            <x v="14"/>
          </reference>
          <reference field="5" count="1" selected="0">
            <x v="113"/>
          </reference>
          <reference field="37" count="1">
            <x v="23"/>
          </reference>
        </references>
      </pivotArea>
    </format>
    <format dxfId="6056">
      <pivotArea dataOnly="0" labelOnly="1" outline="0" fieldPosition="0">
        <references count="3">
          <reference field="3" count="1" selected="0">
            <x v="14"/>
          </reference>
          <reference field="5" count="1" selected="0">
            <x v="113"/>
          </reference>
          <reference field="37" count="1" defaultSubtotal="1">
            <x v="23"/>
          </reference>
        </references>
      </pivotArea>
    </format>
    <format dxfId="6055">
      <pivotArea dataOnly="0" labelOnly="1" outline="0" fieldPosition="0">
        <references count="3">
          <reference field="3" count="1" selected="0">
            <x v="14"/>
          </reference>
          <reference field="5" count="1" selected="0">
            <x v="114"/>
          </reference>
          <reference field="37" count="1">
            <x v="2"/>
          </reference>
        </references>
      </pivotArea>
    </format>
    <format dxfId="6054">
      <pivotArea dataOnly="0" labelOnly="1" outline="0" fieldPosition="0">
        <references count="3">
          <reference field="3" count="1" selected="0">
            <x v="14"/>
          </reference>
          <reference field="5" count="1" selected="0">
            <x v="114"/>
          </reference>
          <reference field="37" count="1" defaultSubtotal="1">
            <x v="2"/>
          </reference>
        </references>
      </pivotArea>
    </format>
    <format dxfId="6053">
      <pivotArea dataOnly="0" labelOnly="1" outline="0" fieldPosition="0">
        <references count="3">
          <reference field="3" count="1" selected="0">
            <x v="14"/>
          </reference>
          <reference field="5" count="1" selected="0">
            <x v="115"/>
          </reference>
          <reference field="37" count="1">
            <x v="82"/>
          </reference>
        </references>
      </pivotArea>
    </format>
    <format dxfId="6052">
      <pivotArea dataOnly="0" labelOnly="1" outline="0" fieldPosition="0">
        <references count="3">
          <reference field="3" count="1" selected="0">
            <x v="14"/>
          </reference>
          <reference field="5" count="1" selected="0">
            <x v="115"/>
          </reference>
          <reference field="37" count="1" defaultSubtotal="1">
            <x v="82"/>
          </reference>
        </references>
      </pivotArea>
    </format>
    <format dxfId="6051">
      <pivotArea dataOnly="0" labelOnly="1" outline="0" fieldPosition="0">
        <references count="3">
          <reference field="3" count="1" selected="0">
            <x v="14"/>
          </reference>
          <reference field="5" count="1" selected="0">
            <x v="116"/>
          </reference>
          <reference field="37" count="1">
            <x v="83"/>
          </reference>
        </references>
      </pivotArea>
    </format>
    <format dxfId="6050">
      <pivotArea dataOnly="0" labelOnly="1" outline="0" fieldPosition="0">
        <references count="3">
          <reference field="3" count="1" selected="0">
            <x v="14"/>
          </reference>
          <reference field="5" count="1" selected="0">
            <x v="116"/>
          </reference>
          <reference field="37" count="1" defaultSubtotal="1">
            <x v="83"/>
          </reference>
        </references>
      </pivotArea>
    </format>
    <format dxfId="6049">
      <pivotArea dataOnly="0" labelOnly="1" outline="0" fieldPosition="0">
        <references count="3">
          <reference field="3" count="1" selected="0">
            <x v="14"/>
          </reference>
          <reference field="5" count="1" selected="0">
            <x v="117"/>
          </reference>
          <reference field="37" count="1">
            <x v="56"/>
          </reference>
        </references>
      </pivotArea>
    </format>
    <format dxfId="6048">
      <pivotArea dataOnly="0" labelOnly="1" outline="0" fieldPosition="0">
        <references count="3">
          <reference field="3" count="1" selected="0">
            <x v="14"/>
          </reference>
          <reference field="5" count="1" selected="0">
            <x v="117"/>
          </reference>
          <reference field="37" count="1" defaultSubtotal="1">
            <x v="56"/>
          </reference>
        </references>
      </pivotArea>
    </format>
    <format dxfId="6047">
      <pivotArea dataOnly="0" labelOnly="1" outline="0" fieldPosition="0">
        <references count="3">
          <reference field="3" count="1" selected="0">
            <x v="14"/>
          </reference>
          <reference field="5" count="1" selected="0">
            <x v="118"/>
          </reference>
          <reference field="37" count="1">
            <x v="25"/>
          </reference>
        </references>
      </pivotArea>
    </format>
    <format dxfId="6046">
      <pivotArea dataOnly="0" labelOnly="1" outline="0" fieldPosition="0">
        <references count="3">
          <reference field="3" count="1" selected="0">
            <x v="14"/>
          </reference>
          <reference field="5" count="1" selected="0">
            <x v="118"/>
          </reference>
          <reference field="37" count="1" defaultSubtotal="1">
            <x v="25"/>
          </reference>
        </references>
      </pivotArea>
    </format>
    <format dxfId="6045">
      <pivotArea dataOnly="0" labelOnly="1" outline="0" fieldPosition="0">
        <references count="3">
          <reference field="3" count="1" selected="0">
            <x v="14"/>
          </reference>
          <reference field="5" count="1" selected="0">
            <x v="119"/>
          </reference>
          <reference field="37" count="1">
            <x v="100"/>
          </reference>
        </references>
      </pivotArea>
    </format>
    <format dxfId="6044">
      <pivotArea dataOnly="0" labelOnly="1" outline="0" fieldPosition="0">
        <references count="3">
          <reference field="3" count="1" selected="0">
            <x v="14"/>
          </reference>
          <reference field="5" count="1" selected="0">
            <x v="119"/>
          </reference>
          <reference field="37" count="1" defaultSubtotal="1">
            <x v="100"/>
          </reference>
        </references>
      </pivotArea>
    </format>
    <format dxfId="6043">
      <pivotArea dataOnly="0" labelOnly="1" outline="0" fieldPosition="0">
        <references count="3">
          <reference field="3" count="1" selected="0">
            <x v="14"/>
          </reference>
          <reference field="5" count="1" selected="0">
            <x v="120"/>
          </reference>
          <reference field="37" count="1">
            <x v="54"/>
          </reference>
        </references>
      </pivotArea>
    </format>
    <format dxfId="6042">
      <pivotArea dataOnly="0" labelOnly="1" outline="0" fieldPosition="0">
        <references count="3">
          <reference field="3" count="1" selected="0">
            <x v="14"/>
          </reference>
          <reference field="5" count="1" selected="0">
            <x v="120"/>
          </reference>
          <reference field="37" count="1" defaultSubtotal="1">
            <x v="54"/>
          </reference>
        </references>
      </pivotArea>
    </format>
    <format dxfId="6041">
      <pivotArea dataOnly="0" labelOnly="1" outline="0" fieldPosition="0">
        <references count="3">
          <reference field="3" count="1" selected="0">
            <x v="14"/>
          </reference>
          <reference field="5" count="1" selected="0">
            <x v="121"/>
          </reference>
          <reference field="37" count="1">
            <x v="45"/>
          </reference>
        </references>
      </pivotArea>
    </format>
    <format dxfId="6040">
      <pivotArea dataOnly="0" labelOnly="1" outline="0" fieldPosition="0">
        <references count="3">
          <reference field="3" count="1" selected="0">
            <x v="14"/>
          </reference>
          <reference field="5" count="1" selected="0">
            <x v="121"/>
          </reference>
          <reference field="37" count="1" defaultSubtotal="1">
            <x v="45"/>
          </reference>
        </references>
      </pivotArea>
    </format>
    <format dxfId="6039">
      <pivotArea dataOnly="0" labelOnly="1" outline="0" fieldPosition="0">
        <references count="3">
          <reference field="3" count="1" selected="0">
            <x v="14"/>
          </reference>
          <reference field="5" count="1" selected="0">
            <x v="122"/>
          </reference>
          <reference field="37" count="1">
            <x v="114"/>
          </reference>
        </references>
      </pivotArea>
    </format>
    <format dxfId="6038">
      <pivotArea dataOnly="0" labelOnly="1" outline="0" fieldPosition="0">
        <references count="3">
          <reference field="3" count="1" selected="0">
            <x v="14"/>
          </reference>
          <reference field="5" count="1" selected="0">
            <x v="122"/>
          </reference>
          <reference field="37" count="1" defaultSubtotal="1">
            <x v="114"/>
          </reference>
        </references>
      </pivotArea>
    </format>
    <format dxfId="6037">
      <pivotArea dataOnly="0" labelOnly="1" outline="0" fieldPosition="0">
        <references count="3">
          <reference field="3" count="1" selected="0">
            <x v="14"/>
          </reference>
          <reference field="5" count="1" selected="0">
            <x v="123"/>
          </reference>
          <reference field="37" count="1">
            <x v="0"/>
          </reference>
        </references>
      </pivotArea>
    </format>
    <format dxfId="6036">
      <pivotArea dataOnly="0" labelOnly="1" outline="0" fieldPosition="0">
        <references count="3">
          <reference field="3" count="1" selected="0">
            <x v="14"/>
          </reference>
          <reference field="5" count="1" selected="0">
            <x v="123"/>
          </reference>
          <reference field="37" count="1" defaultSubtotal="1">
            <x v="0"/>
          </reference>
        </references>
      </pivotArea>
    </format>
    <format dxfId="6035">
      <pivotArea dataOnly="0" labelOnly="1" outline="0" fieldPosition="0">
        <references count="3">
          <reference field="3" count="1" selected="0">
            <x v="14"/>
          </reference>
          <reference field="5" count="1" selected="0">
            <x v="124"/>
          </reference>
          <reference field="37" count="1">
            <x v="0"/>
          </reference>
        </references>
      </pivotArea>
    </format>
    <format dxfId="6034">
      <pivotArea dataOnly="0" labelOnly="1" outline="0" fieldPosition="0">
        <references count="3">
          <reference field="3" count="1" selected="0">
            <x v="14"/>
          </reference>
          <reference field="5" count="1" selected="0">
            <x v="124"/>
          </reference>
          <reference field="37" count="1" defaultSubtotal="1">
            <x v="0"/>
          </reference>
        </references>
      </pivotArea>
    </format>
    <format dxfId="6033">
      <pivotArea dataOnly="0" labelOnly="1" outline="0" fieldPosition="0">
        <references count="3">
          <reference field="3" count="1" selected="0">
            <x v="14"/>
          </reference>
          <reference field="5" count="1" selected="0">
            <x v="125"/>
          </reference>
          <reference field="37" count="1">
            <x v="135"/>
          </reference>
        </references>
      </pivotArea>
    </format>
    <format dxfId="6032">
      <pivotArea dataOnly="0" labelOnly="1" outline="0" fieldPosition="0">
        <references count="3">
          <reference field="3" count="1" selected="0">
            <x v="14"/>
          </reference>
          <reference field="5" count="1" selected="0">
            <x v="125"/>
          </reference>
          <reference field="37" count="1" defaultSubtotal="1">
            <x v="135"/>
          </reference>
        </references>
      </pivotArea>
    </format>
    <format dxfId="6031">
      <pivotArea dataOnly="0" labelOnly="1" outline="0" fieldPosition="0">
        <references count="3">
          <reference field="3" count="1" selected="0">
            <x v="14"/>
          </reference>
          <reference field="5" count="1" selected="0">
            <x v="126"/>
          </reference>
          <reference field="37" count="1">
            <x v="132"/>
          </reference>
        </references>
      </pivotArea>
    </format>
    <format dxfId="6030">
      <pivotArea dataOnly="0" labelOnly="1" outline="0" fieldPosition="0">
        <references count="3">
          <reference field="3" count="1" selected="0">
            <x v="14"/>
          </reference>
          <reference field="5" count="1" selected="0">
            <x v="126"/>
          </reference>
          <reference field="37" count="1" defaultSubtotal="1">
            <x v="132"/>
          </reference>
        </references>
      </pivotArea>
    </format>
    <format dxfId="6029">
      <pivotArea dataOnly="0" labelOnly="1" outline="0" fieldPosition="0">
        <references count="3">
          <reference field="3" count="1" selected="0">
            <x v="14"/>
          </reference>
          <reference field="5" count="1" selected="0">
            <x v="127"/>
          </reference>
          <reference field="37" count="1">
            <x v="136"/>
          </reference>
        </references>
      </pivotArea>
    </format>
    <format dxfId="6028">
      <pivotArea dataOnly="0" labelOnly="1" outline="0" fieldPosition="0">
        <references count="3">
          <reference field="3" count="1" selected="0">
            <x v="14"/>
          </reference>
          <reference field="5" count="1" selected="0">
            <x v="127"/>
          </reference>
          <reference field="37" count="1" defaultSubtotal="1">
            <x v="136"/>
          </reference>
        </references>
      </pivotArea>
    </format>
    <format dxfId="6027">
      <pivotArea dataOnly="0" labelOnly="1" outline="0" fieldPosition="0">
        <references count="3">
          <reference field="3" count="1" selected="0">
            <x v="14"/>
          </reference>
          <reference field="5" count="1" selected="0">
            <x v="128"/>
          </reference>
          <reference field="37" count="1">
            <x v="14"/>
          </reference>
        </references>
      </pivotArea>
    </format>
    <format dxfId="6026">
      <pivotArea dataOnly="0" labelOnly="1" outline="0" fieldPosition="0">
        <references count="3">
          <reference field="3" count="1" selected="0">
            <x v="14"/>
          </reference>
          <reference field="5" count="1" selected="0">
            <x v="128"/>
          </reference>
          <reference field="37" count="1" defaultSubtotal="1">
            <x v="14"/>
          </reference>
        </references>
      </pivotArea>
    </format>
    <format dxfId="6025">
      <pivotArea dataOnly="0" labelOnly="1" outline="0" fieldPosition="0">
        <references count="3">
          <reference field="3" count="1" selected="0">
            <x v="14"/>
          </reference>
          <reference field="5" count="1" selected="0">
            <x v="129"/>
          </reference>
          <reference field="37" count="1">
            <x v="10"/>
          </reference>
        </references>
      </pivotArea>
    </format>
    <format dxfId="6024">
      <pivotArea dataOnly="0" labelOnly="1" outline="0" fieldPosition="0">
        <references count="3">
          <reference field="3" count="1" selected="0">
            <x v="14"/>
          </reference>
          <reference field="5" count="1" selected="0">
            <x v="129"/>
          </reference>
          <reference field="37" count="1" defaultSubtotal="1">
            <x v="10"/>
          </reference>
        </references>
      </pivotArea>
    </format>
    <format dxfId="6023">
      <pivotArea dataOnly="0" labelOnly="1" outline="0" fieldPosition="0">
        <references count="3">
          <reference field="3" count="1" selected="0">
            <x v="14"/>
          </reference>
          <reference field="5" count="1" selected="0">
            <x v="130"/>
          </reference>
          <reference field="37" count="1">
            <x v="89"/>
          </reference>
        </references>
      </pivotArea>
    </format>
    <format dxfId="6022">
      <pivotArea dataOnly="0" labelOnly="1" outline="0" fieldPosition="0">
        <references count="3">
          <reference field="3" count="1" selected="0">
            <x v="14"/>
          </reference>
          <reference field="5" count="1" selected="0">
            <x v="130"/>
          </reference>
          <reference field="37" count="1" defaultSubtotal="1">
            <x v="89"/>
          </reference>
        </references>
      </pivotArea>
    </format>
    <format dxfId="6021">
      <pivotArea dataOnly="0" labelOnly="1" outline="0" fieldPosition="0">
        <references count="3">
          <reference field="3" count="1" selected="0">
            <x v="14"/>
          </reference>
          <reference field="5" count="1" selected="0">
            <x v="131"/>
          </reference>
          <reference field="37" count="1">
            <x v="43"/>
          </reference>
        </references>
      </pivotArea>
    </format>
    <format dxfId="6020">
      <pivotArea dataOnly="0" labelOnly="1" outline="0" fieldPosition="0">
        <references count="3">
          <reference field="3" count="1" selected="0">
            <x v="14"/>
          </reference>
          <reference field="5" count="1" selected="0">
            <x v="131"/>
          </reference>
          <reference field="37" count="1" defaultSubtotal="1">
            <x v="43"/>
          </reference>
        </references>
      </pivotArea>
    </format>
    <format dxfId="6019">
      <pivotArea dataOnly="0" labelOnly="1" outline="0" fieldPosition="0">
        <references count="3">
          <reference field="3" count="1" selected="0">
            <x v="14"/>
          </reference>
          <reference field="5" count="1" selected="0">
            <x v="132"/>
          </reference>
          <reference field="37" count="1">
            <x v="0"/>
          </reference>
        </references>
      </pivotArea>
    </format>
    <format dxfId="6018">
      <pivotArea dataOnly="0" labelOnly="1" outline="0" fieldPosition="0">
        <references count="3">
          <reference field="3" count="1" selected="0">
            <x v="14"/>
          </reference>
          <reference field="5" count="1" selected="0">
            <x v="132"/>
          </reference>
          <reference field="37" count="1" defaultSubtotal="1">
            <x v="0"/>
          </reference>
        </references>
      </pivotArea>
    </format>
    <format dxfId="6017">
      <pivotArea dataOnly="0" labelOnly="1" outline="0" fieldPosition="0">
        <references count="3">
          <reference field="3" count="1" selected="0">
            <x v="14"/>
          </reference>
          <reference field="5" count="1" selected="0">
            <x v="133"/>
          </reference>
          <reference field="37" count="1">
            <x v="130"/>
          </reference>
        </references>
      </pivotArea>
    </format>
    <format dxfId="6016">
      <pivotArea dataOnly="0" labelOnly="1" outline="0" fieldPosition="0">
        <references count="3">
          <reference field="3" count="1" selected="0">
            <x v="14"/>
          </reference>
          <reference field="5" count="1" selected="0">
            <x v="133"/>
          </reference>
          <reference field="37" count="1" defaultSubtotal="1">
            <x v="130"/>
          </reference>
        </references>
      </pivotArea>
    </format>
    <format dxfId="6015">
      <pivotArea dataOnly="0" labelOnly="1" outline="0" fieldPosition="0">
        <references count="3">
          <reference field="3" count="1" selected="0">
            <x v="14"/>
          </reference>
          <reference field="5" count="1" selected="0">
            <x v="134"/>
          </reference>
          <reference field="37" count="1">
            <x v="102"/>
          </reference>
        </references>
      </pivotArea>
    </format>
    <format dxfId="6014">
      <pivotArea dataOnly="0" labelOnly="1" outline="0" fieldPosition="0">
        <references count="3">
          <reference field="3" count="1" selected="0">
            <x v="14"/>
          </reference>
          <reference field="5" count="1" selected="0">
            <x v="134"/>
          </reference>
          <reference field="37" count="1" defaultSubtotal="1">
            <x v="102"/>
          </reference>
        </references>
      </pivotArea>
    </format>
    <format dxfId="6013">
      <pivotArea dataOnly="0" labelOnly="1" outline="0" fieldPosition="0">
        <references count="3">
          <reference field="3" count="1" selected="0">
            <x v="14"/>
          </reference>
          <reference field="5" count="1" selected="0">
            <x v="135"/>
          </reference>
          <reference field="37" count="1">
            <x v="91"/>
          </reference>
        </references>
      </pivotArea>
    </format>
    <format dxfId="6012">
      <pivotArea dataOnly="0" labelOnly="1" outline="0" fieldPosition="0">
        <references count="3">
          <reference field="3" count="1" selected="0">
            <x v="14"/>
          </reference>
          <reference field="5" count="1" selected="0">
            <x v="135"/>
          </reference>
          <reference field="37" count="1" defaultSubtotal="1">
            <x v="91"/>
          </reference>
        </references>
      </pivotArea>
    </format>
    <format dxfId="6011">
      <pivotArea dataOnly="0" labelOnly="1" outline="0" fieldPosition="0">
        <references count="3">
          <reference field="3" count="1" selected="0">
            <x v="15"/>
          </reference>
          <reference field="5" count="1" selected="0">
            <x v="68"/>
          </reference>
          <reference field="37" count="1">
            <x v="99"/>
          </reference>
        </references>
      </pivotArea>
    </format>
    <format dxfId="6010">
      <pivotArea dataOnly="0" labelOnly="1" outline="0" fieldPosition="0">
        <references count="3">
          <reference field="3" count="1" selected="0">
            <x v="15"/>
          </reference>
          <reference field="5" count="1" selected="0">
            <x v="68"/>
          </reference>
          <reference field="37" count="1" defaultSubtotal="1">
            <x v="99"/>
          </reference>
        </references>
      </pivotArea>
    </format>
    <format dxfId="6009">
      <pivotArea dataOnly="0" labelOnly="1" outline="0" fieldPosition="0">
        <references count="3">
          <reference field="3" count="1" selected="0">
            <x v="15"/>
          </reference>
          <reference field="5" count="1" selected="0">
            <x v="147"/>
          </reference>
          <reference field="37" count="1">
            <x v="21"/>
          </reference>
        </references>
      </pivotArea>
    </format>
    <format dxfId="6008">
      <pivotArea dataOnly="0" labelOnly="1" outline="0" fieldPosition="0">
        <references count="3">
          <reference field="3" count="1" selected="0">
            <x v="15"/>
          </reference>
          <reference field="5" count="1" selected="0">
            <x v="147"/>
          </reference>
          <reference field="37" count="1" defaultSubtotal="1">
            <x v="21"/>
          </reference>
        </references>
      </pivotArea>
    </format>
    <format dxfId="6007">
      <pivotArea dataOnly="0" labelOnly="1" outline="0" fieldPosition="0">
        <references count="3">
          <reference field="3" count="1" selected="0">
            <x v="15"/>
          </reference>
          <reference field="5" count="1" selected="0">
            <x v="148"/>
          </reference>
          <reference field="37" count="1">
            <x v="92"/>
          </reference>
        </references>
      </pivotArea>
    </format>
    <format dxfId="6006">
      <pivotArea dataOnly="0" labelOnly="1" outline="0" fieldPosition="0">
        <references count="3">
          <reference field="3" count="1" selected="0">
            <x v="15"/>
          </reference>
          <reference field="5" count="1" selected="0">
            <x v="148"/>
          </reference>
          <reference field="37" count="1" defaultSubtotal="1">
            <x v="92"/>
          </reference>
        </references>
      </pivotArea>
    </format>
    <format dxfId="6005">
      <pivotArea dataOnly="0" labelOnly="1" outline="0" fieldPosition="0">
        <references count="3">
          <reference field="3" count="1" selected="0">
            <x v="15"/>
          </reference>
          <reference field="5" count="1" selected="0">
            <x v="149"/>
          </reference>
          <reference field="37" count="1">
            <x v="93"/>
          </reference>
        </references>
      </pivotArea>
    </format>
    <format dxfId="6004">
      <pivotArea dataOnly="0" labelOnly="1" outline="0" fieldPosition="0">
        <references count="3">
          <reference field="3" count="1" selected="0">
            <x v="15"/>
          </reference>
          <reference field="5" count="1" selected="0">
            <x v="149"/>
          </reference>
          <reference field="37" count="1" defaultSubtotal="1">
            <x v="93"/>
          </reference>
        </references>
      </pivotArea>
    </format>
    <format dxfId="6003">
      <pivotArea dataOnly="0" labelOnly="1" outline="0" fieldPosition="0">
        <references count="3">
          <reference field="3" count="1" selected="0">
            <x v="15"/>
          </reference>
          <reference field="5" count="1" selected="0">
            <x v="151"/>
          </reference>
          <reference field="37" count="1">
            <x v="145"/>
          </reference>
        </references>
      </pivotArea>
    </format>
    <format dxfId="6002">
      <pivotArea dataOnly="0" labelOnly="1" outline="0" fieldPosition="0">
        <references count="3">
          <reference field="3" count="1" selected="0">
            <x v="15"/>
          </reference>
          <reference field="5" count="1" selected="0">
            <x v="151"/>
          </reference>
          <reference field="37" count="1" defaultSubtotal="1">
            <x v="145"/>
          </reference>
        </references>
      </pivotArea>
    </format>
    <format dxfId="6001">
      <pivotArea dataOnly="0" labelOnly="1" outline="0" fieldPosition="0">
        <references count="3">
          <reference field="3" count="1" selected="0">
            <x v="15"/>
          </reference>
          <reference field="5" count="1" selected="0">
            <x v="152"/>
          </reference>
          <reference field="37" count="1">
            <x v="48"/>
          </reference>
        </references>
      </pivotArea>
    </format>
    <format dxfId="6000">
      <pivotArea dataOnly="0" labelOnly="1" outline="0" fieldPosition="0">
        <references count="3">
          <reference field="3" count="1" selected="0">
            <x v="15"/>
          </reference>
          <reference field="5" count="1" selected="0">
            <x v="152"/>
          </reference>
          <reference field="37" count="1" defaultSubtotal="1">
            <x v="48"/>
          </reference>
        </references>
      </pivotArea>
    </format>
    <format dxfId="5999">
      <pivotArea dataOnly="0" labelOnly="1" outline="0" fieldPosition="0">
        <references count="3">
          <reference field="3" count="1" selected="0">
            <x v="15"/>
          </reference>
          <reference field="5" count="1" selected="0">
            <x v="153"/>
          </reference>
          <reference field="37" count="1">
            <x v="129"/>
          </reference>
        </references>
      </pivotArea>
    </format>
    <format dxfId="5998">
      <pivotArea dataOnly="0" labelOnly="1" outline="0" fieldPosition="0">
        <references count="3">
          <reference field="3" count="1" selected="0">
            <x v="15"/>
          </reference>
          <reference field="5" count="1" selected="0">
            <x v="153"/>
          </reference>
          <reference field="37" count="1" defaultSubtotal="1">
            <x v="129"/>
          </reference>
        </references>
      </pivotArea>
    </format>
    <format dxfId="5997">
      <pivotArea dataOnly="0" labelOnly="1" outline="0" fieldPosition="0">
        <references count="3">
          <reference field="3" count="1" selected="0">
            <x v="15"/>
          </reference>
          <reference field="5" count="1" selected="0">
            <x v="154"/>
          </reference>
          <reference field="37" count="1">
            <x v="154"/>
          </reference>
        </references>
      </pivotArea>
    </format>
    <format dxfId="5996">
      <pivotArea dataOnly="0" labelOnly="1" outline="0" fieldPosition="0">
        <references count="3">
          <reference field="3" count="1" selected="0">
            <x v="15"/>
          </reference>
          <reference field="5" count="1" selected="0">
            <x v="154"/>
          </reference>
          <reference field="37" count="1" defaultSubtotal="1">
            <x v="154"/>
          </reference>
        </references>
      </pivotArea>
    </format>
    <format dxfId="5995">
      <pivotArea dataOnly="0" labelOnly="1" outline="0" fieldPosition="0">
        <references count="3">
          <reference field="3" count="1" selected="0">
            <x v="15"/>
          </reference>
          <reference field="5" count="1" selected="0">
            <x v="155"/>
          </reference>
          <reference field="37" count="1">
            <x v="94"/>
          </reference>
        </references>
      </pivotArea>
    </format>
    <format dxfId="5994">
      <pivotArea dataOnly="0" labelOnly="1" outline="0" fieldPosition="0">
        <references count="3">
          <reference field="3" count="1" selected="0">
            <x v="15"/>
          </reference>
          <reference field="5" count="1" selected="0">
            <x v="155"/>
          </reference>
          <reference field="37" count="1" defaultSubtotal="1">
            <x v="94"/>
          </reference>
        </references>
      </pivotArea>
    </format>
    <format dxfId="5993">
      <pivotArea dataOnly="0" labelOnly="1" outline="0" fieldPosition="0">
        <references count="3">
          <reference field="3" count="1" selected="0">
            <x v="15"/>
          </reference>
          <reference field="5" count="1" selected="0">
            <x v="156"/>
          </reference>
          <reference field="37" count="1">
            <x v="26"/>
          </reference>
        </references>
      </pivotArea>
    </format>
    <format dxfId="5992">
      <pivotArea dataOnly="0" labelOnly="1" outline="0" fieldPosition="0">
        <references count="3">
          <reference field="3" count="1" selected="0">
            <x v="15"/>
          </reference>
          <reference field="5" count="1" selected="0">
            <x v="156"/>
          </reference>
          <reference field="37" count="1" defaultSubtotal="1">
            <x v="26"/>
          </reference>
        </references>
      </pivotArea>
    </format>
    <format dxfId="5991">
      <pivotArea dataOnly="0" labelOnly="1" outline="0" fieldPosition="0">
        <references count="3">
          <reference field="3" count="1" selected="0">
            <x v="15"/>
          </reference>
          <reference field="5" count="1" selected="0">
            <x v="157"/>
          </reference>
          <reference field="37" count="1">
            <x v="20"/>
          </reference>
        </references>
      </pivotArea>
    </format>
    <format dxfId="5990">
      <pivotArea dataOnly="0" labelOnly="1" outline="0" fieldPosition="0">
        <references count="3">
          <reference field="3" count="1" selected="0">
            <x v="15"/>
          </reference>
          <reference field="5" count="1" selected="0">
            <x v="157"/>
          </reference>
          <reference field="37" count="1" defaultSubtotal="1">
            <x v="20"/>
          </reference>
        </references>
      </pivotArea>
    </format>
    <format dxfId="5989">
      <pivotArea dataOnly="0" labelOnly="1" outline="0" fieldPosition="0">
        <references count="3">
          <reference field="3" count="1" selected="0">
            <x v="16"/>
          </reference>
          <reference field="5" count="1" selected="0">
            <x v="161"/>
          </reference>
          <reference field="37" count="1">
            <x v="6"/>
          </reference>
        </references>
      </pivotArea>
    </format>
    <format dxfId="5988">
      <pivotArea dataOnly="0" labelOnly="1" outline="0" fieldPosition="0">
        <references count="3">
          <reference field="3" count="1" selected="0">
            <x v="16"/>
          </reference>
          <reference field="5" count="1" selected="0">
            <x v="161"/>
          </reference>
          <reference field="37" count="1" defaultSubtotal="1">
            <x v="6"/>
          </reference>
        </references>
      </pivotArea>
    </format>
    <format dxfId="5987">
      <pivotArea dataOnly="0" labelOnly="1" outline="0" fieldPosition="0">
        <references count="3">
          <reference field="3" count="1" selected="0">
            <x v="16"/>
          </reference>
          <reference field="5" count="1" selected="0">
            <x v="162"/>
          </reference>
          <reference field="37" count="1">
            <x v="153"/>
          </reference>
        </references>
      </pivotArea>
    </format>
    <format dxfId="5986">
      <pivotArea dataOnly="0" labelOnly="1" outline="0" fieldPosition="0">
        <references count="3">
          <reference field="3" count="1" selected="0">
            <x v="16"/>
          </reference>
          <reference field="5" count="1" selected="0">
            <x v="162"/>
          </reference>
          <reference field="37" count="1" defaultSubtotal="1">
            <x v="153"/>
          </reference>
        </references>
      </pivotArea>
    </format>
    <format dxfId="5985">
      <pivotArea dataOnly="0" labelOnly="1" outline="0" fieldPosition="0">
        <references count="3">
          <reference field="3" count="1" selected="0">
            <x v="16"/>
          </reference>
          <reference field="5" count="1" selected="0">
            <x v="165"/>
          </reference>
          <reference field="37" count="1">
            <x v="7"/>
          </reference>
        </references>
      </pivotArea>
    </format>
    <format dxfId="5984">
      <pivotArea dataOnly="0" labelOnly="1" outline="0" fieldPosition="0">
        <references count="3">
          <reference field="3" count="1" selected="0">
            <x v="16"/>
          </reference>
          <reference field="5" count="1" selected="0">
            <x v="165"/>
          </reference>
          <reference field="37" count="1" defaultSubtotal="1">
            <x v="7"/>
          </reference>
        </references>
      </pivotArea>
    </format>
    <format dxfId="5983">
      <pivotArea dataOnly="0" labelOnly="1" outline="0" fieldPosition="0">
        <references count="3">
          <reference field="3" count="1" selected="0">
            <x v="16"/>
          </reference>
          <reference field="5" count="1" selected="0">
            <x v="166"/>
          </reference>
          <reference field="37" count="1">
            <x v="11"/>
          </reference>
        </references>
      </pivotArea>
    </format>
    <format dxfId="5982">
      <pivotArea dataOnly="0" labelOnly="1" outline="0" fieldPosition="0">
        <references count="3">
          <reference field="3" count="1" selected="0">
            <x v="16"/>
          </reference>
          <reference field="5" count="1" selected="0">
            <x v="166"/>
          </reference>
          <reference field="37" count="1" defaultSubtotal="1">
            <x v="11"/>
          </reference>
        </references>
      </pivotArea>
    </format>
    <format dxfId="5981">
      <pivotArea dataOnly="0" labelOnly="1" outline="0" fieldPosition="0">
        <references count="3">
          <reference field="3" count="1" selected="0">
            <x v="16"/>
          </reference>
          <reference field="5" count="1" selected="0">
            <x v="167"/>
          </reference>
          <reference field="37" count="1">
            <x v="152"/>
          </reference>
        </references>
      </pivotArea>
    </format>
    <format dxfId="5980">
      <pivotArea dataOnly="0" labelOnly="1" outline="0" fieldPosition="0">
        <references count="3">
          <reference field="3" count="1" selected="0">
            <x v="16"/>
          </reference>
          <reference field="5" count="1" selected="0">
            <x v="167"/>
          </reference>
          <reference field="37" count="1" defaultSubtotal="1">
            <x v="152"/>
          </reference>
        </references>
      </pivotArea>
    </format>
    <format dxfId="5979">
      <pivotArea dataOnly="0" labelOnly="1" outline="0" fieldPosition="0">
        <references count="3">
          <reference field="3" count="1" selected="0">
            <x v="16"/>
          </reference>
          <reference field="5" count="1" selected="0">
            <x v="168"/>
          </reference>
          <reference field="37" count="1">
            <x v="3"/>
          </reference>
        </references>
      </pivotArea>
    </format>
    <format dxfId="5978">
      <pivotArea dataOnly="0" labelOnly="1" outline="0" fieldPosition="0">
        <references count="3">
          <reference field="3" count="1" selected="0">
            <x v="16"/>
          </reference>
          <reference field="5" count="1" selected="0">
            <x v="168"/>
          </reference>
          <reference field="37" count="1" defaultSubtotal="1">
            <x v="3"/>
          </reference>
        </references>
      </pivotArea>
    </format>
    <format dxfId="5977">
      <pivotArea dataOnly="0" labelOnly="1" outline="0" fieldPosition="0">
        <references count="3">
          <reference field="3" count="1" selected="0">
            <x v="16"/>
          </reference>
          <reference field="5" count="1" selected="0">
            <x v="169"/>
          </reference>
          <reference field="37" count="1">
            <x v="67"/>
          </reference>
        </references>
      </pivotArea>
    </format>
    <format dxfId="5976">
      <pivotArea dataOnly="0" labelOnly="1" outline="0" fieldPosition="0">
        <references count="3">
          <reference field="3" count="1" selected="0">
            <x v="16"/>
          </reference>
          <reference field="5" count="1" selected="0">
            <x v="169"/>
          </reference>
          <reference field="37" count="1" defaultSubtotal="1">
            <x v="67"/>
          </reference>
        </references>
      </pivotArea>
    </format>
    <format dxfId="5975">
      <pivotArea dataOnly="0" labelOnly="1" outline="0" fieldPosition="0">
        <references count="3">
          <reference field="3" count="1" selected="0">
            <x v="16"/>
          </reference>
          <reference field="5" count="1" selected="0">
            <x v="170"/>
          </reference>
          <reference field="37" count="1">
            <x v="5"/>
          </reference>
        </references>
      </pivotArea>
    </format>
    <format dxfId="5974">
      <pivotArea dataOnly="0" labelOnly="1" outline="0" fieldPosition="0">
        <references count="3">
          <reference field="3" count="1" selected="0">
            <x v="16"/>
          </reference>
          <reference field="5" count="1" selected="0">
            <x v="170"/>
          </reference>
          <reference field="37" count="1" defaultSubtotal="1">
            <x v="5"/>
          </reference>
        </references>
      </pivotArea>
    </format>
    <format dxfId="5973">
      <pivotArea dataOnly="0" labelOnly="1" outline="0" fieldPosition="0">
        <references count="3">
          <reference field="3" count="1" selected="0">
            <x v="16"/>
          </reference>
          <reference field="5" count="1" selected="0">
            <x v="171"/>
          </reference>
          <reference field="37" count="1">
            <x v="110"/>
          </reference>
        </references>
      </pivotArea>
    </format>
    <format dxfId="5972">
      <pivotArea dataOnly="0" labelOnly="1" outline="0" fieldPosition="0">
        <references count="3">
          <reference field="3" count="1" selected="0">
            <x v="16"/>
          </reference>
          <reference field="5" count="1" selected="0">
            <x v="171"/>
          </reference>
          <reference field="37" count="1" defaultSubtotal="1">
            <x v="110"/>
          </reference>
        </references>
      </pivotArea>
    </format>
    <format dxfId="5971">
      <pivotArea dataOnly="0" labelOnly="1" outline="0" fieldPosition="0">
        <references count="3">
          <reference field="3" count="1" selected="0">
            <x v="16"/>
          </reference>
          <reference field="5" count="1" selected="0">
            <x v="172"/>
          </reference>
          <reference field="37" count="1">
            <x v="111"/>
          </reference>
        </references>
      </pivotArea>
    </format>
    <format dxfId="5970">
      <pivotArea dataOnly="0" labelOnly="1" outline="0" fieldPosition="0">
        <references count="3">
          <reference field="3" count="1" selected="0">
            <x v="16"/>
          </reference>
          <reference field="5" count="1" selected="0">
            <x v="172"/>
          </reference>
          <reference field="37" count="1" defaultSubtotal="1">
            <x v="111"/>
          </reference>
        </references>
      </pivotArea>
    </format>
    <format dxfId="5969">
      <pivotArea dataOnly="0" labelOnly="1" outline="0" fieldPosition="0">
        <references count="3">
          <reference field="3" count="1" selected="0">
            <x v="16"/>
          </reference>
          <reference field="5" count="1" selected="0">
            <x v="173"/>
          </reference>
          <reference field="37" count="1">
            <x v="9"/>
          </reference>
        </references>
      </pivotArea>
    </format>
    <format dxfId="5968">
      <pivotArea dataOnly="0" labelOnly="1" outline="0" fieldPosition="0">
        <references count="3">
          <reference field="3" count="1" selected="0">
            <x v="16"/>
          </reference>
          <reference field="5" count="1" selected="0">
            <x v="173"/>
          </reference>
          <reference field="37" count="1" defaultSubtotal="1">
            <x v="9"/>
          </reference>
        </references>
      </pivotArea>
    </format>
    <format dxfId="5967">
      <pivotArea dataOnly="0" labelOnly="1" outline="0" fieldPosition="0">
        <references count="3">
          <reference field="3" count="1" selected="0">
            <x v="16"/>
          </reference>
          <reference field="5" count="1" selected="0">
            <x v="174"/>
          </reference>
          <reference field="37" count="1">
            <x v="153"/>
          </reference>
        </references>
      </pivotArea>
    </format>
    <format dxfId="5966">
      <pivotArea dataOnly="0" labelOnly="1" outline="0" fieldPosition="0">
        <references count="3">
          <reference field="3" count="1" selected="0">
            <x v="16"/>
          </reference>
          <reference field="5" count="1" selected="0">
            <x v="174"/>
          </reference>
          <reference field="37" count="1" defaultSubtotal="1">
            <x v="153"/>
          </reference>
        </references>
      </pivotArea>
    </format>
    <format dxfId="5965">
      <pivotArea dataOnly="0" labelOnly="1" outline="0" fieldPosition="0">
        <references count="3">
          <reference field="3" count="1" selected="0">
            <x v="17"/>
          </reference>
          <reference field="5" count="1" selected="0">
            <x v="40"/>
          </reference>
          <reference field="37" count="1">
            <x v="126"/>
          </reference>
        </references>
      </pivotArea>
    </format>
    <format dxfId="5964">
      <pivotArea dataOnly="0" labelOnly="1" outline="0" fieldPosition="0">
        <references count="3">
          <reference field="3" count="1" selected="0">
            <x v="17"/>
          </reference>
          <reference field="5" count="1" selected="0">
            <x v="40"/>
          </reference>
          <reference field="37" count="1" defaultSubtotal="1">
            <x v="126"/>
          </reference>
        </references>
      </pivotArea>
    </format>
    <format dxfId="5963">
      <pivotArea dataOnly="0" labelOnly="1" outline="0" fieldPosition="0">
        <references count="3">
          <reference field="3" count="1" selected="0">
            <x v="17"/>
          </reference>
          <reference field="5" count="1" selected="0">
            <x v="41"/>
          </reference>
          <reference field="37" count="1">
            <x v="118"/>
          </reference>
        </references>
      </pivotArea>
    </format>
    <format dxfId="5962">
      <pivotArea dataOnly="0" labelOnly="1" outline="0" fieldPosition="0">
        <references count="3">
          <reference field="3" count="1" selected="0">
            <x v="17"/>
          </reference>
          <reference field="5" count="1" selected="0">
            <x v="41"/>
          </reference>
          <reference field="37" count="1" defaultSubtotal="1">
            <x v="118"/>
          </reference>
        </references>
      </pivotArea>
    </format>
    <format dxfId="5961">
      <pivotArea dataOnly="0" labelOnly="1" outline="0" fieldPosition="0">
        <references count="3">
          <reference field="3" count="1" selected="0">
            <x v="17"/>
          </reference>
          <reference field="5" count="1" selected="0">
            <x v="43"/>
          </reference>
          <reference field="37" count="1">
            <x v="126"/>
          </reference>
        </references>
      </pivotArea>
    </format>
    <format dxfId="5960">
      <pivotArea dataOnly="0" labelOnly="1" outline="0" fieldPosition="0">
        <references count="3">
          <reference field="3" count="1" selected="0">
            <x v="17"/>
          </reference>
          <reference field="5" count="1" selected="0">
            <x v="43"/>
          </reference>
          <reference field="37" count="1" defaultSubtotal="1">
            <x v="126"/>
          </reference>
        </references>
      </pivotArea>
    </format>
    <format dxfId="5959">
      <pivotArea dataOnly="0" labelOnly="1" outline="0" fieldPosition="0">
        <references count="3">
          <reference field="3" count="1" selected="0">
            <x v="17"/>
          </reference>
          <reference field="5" count="1" selected="0">
            <x v="44"/>
          </reference>
          <reference field="37" count="1">
            <x v="122"/>
          </reference>
        </references>
      </pivotArea>
    </format>
    <format dxfId="5958">
      <pivotArea dataOnly="0" labelOnly="1" outline="0" fieldPosition="0">
        <references count="3">
          <reference field="3" count="1" selected="0">
            <x v="17"/>
          </reference>
          <reference field="5" count="1" selected="0">
            <x v="44"/>
          </reference>
          <reference field="37" count="1" defaultSubtotal="1">
            <x v="122"/>
          </reference>
        </references>
      </pivotArea>
    </format>
    <format dxfId="5957">
      <pivotArea dataOnly="0" labelOnly="1" outline="0" fieldPosition="0">
        <references count="3">
          <reference field="3" count="1" selected="0">
            <x v="17"/>
          </reference>
          <reference field="5" count="1" selected="0">
            <x v="45"/>
          </reference>
          <reference field="37" count="1">
            <x v="119"/>
          </reference>
        </references>
      </pivotArea>
    </format>
    <format dxfId="5956">
      <pivotArea dataOnly="0" labelOnly="1" outline="0" fieldPosition="0">
        <references count="3">
          <reference field="3" count="1" selected="0">
            <x v="17"/>
          </reference>
          <reference field="5" count="1" selected="0">
            <x v="45"/>
          </reference>
          <reference field="37" count="1" defaultSubtotal="1">
            <x v="119"/>
          </reference>
        </references>
      </pivotArea>
    </format>
    <format dxfId="5955">
      <pivotArea dataOnly="0" labelOnly="1" outline="0" fieldPosition="0">
        <references count="3">
          <reference field="3" count="1" selected="0">
            <x v="17"/>
          </reference>
          <reference field="5" count="1" selected="0">
            <x v="46"/>
          </reference>
          <reference field="37" count="1">
            <x v="119"/>
          </reference>
        </references>
      </pivotArea>
    </format>
    <format dxfId="5954">
      <pivotArea dataOnly="0" labelOnly="1" outline="0" fieldPosition="0">
        <references count="3">
          <reference field="3" count="1" selected="0">
            <x v="17"/>
          </reference>
          <reference field="5" count="1" selected="0">
            <x v="46"/>
          </reference>
          <reference field="37" count="1" defaultSubtotal="1">
            <x v="119"/>
          </reference>
        </references>
      </pivotArea>
    </format>
    <format dxfId="5953">
      <pivotArea dataOnly="0" labelOnly="1" outline="0" fieldPosition="0">
        <references count="3">
          <reference field="3" count="1" selected="0">
            <x v="17"/>
          </reference>
          <reference field="5" count="1" selected="0">
            <x v="47"/>
          </reference>
          <reference field="37" count="1">
            <x v="126"/>
          </reference>
        </references>
      </pivotArea>
    </format>
    <format dxfId="5952">
      <pivotArea dataOnly="0" labelOnly="1" outline="0" fieldPosition="0">
        <references count="3">
          <reference field="3" count="1" selected="0">
            <x v="17"/>
          </reference>
          <reference field="5" count="1" selected="0">
            <x v="47"/>
          </reference>
          <reference field="37" count="1" defaultSubtotal="1">
            <x v="126"/>
          </reference>
        </references>
      </pivotArea>
    </format>
    <format dxfId="5951">
      <pivotArea dataOnly="0" labelOnly="1" outline="0" fieldPosition="0">
        <references count="3">
          <reference field="3" count="1" selected="0">
            <x v="17"/>
          </reference>
          <reference field="5" count="1" selected="0">
            <x v="48"/>
          </reference>
          <reference field="37" count="1">
            <x v="126"/>
          </reference>
        </references>
      </pivotArea>
    </format>
    <format dxfId="5950">
      <pivotArea dataOnly="0" labelOnly="1" outline="0" fieldPosition="0">
        <references count="3">
          <reference field="3" count="1" selected="0">
            <x v="17"/>
          </reference>
          <reference field="5" count="1" selected="0">
            <x v="48"/>
          </reference>
          <reference field="37" count="1" defaultSubtotal="1">
            <x v="126"/>
          </reference>
        </references>
      </pivotArea>
    </format>
    <format dxfId="5949">
      <pivotArea dataOnly="0" labelOnly="1" outline="0" fieldPosition="0">
        <references count="3">
          <reference field="3" count="1" selected="0">
            <x v="17"/>
          </reference>
          <reference field="5" count="1" selected="0">
            <x v="49"/>
          </reference>
          <reference field="37" count="1">
            <x v="126"/>
          </reference>
        </references>
      </pivotArea>
    </format>
    <format dxfId="5948">
      <pivotArea dataOnly="0" labelOnly="1" outline="0" fieldPosition="0">
        <references count="3">
          <reference field="3" count="1" selected="0">
            <x v="17"/>
          </reference>
          <reference field="5" count="1" selected="0">
            <x v="49"/>
          </reference>
          <reference field="37" count="1" defaultSubtotal="1">
            <x v="126"/>
          </reference>
        </references>
      </pivotArea>
    </format>
    <format dxfId="5947">
      <pivotArea dataOnly="0" labelOnly="1" outline="0" fieldPosition="0">
        <references count="3">
          <reference field="3" count="1" selected="0">
            <x v="17"/>
          </reference>
          <reference field="5" count="1" selected="0">
            <x v="50"/>
          </reference>
          <reference field="37" count="1">
            <x v="126"/>
          </reference>
        </references>
      </pivotArea>
    </format>
    <format dxfId="5946">
      <pivotArea dataOnly="0" labelOnly="1" outline="0" fieldPosition="0">
        <references count="3">
          <reference field="3" count="1" selected="0">
            <x v="17"/>
          </reference>
          <reference field="5" count="1" selected="0">
            <x v="50"/>
          </reference>
          <reference field="37" count="1" defaultSubtotal="1">
            <x v="126"/>
          </reference>
        </references>
      </pivotArea>
    </format>
    <format dxfId="5945">
      <pivotArea dataOnly="0" labelOnly="1" outline="0" fieldPosition="0">
        <references count="3">
          <reference field="3" count="1" selected="0">
            <x v="17"/>
          </reference>
          <reference field="5" count="1" selected="0">
            <x v="53"/>
          </reference>
          <reference field="37" count="1">
            <x v="120"/>
          </reference>
        </references>
      </pivotArea>
    </format>
    <format dxfId="5944">
      <pivotArea dataOnly="0" labelOnly="1" outline="0" fieldPosition="0">
        <references count="3">
          <reference field="3" count="1" selected="0">
            <x v="17"/>
          </reference>
          <reference field="5" count="1" selected="0">
            <x v="53"/>
          </reference>
          <reference field="37" count="1" defaultSubtotal="1">
            <x v="120"/>
          </reference>
        </references>
      </pivotArea>
    </format>
    <format dxfId="5943">
      <pivotArea dataOnly="0" labelOnly="1" outline="0" fieldPosition="0">
        <references count="3">
          <reference field="3" count="1" selected="0">
            <x v="17"/>
          </reference>
          <reference field="5" count="1" selected="0">
            <x v="54"/>
          </reference>
          <reference field="37" count="1">
            <x v="121"/>
          </reference>
        </references>
      </pivotArea>
    </format>
    <format dxfId="5942">
      <pivotArea dataOnly="0" labelOnly="1" outline="0" fieldPosition="0">
        <references count="3">
          <reference field="3" count="1" selected="0">
            <x v="17"/>
          </reference>
          <reference field="5" count="1" selected="0">
            <x v="54"/>
          </reference>
          <reference field="37" count="1" defaultSubtotal="1">
            <x v="121"/>
          </reference>
        </references>
      </pivotArea>
    </format>
    <format dxfId="5941">
      <pivotArea dataOnly="0" labelOnly="1" outline="0" fieldPosition="0">
        <references count="3">
          <reference field="3" count="1" selected="0">
            <x v="17"/>
          </reference>
          <reference field="5" count="1" selected="0">
            <x v="55"/>
          </reference>
          <reference field="37" count="1">
            <x v="123"/>
          </reference>
        </references>
      </pivotArea>
    </format>
    <format dxfId="5940">
      <pivotArea dataOnly="0" labelOnly="1" outline="0" fieldPosition="0">
        <references count="3">
          <reference field="3" count="1" selected="0">
            <x v="17"/>
          </reference>
          <reference field="5" count="1" selected="0">
            <x v="55"/>
          </reference>
          <reference field="37" count="1" defaultSubtotal="1">
            <x v="123"/>
          </reference>
        </references>
      </pivotArea>
    </format>
    <format dxfId="5939">
      <pivotArea dataOnly="0" labelOnly="1" outline="0" fieldPosition="0">
        <references count="3">
          <reference field="3" count="1" selected="0">
            <x v="17"/>
          </reference>
          <reference field="5" count="1" selected="0">
            <x v="56"/>
          </reference>
          <reference field="37" count="1">
            <x v="124"/>
          </reference>
        </references>
      </pivotArea>
    </format>
    <format dxfId="5938">
      <pivotArea dataOnly="0" labelOnly="1" outline="0" fieldPosition="0">
        <references count="3">
          <reference field="3" count="1" selected="0">
            <x v="17"/>
          </reference>
          <reference field="5" count="1" selected="0">
            <x v="56"/>
          </reference>
          <reference field="37" count="1" defaultSubtotal="1">
            <x v="124"/>
          </reference>
        </references>
      </pivotArea>
    </format>
    <format dxfId="5937">
      <pivotArea dataOnly="0" labelOnly="1" outline="0" fieldPosition="0">
        <references count="3">
          <reference field="3" count="1" selected="0">
            <x v="17"/>
          </reference>
          <reference field="5" count="1" selected="0">
            <x v="57"/>
          </reference>
          <reference field="37" count="1">
            <x v="125"/>
          </reference>
        </references>
      </pivotArea>
    </format>
    <format dxfId="5936">
      <pivotArea dataOnly="0" labelOnly="1" outline="0" fieldPosition="0">
        <references count="3">
          <reference field="3" count="1" selected="0">
            <x v="17"/>
          </reference>
          <reference field="5" count="1" selected="0">
            <x v="57"/>
          </reference>
          <reference field="37" count="1" defaultSubtotal="1">
            <x v="125"/>
          </reference>
        </references>
      </pivotArea>
    </format>
    <format dxfId="5935">
      <pivotArea dataOnly="0" labelOnly="1" outline="0" fieldPosition="0">
        <references count="3">
          <reference field="3" count="1" selected="0">
            <x v="17"/>
          </reference>
          <reference field="5" count="1" selected="0">
            <x v="58"/>
          </reference>
          <reference field="37" count="1">
            <x v="0"/>
          </reference>
        </references>
      </pivotArea>
    </format>
    <format dxfId="5934">
      <pivotArea dataOnly="0" labelOnly="1" outline="0" fieldPosition="0">
        <references count="3">
          <reference field="3" count="1" selected="0">
            <x v="17"/>
          </reference>
          <reference field="5" count="1" selected="0">
            <x v="58"/>
          </reference>
          <reference field="37" count="1" defaultSubtotal="1">
            <x v="0"/>
          </reference>
        </references>
      </pivotArea>
    </format>
    <format dxfId="5933">
      <pivotArea dataOnly="0" labelOnly="1" outline="0" fieldPosition="0">
        <references count="3">
          <reference field="3" count="1" selected="0">
            <x v="17"/>
          </reference>
          <reference field="5" count="1" selected="0">
            <x v="59"/>
          </reference>
          <reference field="37" count="1">
            <x v="119"/>
          </reference>
        </references>
      </pivotArea>
    </format>
    <format dxfId="5932">
      <pivotArea dataOnly="0" labelOnly="1" outline="0" fieldPosition="0">
        <references count="3">
          <reference field="3" count="1" selected="0">
            <x v="17"/>
          </reference>
          <reference field="5" count="1" selected="0">
            <x v="59"/>
          </reference>
          <reference field="37" count="1" defaultSubtotal="1">
            <x v="119"/>
          </reference>
        </references>
      </pivotArea>
    </format>
    <format dxfId="5931">
      <pivotArea dataOnly="0" labelOnly="1" outline="0" fieldPosition="0">
        <references count="3">
          <reference field="3" count="1" selected="0">
            <x v="17"/>
          </reference>
          <reference field="5" count="1" selected="0">
            <x v="60"/>
          </reference>
          <reference field="37" count="1">
            <x v="107"/>
          </reference>
        </references>
      </pivotArea>
    </format>
    <format dxfId="5930">
      <pivotArea dataOnly="0" labelOnly="1" outline="0" fieldPosition="0">
        <references count="3">
          <reference field="3" count="1" selected="0">
            <x v="17"/>
          </reference>
          <reference field="5" count="1" selected="0">
            <x v="60"/>
          </reference>
          <reference field="37" count="1" defaultSubtotal="1">
            <x v="107"/>
          </reference>
        </references>
      </pivotArea>
    </format>
    <format dxfId="5929">
      <pivotArea dataOnly="0" labelOnly="1" outline="0" fieldPosition="0">
        <references count="3">
          <reference field="3" count="1" selected="0">
            <x v="18"/>
          </reference>
          <reference field="5" count="1" selected="0">
            <x v="69"/>
          </reference>
          <reference field="37" count="1">
            <x v="22"/>
          </reference>
        </references>
      </pivotArea>
    </format>
    <format dxfId="5928">
      <pivotArea dataOnly="0" labelOnly="1" outline="0" fieldPosition="0">
        <references count="3">
          <reference field="3" count="1" selected="0">
            <x v="18"/>
          </reference>
          <reference field="5" count="1" selected="0">
            <x v="69"/>
          </reference>
          <reference field="37" count="1" defaultSubtotal="1">
            <x v="22"/>
          </reference>
        </references>
      </pivotArea>
    </format>
    <format dxfId="5927">
      <pivotArea dataOnly="0" labelOnly="1" outline="0" fieldPosition="0">
        <references count="3">
          <reference field="3" count="1" selected="0">
            <x v="18"/>
          </reference>
          <reference field="5" count="1" selected="0">
            <x v="70"/>
          </reference>
          <reference field="37" count="1">
            <x v="18"/>
          </reference>
        </references>
      </pivotArea>
    </format>
    <format dxfId="5926">
      <pivotArea dataOnly="0" labelOnly="1" outline="0" fieldPosition="0">
        <references count="3">
          <reference field="3" count="1" selected="0">
            <x v="18"/>
          </reference>
          <reference field="5" count="1" selected="0">
            <x v="70"/>
          </reference>
          <reference field="37" count="1" defaultSubtotal="1">
            <x v="18"/>
          </reference>
        </references>
      </pivotArea>
    </format>
    <format dxfId="5925">
      <pivotArea dataOnly="0" labelOnly="1" outline="0" fieldPosition="0">
        <references count="3">
          <reference field="3" count="1" selected="0">
            <x v="18"/>
          </reference>
          <reference field="5" count="1" selected="0">
            <x v="72"/>
          </reference>
          <reference field="37" count="1">
            <x v="149"/>
          </reference>
        </references>
      </pivotArea>
    </format>
    <format dxfId="5924">
      <pivotArea dataOnly="0" labelOnly="1" outline="0" fieldPosition="0">
        <references count="3">
          <reference field="3" count="1" selected="0">
            <x v="18"/>
          </reference>
          <reference field="5" count="1" selected="0">
            <x v="72"/>
          </reference>
          <reference field="37" count="1" defaultSubtotal="1">
            <x v="149"/>
          </reference>
        </references>
      </pivotArea>
    </format>
    <format dxfId="5923">
      <pivotArea dataOnly="0" labelOnly="1" outline="0" fieldPosition="0">
        <references count="3">
          <reference field="3" count="1" selected="0">
            <x v="19"/>
          </reference>
          <reference field="5" count="1" selected="0">
            <x v="183"/>
          </reference>
          <reference field="37" count="1">
            <x v="12"/>
          </reference>
        </references>
      </pivotArea>
    </format>
    <format dxfId="5922">
      <pivotArea dataOnly="0" labelOnly="1" outline="0" fieldPosition="0">
        <references count="3">
          <reference field="3" count="1" selected="0">
            <x v="19"/>
          </reference>
          <reference field="5" count="1" selected="0">
            <x v="183"/>
          </reference>
          <reference field="37" count="1" defaultSubtotal="1">
            <x v="12"/>
          </reference>
        </references>
      </pivotArea>
    </format>
    <format dxfId="5921">
      <pivotArea dataOnly="0" labelOnly="1" outline="0" fieldPosition="0">
        <references count="3">
          <reference field="3" count="1" selected="0">
            <x v="19"/>
          </reference>
          <reference field="5" count="1" selected="0">
            <x v="185"/>
          </reference>
          <reference field="37" count="1">
            <x v="134"/>
          </reference>
        </references>
      </pivotArea>
    </format>
    <format dxfId="5920">
      <pivotArea dataOnly="0" labelOnly="1" outline="0" fieldPosition="0">
        <references count="3">
          <reference field="3" count="1" selected="0">
            <x v="19"/>
          </reference>
          <reference field="5" count="1" selected="0">
            <x v="185"/>
          </reference>
          <reference field="37" count="1" defaultSubtotal="1">
            <x v="134"/>
          </reference>
        </references>
      </pivotArea>
    </format>
    <format dxfId="5919">
      <pivotArea dataOnly="0" labelOnly="1" outline="0" fieldPosition="0">
        <references count="3">
          <reference field="3" count="1" selected="0">
            <x v="19"/>
          </reference>
          <reference field="5" count="1" selected="0">
            <x v="186"/>
          </reference>
          <reference field="37" count="1">
            <x v="75"/>
          </reference>
        </references>
      </pivotArea>
    </format>
    <format dxfId="5918">
      <pivotArea dataOnly="0" labelOnly="1" outline="0" fieldPosition="0">
        <references count="3">
          <reference field="3" count="1" selected="0">
            <x v="19"/>
          </reference>
          <reference field="5" count="1" selected="0">
            <x v="186"/>
          </reference>
          <reference field="37" count="1" defaultSubtotal="1">
            <x v="75"/>
          </reference>
        </references>
      </pivotArea>
    </format>
    <format dxfId="5917">
      <pivotArea dataOnly="0" labelOnly="1" outline="0" fieldPosition="0">
        <references count="3">
          <reference field="3" count="1" selected="0">
            <x v="19"/>
          </reference>
          <reference field="5" count="1" selected="0">
            <x v="187"/>
          </reference>
          <reference field="37" count="1">
            <x v="133"/>
          </reference>
        </references>
      </pivotArea>
    </format>
    <format dxfId="5916">
      <pivotArea dataOnly="0" labelOnly="1" outline="0" fieldPosition="0">
        <references count="3">
          <reference field="3" count="1" selected="0">
            <x v="19"/>
          </reference>
          <reference field="5" count="1" selected="0">
            <x v="187"/>
          </reference>
          <reference field="37" count="1" defaultSubtotal="1">
            <x v="133"/>
          </reference>
        </references>
      </pivotArea>
    </format>
    <format dxfId="5915">
      <pivotArea dataOnly="0" labelOnly="1" outline="0" fieldPosition="0">
        <references count="3">
          <reference field="3" count="1" selected="0">
            <x v="20"/>
          </reference>
          <reference field="5" count="1" selected="0">
            <x v="189"/>
          </reference>
          <reference field="37" count="1">
            <x v="158"/>
          </reference>
        </references>
      </pivotArea>
    </format>
    <format dxfId="5914">
      <pivotArea dataOnly="0" labelOnly="1" outline="0" fieldPosition="0">
        <references count="3">
          <reference field="3" count="1" selected="0">
            <x v="20"/>
          </reference>
          <reference field="5" count="1" selected="0">
            <x v="189"/>
          </reference>
          <reference field="37" count="1" defaultSubtotal="1">
            <x v="158"/>
          </reference>
        </references>
      </pivotArea>
    </format>
    <format dxfId="5913">
      <pivotArea dataOnly="0" labelOnly="1" outline="0" fieldPosition="0">
        <references count="4">
          <reference field="3" count="1" selected="0">
            <x v="0"/>
          </reference>
          <reference field="5" count="1" selected="0">
            <x v="0"/>
          </reference>
          <reference field="37" count="1" selected="0">
            <x v="0"/>
          </reference>
          <reference field="81" count="1">
            <x v="7"/>
          </reference>
        </references>
      </pivotArea>
    </format>
    <format dxfId="5912">
      <pivotArea dataOnly="0" labelOnly="1" outline="0" fieldPosition="0">
        <references count="4">
          <reference field="3" count="1" selected="0">
            <x v="0"/>
          </reference>
          <reference field="5" count="1" selected="0">
            <x v="1"/>
          </reference>
          <reference field="37" count="1" selected="0">
            <x v="143"/>
          </reference>
          <reference field="81" count="1">
            <x v="151"/>
          </reference>
        </references>
      </pivotArea>
    </format>
    <format dxfId="5911">
      <pivotArea dataOnly="0" labelOnly="1" outline="0" fieldPosition="0">
        <references count="4">
          <reference field="3" count="1" selected="0">
            <x v="0"/>
          </reference>
          <reference field="5" count="1" selected="0">
            <x v="2"/>
          </reference>
          <reference field="37" count="1" selected="0">
            <x v="142"/>
          </reference>
          <reference field="81" count="1">
            <x v="103"/>
          </reference>
        </references>
      </pivotArea>
    </format>
    <format dxfId="5910">
      <pivotArea dataOnly="0" labelOnly="1" outline="0" fieldPosition="0">
        <references count="4">
          <reference field="3" count="1" selected="0">
            <x v="0"/>
          </reference>
          <reference field="5" count="1" selected="0">
            <x v="3"/>
          </reference>
          <reference field="37" count="1" selected="0">
            <x v="141"/>
          </reference>
          <reference field="81" count="1">
            <x v="102"/>
          </reference>
        </references>
      </pivotArea>
    </format>
    <format dxfId="5909">
      <pivotArea dataOnly="0" labelOnly="1" outline="0" fieldPosition="0">
        <references count="4">
          <reference field="3" count="1" selected="0">
            <x v="0"/>
          </reference>
          <reference field="5" count="1" selected="0">
            <x v="4"/>
          </reference>
          <reference field="37" count="1" selected="0">
            <x v="138"/>
          </reference>
          <reference field="81" count="1">
            <x v="66"/>
          </reference>
        </references>
      </pivotArea>
    </format>
    <format dxfId="5908">
      <pivotArea dataOnly="0" labelOnly="1" outline="0" fieldPosition="0">
        <references count="4">
          <reference field="3" count="1" selected="0">
            <x v="0"/>
          </reference>
          <reference field="5" count="1" selected="0">
            <x v="5"/>
          </reference>
          <reference field="37" count="1" selected="0">
            <x v="139"/>
          </reference>
          <reference field="81" count="1">
            <x v="104"/>
          </reference>
        </references>
      </pivotArea>
    </format>
    <format dxfId="5907">
      <pivotArea dataOnly="0" labelOnly="1" outline="0" fieldPosition="0">
        <references count="4">
          <reference field="3" count="1" selected="0">
            <x v="0"/>
          </reference>
          <reference field="5" count="1" selected="0">
            <x v="6"/>
          </reference>
          <reference field="37" count="1" selected="0">
            <x v="140"/>
          </reference>
          <reference field="81" count="1">
            <x v="105"/>
          </reference>
        </references>
      </pivotArea>
    </format>
    <format dxfId="5906">
      <pivotArea dataOnly="0" labelOnly="1" outline="0" fieldPosition="0">
        <references count="4">
          <reference field="3" count="1" selected="0">
            <x v="0"/>
          </reference>
          <reference field="5" count="1" selected="0">
            <x v="7"/>
          </reference>
          <reference field="37" count="1" selected="0">
            <x v="0"/>
          </reference>
          <reference field="81" count="1">
            <x v="7"/>
          </reference>
        </references>
      </pivotArea>
    </format>
    <format dxfId="5905">
      <pivotArea dataOnly="0" labelOnly="1" outline="0" fieldPosition="0">
        <references count="4">
          <reference field="3" count="1" selected="0">
            <x v="0"/>
          </reference>
          <reference field="5" count="1" selected="0">
            <x v="8"/>
          </reference>
          <reference field="37" count="1" selected="0">
            <x v="148"/>
          </reference>
          <reference field="81" count="1">
            <x v="67"/>
          </reference>
        </references>
      </pivotArea>
    </format>
    <format dxfId="5904">
      <pivotArea dataOnly="0" labelOnly="1" outline="0" fieldPosition="0">
        <references count="4">
          <reference field="3" count="1" selected="0">
            <x v="0"/>
          </reference>
          <reference field="5" count="1" selected="0">
            <x v="9"/>
          </reference>
          <reference field="37" count="1" selected="0">
            <x v="59"/>
          </reference>
          <reference field="81" count="1">
            <x v="114"/>
          </reference>
        </references>
      </pivotArea>
    </format>
    <format dxfId="5903">
      <pivotArea dataOnly="0" labelOnly="1" outline="0" fieldPosition="0">
        <references count="4">
          <reference field="3" count="1" selected="0">
            <x v="0"/>
          </reference>
          <reference field="5" count="1" selected="0">
            <x v="10"/>
          </reference>
          <reference field="37" count="1" selected="0">
            <x v="0"/>
          </reference>
          <reference field="81" count="1">
            <x v="7"/>
          </reference>
        </references>
      </pivotArea>
    </format>
    <format dxfId="5902">
      <pivotArea dataOnly="0" labelOnly="1" outline="0" fieldPosition="0">
        <references count="4">
          <reference field="3" count="1" selected="0">
            <x v="0"/>
          </reference>
          <reference field="5" count="1" selected="0">
            <x v="11"/>
          </reference>
          <reference field="37" count="1" selected="0">
            <x v="70"/>
          </reference>
          <reference field="81" count="1">
            <x v="150"/>
          </reference>
        </references>
      </pivotArea>
    </format>
    <format dxfId="5901">
      <pivotArea dataOnly="0" labelOnly="1" outline="0" fieldPosition="0">
        <references count="4">
          <reference field="3" count="1" selected="0">
            <x v="0"/>
          </reference>
          <reference field="5" count="1" selected="0">
            <x v="12"/>
          </reference>
          <reference field="37" count="1" selected="0">
            <x v="0"/>
          </reference>
          <reference field="81" count="1">
            <x v="7"/>
          </reference>
        </references>
      </pivotArea>
    </format>
    <format dxfId="5900">
      <pivotArea dataOnly="0" labelOnly="1" outline="0" fieldPosition="0">
        <references count="4">
          <reference field="3" count="1" selected="0">
            <x v="0"/>
          </reference>
          <reference field="5" count="1" selected="0">
            <x v="13"/>
          </reference>
          <reference field="37" count="1" selected="0">
            <x v="8"/>
          </reference>
          <reference field="81" count="1">
            <x v="64"/>
          </reference>
        </references>
      </pivotArea>
    </format>
    <format dxfId="5899">
      <pivotArea dataOnly="0" labelOnly="1" outline="0" fieldPosition="0">
        <references count="4">
          <reference field="3" count="1" selected="0">
            <x v="0"/>
          </reference>
          <reference field="5" count="1" selected="0">
            <x v="14"/>
          </reference>
          <reference field="37" count="1" selected="0">
            <x v="144"/>
          </reference>
          <reference field="81" count="1">
            <x v="167"/>
          </reference>
        </references>
      </pivotArea>
    </format>
    <format dxfId="5898">
      <pivotArea dataOnly="0" labelOnly="1" outline="0" fieldPosition="0">
        <references count="4">
          <reference field="3" count="1" selected="0">
            <x v="0"/>
          </reference>
          <reference field="5" count="1" selected="0">
            <x v="15"/>
          </reference>
          <reference field="37" count="1" selected="0">
            <x v="44"/>
          </reference>
          <reference field="81" count="1">
            <x v="69"/>
          </reference>
        </references>
      </pivotArea>
    </format>
    <format dxfId="5897">
      <pivotArea dataOnly="0" labelOnly="1" outline="0" fieldPosition="0">
        <references count="4">
          <reference field="3" count="1" selected="0">
            <x v="0"/>
          </reference>
          <reference field="5" count="1" selected="0">
            <x v="16"/>
          </reference>
          <reference field="37" count="1" selected="0">
            <x v="0"/>
          </reference>
          <reference field="81" count="1">
            <x v="7"/>
          </reference>
        </references>
      </pivotArea>
    </format>
    <format dxfId="5896">
      <pivotArea dataOnly="0" labelOnly="1" outline="0" fieldPosition="0">
        <references count="4">
          <reference field="3" count="1" selected="0">
            <x v="1"/>
          </reference>
          <reference field="5" count="1" selected="0">
            <x v="71"/>
          </reference>
          <reference field="37" count="1" selected="0">
            <x v="63"/>
          </reference>
          <reference field="81" count="1">
            <x v="44"/>
          </reference>
        </references>
      </pivotArea>
    </format>
    <format dxfId="5895">
      <pivotArea dataOnly="0" labelOnly="1" outline="0" fieldPosition="0">
        <references count="4">
          <reference field="3" count="1" selected="0">
            <x v="1"/>
          </reference>
          <reference field="5" count="1" selected="0">
            <x v="176"/>
          </reference>
          <reference field="37" count="1" selected="0">
            <x v="64"/>
          </reference>
          <reference field="81" count="1">
            <x v="86"/>
          </reference>
        </references>
      </pivotArea>
    </format>
    <format dxfId="5894">
      <pivotArea dataOnly="0" labelOnly="1" outline="0" fieldPosition="0">
        <references count="4">
          <reference field="3" count="1" selected="0">
            <x v="1"/>
          </reference>
          <reference field="5" count="1" selected="0">
            <x v="177"/>
          </reference>
          <reference field="37" count="1" selected="0">
            <x v="131"/>
          </reference>
          <reference field="81" count="1">
            <x v="88"/>
          </reference>
        </references>
      </pivotArea>
    </format>
    <format dxfId="5893">
      <pivotArea dataOnly="0" labelOnly="1" outline="0" fieldPosition="0">
        <references count="4">
          <reference field="3" count="1" selected="0">
            <x v="2"/>
          </reference>
          <reference field="5" count="1" selected="0">
            <x v="27"/>
          </reference>
          <reference field="37" count="1" selected="0">
            <x v="96"/>
          </reference>
          <reference field="81" count="1">
            <x v="84"/>
          </reference>
        </references>
      </pivotArea>
    </format>
    <format dxfId="5892">
      <pivotArea dataOnly="0" labelOnly="1" outline="0" fieldPosition="0">
        <references count="4">
          <reference field="3" count="1" selected="0">
            <x v="3"/>
          </reference>
          <reference field="5" count="1" selected="0">
            <x v="26"/>
          </reference>
          <reference field="37" count="1" selected="0">
            <x v="47"/>
          </reference>
          <reference field="81" count="1">
            <x v="142"/>
          </reference>
        </references>
      </pivotArea>
    </format>
    <format dxfId="5891">
      <pivotArea dataOnly="0" labelOnly="1" outline="0" fieldPosition="0">
        <references count="4">
          <reference field="3" count="1" selected="0">
            <x v="4"/>
          </reference>
          <reference field="5" count="1" selected="0">
            <x v="63"/>
          </reference>
          <reference field="37" count="1" selected="0">
            <x v="106"/>
          </reference>
          <reference field="81" count="1">
            <x v="108"/>
          </reference>
        </references>
      </pivotArea>
    </format>
    <format dxfId="5890">
      <pivotArea dataOnly="0" labelOnly="1" outline="0" fieldPosition="0">
        <references count="4">
          <reference field="3" count="1" selected="0">
            <x v="4"/>
          </reference>
          <reference field="5" count="1" selected="0">
            <x v="64"/>
          </reference>
          <reference field="37" count="1" selected="0">
            <x v="74"/>
          </reference>
          <reference field="81" count="1">
            <x v="29"/>
          </reference>
        </references>
      </pivotArea>
    </format>
    <format dxfId="5889">
      <pivotArea dataOnly="0" labelOnly="1" outline="0" fieldPosition="0">
        <references count="4">
          <reference field="3" count="1" selected="0">
            <x v="4"/>
          </reference>
          <reference field="5" count="1" selected="0">
            <x v="65"/>
          </reference>
          <reference field="37" count="1" selected="0">
            <x v="86"/>
          </reference>
          <reference field="81" count="1">
            <x v="130"/>
          </reference>
        </references>
      </pivotArea>
    </format>
    <format dxfId="5888">
      <pivotArea dataOnly="0" labelOnly="1" outline="0" fieldPosition="0">
        <references count="4">
          <reference field="3" count="1" selected="0">
            <x v="4"/>
          </reference>
          <reference field="5" count="1" selected="0">
            <x v="66"/>
          </reference>
          <reference field="37" count="1" selected="0">
            <x v="127"/>
          </reference>
          <reference field="81" count="1">
            <x v="131"/>
          </reference>
        </references>
      </pivotArea>
    </format>
    <format dxfId="5887">
      <pivotArea dataOnly="0" labelOnly="1" outline="0" fieldPosition="0">
        <references count="4">
          <reference field="3" count="1" selected="0">
            <x v="4"/>
          </reference>
          <reference field="5" count="1" selected="0">
            <x v="67"/>
          </reference>
          <reference field="37" count="1" selected="0">
            <x v="15"/>
          </reference>
          <reference field="81" count="1">
            <x v="132"/>
          </reference>
        </references>
      </pivotArea>
    </format>
    <format dxfId="5886">
      <pivotArea dataOnly="0" labelOnly="1" outline="0" fieldPosition="0">
        <references count="4">
          <reference field="3" count="1" selected="0">
            <x v="5"/>
          </reference>
          <reference field="5" count="1" selected="0">
            <x v="178"/>
          </reference>
          <reference field="37" count="1" selected="0">
            <x v="97"/>
          </reference>
          <reference field="81" count="1">
            <x v="63"/>
          </reference>
        </references>
      </pivotArea>
    </format>
    <format dxfId="5885">
      <pivotArea dataOnly="0" labelOnly="1" outline="0" fieldPosition="0">
        <references count="4">
          <reference field="3" count="1" selected="0">
            <x v="5"/>
          </reference>
          <reference field="5" count="1" selected="0">
            <x v="179"/>
          </reference>
          <reference field="37" count="1" selected="0">
            <x v="52"/>
          </reference>
          <reference field="81" count="1">
            <x v="107"/>
          </reference>
        </references>
      </pivotArea>
    </format>
    <format dxfId="5884">
      <pivotArea dataOnly="0" labelOnly="1" outline="0" fieldPosition="0">
        <references count="4">
          <reference field="3" count="1" selected="0">
            <x v="5"/>
          </reference>
          <reference field="5" count="1" selected="0">
            <x v="180"/>
          </reference>
          <reference field="37" count="1" selected="0">
            <x v="24"/>
          </reference>
          <reference field="81" count="1">
            <x v="164"/>
          </reference>
        </references>
      </pivotArea>
    </format>
    <format dxfId="5883">
      <pivotArea dataOnly="0" labelOnly="1" outline="0" fieldPosition="0">
        <references count="4">
          <reference field="3" count="1" selected="0">
            <x v="5"/>
          </reference>
          <reference field="5" count="1" selected="0">
            <x v="181"/>
          </reference>
          <reference field="37" count="1" selected="0">
            <x v="0"/>
          </reference>
          <reference field="81" count="1">
            <x v="7"/>
          </reference>
        </references>
      </pivotArea>
    </format>
    <format dxfId="5882">
      <pivotArea dataOnly="0" labelOnly="1" outline="0" fieldPosition="0">
        <references count="4">
          <reference field="3" count="1" selected="0">
            <x v="6"/>
          </reference>
          <reference field="5" count="1" selected="0">
            <x v="17"/>
          </reference>
          <reference field="37" count="1" selected="0">
            <x v="53"/>
          </reference>
          <reference field="81" count="1">
            <x v="165"/>
          </reference>
        </references>
      </pivotArea>
    </format>
    <format dxfId="5881">
      <pivotArea dataOnly="0" labelOnly="1" outline="0" fieldPosition="0">
        <references count="4">
          <reference field="3" count="1" selected="0">
            <x v="6"/>
          </reference>
          <reference field="5" count="1" selected="0">
            <x v="18"/>
          </reference>
          <reference field="37" count="1" selected="0">
            <x v="57"/>
          </reference>
          <reference field="81" count="1">
            <x v="49"/>
          </reference>
        </references>
      </pivotArea>
    </format>
    <format dxfId="5880">
      <pivotArea dataOnly="0" labelOnly="1" outline="0" fieldPosition="0">
        <references count="4">
          <reference field="3" count="1" selected="0">
            <x v="6"/>
          </reference>
          <reference field="5" count="1" selected="0">
            <x v="19"/>
          </reference>
          <reference field="37" count="1" selected="0">
            <x v="151"/>
          </reference>
          <reference field="81" count="1">
            <x v="115"/>
          </reference>
        </references>
      </pivotArea>
    </format>
    <format dxfId="5879">
      <pivotArea dataOnly="0" labelOnly="1" outline="0" fieldPosition="0">
        <references count="4">
          <reference field="3" count="1" selected="0">
            <x v="6"/>
          </reference>
          <reference field="5" count="1" selected="0">
            <x v="20"/>
          </reference>
          <reference field="37" count="1" selected="0">
            <x v="68"/>
          </reference>
          <reference field="81" count="1">
            <x v="118"/>
          </reference>
        </references>
      </pivotArea>
    </format>
    <format dxfId="5878">
      <pivotArea dataOnly="0" labelOnly="1" outline="0" fieldPosition="0">
        <references count="4">
          <reference field="3" count="1" selected="0">
            <x v="6"/>
          </reference>
          <reference field="5" count="1" selected="0">
            <x v="21"/>
          </reference>
          <reference field="37" count="1" selected="0">
            <x v="115"/>
          </reference>
          <reference field="81" count="1">
            <x v="33"/>
          </reference>
        </references>
      </pivotArea>
    </format>
    <format dxfId="5877">
      <pivotArea dataOnly="0" labelOnly="1" outline="0" fieldPosition="0">
        <references count="4">
          <reference field="3" count="1" selected="0">
            <x v="6"/>
          </reference>
          <reference field="5" count="1" selected="0">
            <x v="22"/>
          </reference>
          <reference field="37" count="1" selected="0">
            <x v="0"/>
          </reference>
          <reference field="81" count="1">
            <x v="7"/>
          </reference>
        </references>
      </pivotArea>
    </format>
    <format dxfId="5876">
      <pivotArea dataOnly="0" labelOnly="1" outline="0" fieldPosition="0">
        <references count="4">
          <reference field="3" count="1" selected="0">
            <x v="6"/>
          </reference>
          <reference field="5" count="1" selected="0">
            <x v="23"/>
          </reference>
          <reference field="37" count="1" selected="0">
            <x v="71"/>
          </reference>
          <reference field="81" count="1">
            <x v="53"/>
          </reference>
        </references>
      </pivotArea>
    </format>
    <format dxfId="5875">
      <pivotArea dataOnly="0" labelOnly="1" outline="0" fieldPosition="0">
        <references count="4">
          <reference field="3" count="1" selected="0">
            <x v="6"/>
          </reference>
          <reference field="5" count="1" selected="0">
            <x v="24"/>
          </reference>
          <reference field="37" count="1" selected="0">
            <x v="78"/>
          </reference>
          <reference field="81" count="1">
            <x v="140"/>
          </reference>
        </references>
      </pivotArea>
    </format>
    <format dxfId="5874">
      <pivotArea dataOnly="0" labelOnly="1" outline="0" fieldPosition="0">
        <references count="4">
          <reference field="3" count="1" selected="0">
            <x v="6"/>
          </reference>
          <reference field="5" count="1" selected="0">
            <x v="25"/>
          </reference>
          <reference field="37" count="1" selected="0">
            <x v="46"/>
          </reference>
          <reference field="81" count="1">
            <x v="83"/>
          </reference>
        </references>
      </pivotArea>
    </format>
    <format dxfId="5873">
      <pivotArea dataOnly="0" labelOnly="1" outline="0" fieldPosition="0">
        <references count="4">
          <reference field="3" count="1" selected="0">
            <x v="6"/>
          </reference>
          <reference field="5" count="1" selected="0">
            <x v="36"/>
          </reference>
          <reference field="37" count="1" selected="0">
            <x v="0"/>
          </reference>
          <reference field="81" count="1">
            <x v="7"/>
          </reference>
        </references>
      </pivotArea>
    </format>
    <format dxfId="5872">
      <pivotArea dataOnly="0" labelOnly="1" outline="0" fieldPosition="0">
        <references count="4">
          <reference field="3" count="1" selected="0">
            <x v="6"/>
          </reference>
          <reference field="5" count="1" selected="0">
            <x v="37"/>
          </reference>
          <reference field="37" count="1" selected="0">
            <x v="109"/>
          </reference>
          <reference field="81" count="1">
            <x v="100"/>
          </reference>
        </references>
      </pivotArea>
    </format>
    <format dxfId="5871">
      <pivotArea dataOnly="0" labelOnly="1" outline="0" fieldPosition="0">
        <references count="4">
          <reference field="3" count="1" selected="0">
            <x v="6"/>
          </reference>
          <reference field="5" count="1" selected="0">
            <x v="38"/>
          </reference>
          <reference field="37" count="1" selected="0">
            <x v="0"/>
          </reference>
          <reference field="81" count="1">
            <x v="7"/>
          </reference>
        </references>
      </pivotArea>
    </format>
    <format dxfId="5870">
      <pivotArea dataOnly="0" labelOnly="1" outline="0" fieldPosition="0">
        <references count="4">
          <reference field="3" count="1" selected="0">
            <x v="6"/>
          </reference>
          <reference field="5" count="1" selected="0">
            <x v="39"/>
          </reference>
          <reference field="37" count="1" selected="0">
            <x v="40"/>
          </reference>
          <reference field="81" count="1">
            <x v="82"/>
          </reference>
        </references>
      </pivotArea>
    </format>
    <format dxfId="5869">
      <pivotArea dataOnly="0" labelOnly="1" outline="0" fieldPosition="0">
        <references count="4">
          <reference field="3" count="1" selected="0">
            <x v="6"/>
          </reference>
          <reference field="5" count="1" selected="0">
            <x v="73"/>
          </reference>
          <reference field="37" count="1" selected="0">
            <x v="27"/>
          </reference>
          <reference field="81" count="1">
            <x v="117"/>
          </reference>
        </references>
      </pivotArea>
    </format>
    <format dxfId="5868">
      <pivotArea dataOnly="0" labelOnly="1" outline="0" fieldPosition="0">
        <references count="4">
          <reference field="3" count="1" selected="0">
            <x v="6"/>
          </reference>
          <reference field="5" count="1" selected="0">
            <x v="74"/>
          </reference>
          <reference field="37" count="1" selected="0">
            <x v="4"/>
          </reference>
          <reference field="81" count="1">
            <x v="120"/>
          </reference>
        </references>
      </pivotArea>
    </format>
    <format dxfId="5867">
      <pivotArea dataOnly="0" labelOnly="1" outline="0" fieldPosition="0">
        <references count="4">
          <reference field="3" count="1" selected="0">
            <x v="6"/>
          </reference>
          <reference field="5" count="1" selected="0">
            <x v="158"/>
          </reference>
          <reference field="37" count="1" selected="0">
            <x v="65"/>
          </reference>
          <reference field="81" count="1">
            <x v="68"/>
          </reference>
        </references>
      </pivotArea>
    </format>
    <format dxfId="5866">
      <pivotArea dataOnly="0" labelOnly="1" outline="0" fieldPosition="0">
        <references count="4">
          <reference field="3" count="1" selected="0">
            <x v="6"/>
          </reference>
          <reference field="5" count="1" selected="0">
            <x v="159"/>
          </reference>
          <reference field="37" count="1" selected="0">
            <x v="51"/>
          </reference>
          <reference field="81" count="1">
            <x v="43"/>
          </reference>
        </references>
      </pivotArea>
    </format>
    <format dxfId="5865">
      <pivotArea dataOnly="0" labelOnly="1" outline="0" fieldPosition="0">
        <references count="4">
          <reference field="3" count="1" selected="0">
            <x v="6"/>
          </reference>
          <reference field="5" count="1" selected="0">
            <x v="160"/>
          </reference>
          <reference field="37" count="1" selected="0">
            <x v="66"/>
          </reference>
          <reference field="81" count="1">
            <x v="85"/>
          </reference>
        </references>
      </pivotArea>
    </format>
    <format dxfId="5864">
      <pivotArea dataOnly="0" labelOnly="1" outline="0" fieldPosition="0">
        <references count="4">
          <reference field="3" count="1" selected="0">
            <x v="6"/>
          </reference>
          <reference field="5" count="1" selected="0">
            <x v="182"/>
          </reference>
          <reference field="37" count="1" selected="0">
            <x v="13"/>
          </reference>
          <reference field="81" count="1">
            <x v="79"/>
          </reference>
        </references>
      </pivotArea>
    </format>
    <format dxfId="5863">
      <pivotArea dataOnly="0" labelOnly="1" outline="0" fieldPosition="0">
        <references count="4">
          <reference field="3" count="1" selected="0">
            <x v="7"/>
          </reference>
          <reference field="5" count="1" selected="0">
            <x v="28"/>
          </reference>
          <reference field="37" count="1" selected="0">
            <x v="156"/>
          </reference>
          <reference field="81" count="1">
            <x v="77"/>
          </reference>
        </references>
      </pivotArea>
    </format>
    <format dxfId="5862">
      <pivotArea dataOnly="0" labelOnly="1" outline="0" fieldPosition="0">
        <references count="4">
          <reference field="3" count="1" selected="0">
            <x v="7"/>
          </reference>
          <reference field="5" count="1" selected="0">
            <x v="29"/>
          </reference>
          <reference field="37" count="1" selected="0">
            <x v="155"/>
          </reference>
          <reference field="81" count="1">
            <x v="76"/>
          </reference>
        </references>
      </pivotArea>
    </format>
    <format dxfId="5861">
      <pivotArea dataOnly="0" labelOnly="1" outline="0" fieldPosition="0">
        <references count="4">
          <reference field="3" count="1" selected="0">
            <x v="8"/>
          </reference>
          <reference field="5" count="1" selected="0">
            <x v="52"/>
          </reference>
          <reference field="37" count="1" selected="0">
            <x v="28"/>
          </reference>
          <reference field="81" count="1">
            <x v="71"/>
          </reference>
        </references>
      </pivotArea>
    </format>
    <format dxfId="5860">
      <pivotArea dataOnly="0" labelOnly="1" outline="0" fieldPosition="0">
        <references count="4">
          <reference field="3" count="1" selected="0">
            <x v="8"/>
          </reference>
          <reference field="5" count="1" selected="0">
            <x v="163"/>
          </reference>
          <reference field="37" count="1" selected="0">
            <x v="157"/>
          </reference>
          <reference field="81" count="1">
            <x v="72"/>
          </reference>
        </references>
      </pivotArea>
    </format>
    <format dxfId="5859">
      <pivotArea dataOnly="0" labelOnly="1" outline="0" fieldPosition="0">
        <references count="4">
          <reference field="3" count="1" selected="0">
            <x v="8"/>
          </reference>
          <reference field="5" count="1" selected="0">
            <x v="164"/>
          </reference>
          <reference field="37" count="1" selected="0">
            <x v="38"/>
          </reference>
          <reference field="81" count="1">
            <x v="162"/>
          </reference>
        </references>
      </pivotArea>
    </format>
    <format dxfId="5858">
      <pivotArea dataOnly="0" labelOnly="1" outline="0" fieldPosition="0">
        <references count="4">
          <reference field="3" count="1" selected="0">
            <x v="9"/>
          </reference>
          <reference field="5" count="1" selected="0">
            <x v="136"/>
          </reference>
          <reference field="37" count="1" selected="0">
            <x v="37"/>
          </reference>
          <reference field="81" count="1">
            <x v="32"/>
          </reference>
        </references>
      </pivotArea>
    </format>
    <format dxfId="5857">
      <pivotArea dataOnly="0" labelOnly="1" outline="0" fieldPosition="0">
        <references count="4">
          <reference field="3" count="1" selected="0">
            <x v="9"/>
          </reference>
          <reference field="5" count="1" selected="0">
            <x v="137"/>
          </reference>
          <reference field="37" count="1" selected="0">
            <x v="30"/>
          </reference>
          <reference field="81" count="1">
            <x v="20"/>
          </reference>
        </references>
      </pivotArea>
    </format>
    <format dxfId="5856">
      <pivotArea dataOnly="0" labelOnly="1" outline="0" fieldPosition="0">
        <references count="4">
          <reference field="3" count="1" selected="0">
            <x v="9"/>
          </reference>
          <reference field="5" count="1" selected="0">
            <x v="139"/>
          </reference>
          <reference field="37" count="1" selected="0">
            <x v="72"/>
          </reference>
          <reference field="81" count="1">
            <x v="3"/>
          </reference>
        </references>
      </pivotArea>
    </format>
    <format dxfId="5855">
      <pivotArea dataOnly="0" labelOnly="1" outline="0" fieldPosition="0">
        <references count="4">
          <reference field="3" count="1" selected="0">
            <x v="9"/>
          </reference>
          <reference field="5" count="1" selected="0">
            <x v="140"/>
          </reference>
          <reference field="37" count="1" selected="0">
            <x v="108"/>
          </reference>
          <reference field="81" count="1">
            <x v="13"/>
          </reference>
        </references>
      </pivotArea>
    </format>
    <format dxfId="5854">
      <pivotArea dataOnly="0" labelOnly="1" outline="0" fieldPosition="0">
        <references count="4">
          <reference field="3" count="1" selected="0">
            <x v="9"/>
          </reference>
          <reference field="5" count="1" selected="0">
            <x v="141"/>
          </reference>
          <reference field="37" count="1" selected="0">
            <x v="58"/>
          </reference>
          <reference field="81" count="1">
            <x v="1"/>
          </reference>
        </references>
      </pivotArea>
    </format>
    <format dxfId="5853">
      <pivotArea dataOnly="0" labelOnly="1" outline="0" fieldPosition="0">
        <references count="4">
          <reference field="3" count="1" selected="0">
            <x v="9"/>
          </reference>
          <reference field="5" count="1" selected="0">
            <x v="142"/>
          </reference>
          <reference field="37" count="1" selected="0">
            <x v="50"/>
          </reference>
          <reference field="81" count="1">
            <x v="35"/>
          </reference>
        </references>
      </pivotArea>
    </format>
    <format dxfId="5852">
      <pivotArea dataOnly="0" labelOnly="1" outline="0" fieldPosition="0">
        <references count="4">
          <reference field="3" count="1" selected="0">
            <x v="9"/>
          </reference>
          <reference field="5" count="1" selected="0">
            <x v="143"/>
          </reference>
          <reference field="37" count="1" selected="0">
            <x v="81"/>
          </reference>
          <reference field="81" count="1">
            <x v="23"/>
          </reference>
        </references>
      </pivotArea>
    </format>
    <format dxfId="5851">
      <pivotArea dataOnly="0" labelOnly="1" outline="0" fieldPosition="0">
        <references count="4">
          <reference field="3" count="1" selected="0">
            <x v="9"/>
          </reference>
          <reference field="5" count="1" selected="0">
            <x v="144"/>
          </reference>
          <reference field="37" count="1" selected="0">
            <x v="69"/>
          </reference>
          <reference field="81" count="1">
            <x v="22"/>
          </reference>
        </references>
      </pivotArea>
    </format>
    <format dxfId="5850">
      <pivotArea dataOnly="0" labelOnly="1" outline="0" fieldPosition="0">
        <references count="4">
          <reference field="3" count="1" selected="0">
            <x v="9"/>
          </reference>
          <reference field="5" count="1" selected="0">
            <x v="145"/>
          </reference>
          <reference field="37" count="1" selected="0">
            <x v="80"/>
          </reference>
          <reference field="81" count="1">
            <x v="21"/>
          </reference>
        </references>
      </pivotArea>
    </format>
    <format dxfId="5849">
      <pivotArea dataOnly="0" labelOnly="1" outline="0" fieldPosition="0">
        <references count="4">
          <reference field="3" count="1" selected="0">
            <x v="9"/>
          </reference>
          <reference field="5" count="1" selected="0">
            <x v="146"/>
          </reference>
          <reference field="37" count="1" selected="0">
            <x v="29"/>
          </reference>
          <reference field="81" count="1">
            <x v="152"/>
          </reference>
        </references>
      </pivotArea>
    </format>
    <format dxfId="5848">
      <pivotArea dataOnly="0" labelOnly="1" outline="0" fieldPosition="0">
        <references count="4">
          <reference field="3" count="1" selected="0">
            <x v="10"/>
          </reference>
          <reference field="5" count="1" selected="0">
            <x v="30"/>
          </reference>
          <reference field="37" count="1" selected="0">
            <x v="147"/>
          </reference>
          <reference field="81" count="1">
            <x v="96"/>
          </reference>
        </references>
      </pivotArea>
    </format>
    <format dxfId="5847">
      <pivotArea dataOnly="0" labelOnly="1" outline="0" fieldPosition="0">
        <references count="4">
          <reference field="3" count="1" selected="0">
            <x v="10"/>
          </reference>
          <reference field="5" count="1" selected="0">
            <x v="31"/>
          </reference>
          <reference field="37" count="1" selected="0">
            <x v="16"/>
          </reference>
          <reference field="81" count="1">
            <x v="149"/>
          </reference>
        </references>
      </pivotArea>
    </format>
    <format dxfId="5846">
      <pivotArea dataOnly="0" labelOnly="1" outline="0" fieldPosition="0">
        <references count="4">
          <reference field="3" count="1" selected="0">
            <x v="10"/>
          </reference>
          <reference field="5" count="1" selected="0">
            <x v="32"/>
          </reference>
          <reference field="37" count="1" selected="0">
            <x v="90"/>
          </reference>
          <reference field="81" count="1">
            <x v="110"/>
          </reference>
        </references>
      </pivotArea>
    </format>
    <format dxfId="5845">
      <pivotArea dataOnly="0" labelOnly="1" outline="0" fieldPosition="0">
        <references count="4">
          <reference field="3" count="1" selected="0">
            <x v="10"/>
          </reference>
          <reference field="5" count="1" selected="0">
            <x v="33"/>
          </reference>
          <reference field="37" count="1" selected="0">
            <x v="17"/>
          </reference>
          <reference field="81" count="1">
            <x v="95"/>
          </reference>
        </references>
      </pivotArea>
    </format>
    <format dxfId="5844">
      <pivotArea dataOnly="0" labelOnly="1" outline="0" fieldPosition="0">
        <references count="4">
          <reference field="3" count="1" selected="0">
            <x v="10"/>
          </reference>
          <reference field="5" count="1" selected="0">
            <x v="34"/>
          </reference>
          <reference field="37" count="1" selected="0">
            <x v="19"/>
          </reference>
          <reference field="81" count="1">
            <x v="27"/>
          </reference>
        </references>
      </pivotArea>
    </format>
    <format dxfId="5843">
      <pivotArea dataOnly="0" labelOnly="1" outline="0" fieldPosition="0">
        <references count="4">
          <reference field="3" count="1" selected="0">
            <x v="10"/>
          </reference>
          <reference field="5" count="1" selected="0">
            <x v="35"/>
          </reference>
          <reference field="37" count="1" selected="0">
            <x v="146"/>
          </reference>
          <reference field="81" count="1">
            <x v="51"/>
          </reference>
        </references>
      </pivotArea>
    </format>
    <format dxfId="5842">
      <pivotArea dataOnly="0" labelOnly="1" outline="0" fieldPosition="0">
        <references count="4">
          <reference field="3" count="1" selected="0">
            <x v="11"/>
          </reference>
          <reference field="5" count="1" selected="0">
            <x v="42"/>
          </reference>
          <reference field="37" count="1" selected="0">
            <x v="73"/>
          </reference>
          <reference field="81" count="1">
            <x v="75"/>
          </reference>
        </references>
      </pivotArea>
    </format>
    <format dxfId="5841">
      <pivotArea dataOnly="0" labelOnly="1" outline="0" fieldPosition="0">
        <references count="4">
          <reference field="3" count="1" selected="0">
            <x v="11"/>
          </reference>
          <reference field="5" count="1" selected="0">
            <x v="51"/>
          </reference>
          <reference field="37" count="1" selected="0">
            <x v="137"/>
          </reference>
          <reference field="81" count="1">
            <x v="138"/>
          </reference>
        </references>
      </pivotArea>
    </format>
    <format dxfId="5840">
      <pivotArea dataOnly="0" labelOnly="1" outline="0" fieldPosition="0">
        <references count="4">
          <reference field="3" count="1" selected="0">
            <x v="12"/>
          </reference>
          <reference field="5" count="1" selected="0">
            <x v="61"/>
          </reference>
          <reference field="37" count="1" selected="0">
            <x v="39"/>
          </reference>
          <reference field="81" count="1">
            <x v="16"/>
          </reference>
        </references>
      </pivotArea>
    </format>
    <format dxfId="5839">
      <pivotArea dataOnly="0" labelOnly="1" outline="0" fieldPosition="0">
        <references count="4">
          <reference field="3" count="1" selected="0">
            <x v="12"/>
          </reference>
          <reference field="5" count="1" selected="0">
            <x v="62"/>
          </reference>
          <reference field="37" count="1" selected="0">
            <x v="0"/>
          </reference>
          <reference field="81" count="1">
            <x v="7"/>
          </reference>
        </references>
      </pivotArea>
    </format>
    <format dxfId="5838">
      <pivotArea dataOnly="0" labelOnly="1" outline="0" fieldPosition="0">
        <references count="4">
          <reference field="3" count="1" selected="0">
            <x v="13"/>
          </reference>
          <reference field="5" count="1" selected="0">
            <x v="175"/>
          </reference>
          <reference field="37" count="1" selected="0">
            <x v="88"/>
          </reference>
          <reference field="81" count="1">
            <x v="154"/>
          </reference>
        </references>
      </pivotArea>
    </format>
    <format dxfId="5837">
      <pivotArea dataOnly="0" labelOnly="1" outline="0" fieldPosition="0">
        <references count="4">
          <reference field="3" count="1" selected="0">
            <x v="14"/>
          </reference>
          <reference field="5" count="1" selected="0">
            <x v="75"/>
          </reference>
          <reference field="37" count="1" selected="0">
            <x v="0"/>
          </reference>
          <reference field="81" count="1">
            <x v="7"/>
          </reference>
        </references>
      </pivotArea>
    </format>
    <format dxfId="5836">
      <pivotArea dataOnly="0" labelOnly="1" outline="0" fieldPosition="0">
        <references count="4">
          <reference field="3" count="1" selected="0">
            <x v="14"/>
          </reference>
          <reference field="5" count="1" selected="0">
            <x v="76"/>
          </reference>
          <reference field="37" count="1" selected="0">
            <x v="79"/>
          </reference>
          <reference field="81" count="1">
            <x v="70"/>
          </reference>
        </references>
      </pivotArea>
    </format>
    <format dxfId="5835">
      <pivotArea dataOnly="0" labelOnly="1" outline="0" fieldPosition="0">
        <references count="4">
          <reference field="3" count="1" selected="0">
            <x v="14"/>
          </reference>
          <reference field="5" count="1" selected="0">
            <x v="77"/>
          </reference>
          <reference field="37" count="1" selected="0">
            <x v="0"/>
          </reference>
          <reference field="81" count="1">
            <x v="7"/>
          </reference>
        </references>
      </pivotArea>
    </format>
    <format dxfId="5834">
      <pivotArea dataOnly="0" labelOnly="1" outline="0" fieldPosition="0">
        <references count="4">
          <reference field="3" count="1" selected="0">
            <x v="14"/>
          </reference>
          <reference field="5" count="1" selected="0">
            <x v="78"/>
          </reference>
          <reference field="37" count="1" selected="0">
            <x v="95"/>
          </reference>
          <reference field="81" count="1">
            <x v="0"/>
          </reference>
        </references>
      </pivotArea>
    </format>
    <format dxfId="5833">
      <pivotArea dataOnly="0" labelOnly="1" outline="0" fieldPosition="0">
        <references count="4">
          <reference field="3" count="1" selected="0">
            <x v="14"/>
          </reference>
          <reference field="5" count="1" selected="0">
            <x v="79"/>
          </reference>
          <reference field="37" count="1" selected="0">
            <x v="85"/>
          </reference>
          <reference field="81" count="1">
            <x v="45"/>
          </reference>
        </references>
      </pivotArea>
    </format>
    <format dxfId="5832">
      <pivotArea dataOnly="0" labelOnly="1" outline="0" fieldPosition="0">
        <references count="4">
          <reference field="3" count="1" selected="0">
            <x v="14"/>
          </reference>
          <reference field="5" count="1" selected="0">
            <x v="80"/>
          </reference>
          <reference field="37" count="1" selected="0">
            <x v="113"/>
          </reference>
          <reference field="81" count="1">
            <x v="122"/>
          </reference>
        </references>
      </pivotArea>
    </format>
    <format dxfId="5831">
      <pivotArea dataOnly="0" labelOnly="1" outline="0" fieldPosition="0">
        <references count="4">
          <reference field="3" count="1" selected="0">
            <x v="14"/>
          </reference>
          <reference field="5" count="1" selected="0">
            <x v="81"/>
          </reference>
          <reference field="37" count="1" selected="0">
            <x v="112"/>
          </reference>
          <reference field="81" count="1">
            <x v="121"/>
          </reference>
        </references>
      </pivotArea>
    </format>
    <format dxfId="5830">
      <pivotArea dataOnly="0" labelOnly="1" outline="0" fieldPosition="0">
        <references count="4">
          <reference field="3" count="1" selected="0">
            <x v="14"/>
          </reference>
          <reference field="5" count="1" selected="0">
            <x v="82"/>
          </reference>
          <reference field="37" count="1" selected="0">
            <x v="150"/>
          </reference>
          <reference field="81" count="1">
            <x v="52"/>
          </reference>
        </references>
      </pivotArea>
    </format>
    <format dxfId="5829">
      <pivotArea dataOnly="0" labelOnly="1" outline="0" fieldPosition="0">
        <references count="4">
          <reference field="3" count="1" selected="0">
            <x v="14"/>
          </reference>
          <reference field="5" count="1" selected="0">
            <x v="83"/>
          </reference>
          <reference field="37" count="1" selected="0">
            <x v="55"/>
          </reference>
          <reference field="81" count="1">
            <x v="137"/>
          </reference>
        </references>
      </pivotArea>
    </format>
    <format dxfId="5828">
      <pivotArea dataOnly="0" labelOnly="1" outline="0" fieldPosition="0">
        <references count="4">
          <reference field="3" count="1" selected="0">
            <x v="14"/>
          </reference>
          <reference field="5" count="1" selected="0">
            <x v="84"/>
          </reference>
          <reference field="37" count="1" selected="0">
            <x v="62"/>
          </reference>
          <reference field="81" count="1">
            <x v="148"/>
          </reference>
        </references>
      </pivotArea>
    </format>
    <format dxfId="5827">
      <pivotArea dataOnly="0" labelOnly="1" outline="0" fieldPosition="0">
        <references count="4">
          <reference field="3" count="1" selected="0">
            <x v="14"/>
          </reference>
          <reference field="5" count="1" selected="0">
            <x v="85"/>
          </reference>
          <reference field="37" count="1" selected="0">
            <x v="31"/>
          </reference>
          <reference field="81" count="1">
            <x v="78"/>
          </reference>
        </references>
      </pivotArea>
    </format>
    <format dxfId="5826">
      <pivotArea dataOnly="0" labelOnly="1" outline="0" fieldPosition="0">
        <references count="4">
          <reference field="3" count="1" selected="0">
            <x v="14"/>
          </reference>
          <reference field="5" count="1" selected="0">
            <x v="86"/>
          </reference>
          <reference field="37" count="1" selected="0">
            <x v="77"/>
          </reference>
          <reference field="81" count="1">
            <x v="124"/>
          </reference>
        </references>
      </pivotArea>
    </format>
    <format dxfId="5825">
      <pivotArea dataOnly="0" labelOnly="1" outline="0" fieldPosition="0">
        <references count="4">
          <reference field="3" count="1" selected="0">
            <x v="14"/>
          </reference>
          <reference field="5" count="1" selected="0">
            <x v="87"/>
          </reference>
          <reference field="37" count="1" selected="0">
            <x v="49"/>
          </reference>
          <reference field="81" count="1">
            <x v="30"/>
          </reference>
        </references>
      </pivotArea>
    </format>
    <format dxfId="5824">
      <pivotArea dataOnly="0" labelOnly="1" outline="0" fieldPosition="0">
        <references count="4">
          <reference field="3" count="1" selected="0">
            <x v="14"/>
          </reference>
          <reference field="5" count="1" selected="0">
            <x v="88"/>
          </reference>
          <reference field="37" count="1" selected="0">
            <x v="76"/>
          </reference>
          <reference field="81" count="1">
            <x v="133"/>
          </reference>
        </references>
      </pivotArea>
    </format>
    <format dxfId="5823">
      <pivotArea dataOnly="0" labelOnly="1" outline="0" fieldPosition="0">
        <references count="4">
          <reference field="3" count="1" selected="0">
            <x v="14"/>
          </reference>
          <reference field="5" count="1" selected="0">
            <x v="89"/>
          </reference>
          <reference field="37" count="1" selected="0">
            <x v="1"/>
          </reference>
          <reference field="81" count="1">
            <x v="57"/>
          </reference>
        </references>
      </pivotArea>
    </format>
    <format dxfId="5822">
      <pivotArea dataOnly="0" labelOnly="1" outline="0" fieldPosition="0">
        <references count="4">
          <reference field="3" count="1" selected="0">
            <x v="14"/>
          </reference>
          <reference field="5" count="1" selected="0">
            <x v="90"/>
          </reference>
          <reference field="37" count="1" selected="0">
            <x v="117"/>
          </reference>
          <reference field="81" count="1">
            <x v="163"/>
          </reference>
        </references>
      </pivotArea>
    </format>
    <format dxfId="5821">
      <pivotArea dataOnly="0" labelOnly="1" outline="0" fieldPosition="0">
        <references count="4">
          <reference field="3" count="1" selected="0">
            <x v="14"/>
          </reference>
          <reference field="5" count="1" selected="0">
            <x v="91"/>
          </reference>
          <reference field="37" count="1" selected="0">
            <x v="116"/>
          </reference>
          <reference field="81" count="1">
            <x v="65"/>
          </reference>
        </references>
      </pivotArea>
    </format>
    <format dxfId="5820">
      <pivotArea dataOnly="0" labelOnly="1" outline="0" fieldPosition="0">
        <references count="4">
          <reference field="3" count="1" selected="0">
            <x v="14"/>
          </reference>
          <reference field="5" count="1" selected="0">
            <x v="92"/>
          </reference>
          <reference field="37" count="1" selected="0">
            <x v="41"/>
          </reference>
          <reference field="81" count="1">
            <x v="139"/>
          </reference>
        </references>
      </pivotArea>
    </format>
    <format dxfId="5819">
      <pivotArea dataOnly="0" labelOnly="1" outline="0" fieldPosition="0">
        <references count="4">
          <reference field="3" count="1" selected="0">
            <x v="14"/>
          </reference>
          <reference field="5" count="1" selected="0">
            <x v="93"/>
          </reference>
          <reference field="37" count="1" selected="0">
            <x v="84"/>
          </reference>
          <reference field="81" count="1">
            <x v="147"/>
          </reference>
        </references>
      </pivotArea>
    </format>
    <format dxfId="5818">
      <pivotArea dataOnly="0" labelOnly="1" outline="0" fieldPosition="0">
        <references count="4">
          <reference field="3" count="1" selected="0">
            <x v="14"/>
          </reference>
          <reference field="5" count="1" selected="0">
            <x v="94"/>
          </reference>
          <reference field="37" count="1" selected="0">
            <x v="98"/>
          </reference>
          <reference field="81" count="1">
            <x v="126"/>
          </reference>
        </references>
      </pivotArea>
    </format>
    <format dxfId="5817">
      <pivotArea dataOnly="0" labelOnly="1" outline="0" fieldPosition="0">
        <references count="4">
          <reference field="3" count="1" selected="0">
            <x v="14"/>
          </reference>
          <reference field="5" count="1" selected="0">
            <x v="95"/>
          </reference>
          <reference field="37" count="1" selected="0">
            <x v="0"/>
          </reference>
          <reference field="81" count="1">
            <x v="7"/>
          </reference>
        </references>
      </pivotArea>
    </format>
    <format dxfId="5816">
      <pivotArea dataOnly="0" labelOnly="1" outline="0" fieldPosition="0">
        <references count="4">
          <reference field="3" count="1" selected="0">
            <x v="14"/>
          </reference>
          <reference field="5" count="1" selected="0">
            <x v="96"/>
          </reference>
          <reference field="37" count="1" selected="0">
            <x v="0"/>
          </reference>
          <reference field="81" count="1">
            <x v="7"/>
          </reference>
        </references>
      </pivotArea>
    </format>
    <format dxfId="5815">
      <pivotArea dataOnly="0" labelOnly="1" outline="0" fieldPosition="0">
        <references count="4">
          <reference field="3" count="1" selected="0">
            <x v="14"/>
          </reference>
          <reference field="5" count="1" selected="0">
            <x v="97"/>
          </reference>
          <reference field="37" count="1" selected="0">
            <x v="60"/>
          </reference>
          <reference field="81" count="1">
            <x v="127"/>
          </reference>
        </references>
      </pivotArea>
    </format>
    <format dxfId="5814">
      <pivotArea dataOnly="0" labelOnly="1" outline="0" fieldPosition="0">
        <references count="4">
          <reference field="3" count="1" selected="0">
            <x v="14"/>
          </reference>
          <reference field="5" count="1" selected="0">
            <x v="98"/>
          </reference>
          <reference field="37" count="1" selected="0">
            <x v="33"/>
          </reference>
          <reference field="81" count="1">
            <x v="42"/>
          </reference>
        </references>
      </pivotArea>
    </format>
    <format dxfId="5813">
      <pivotArea dataOnly="0" labelOnly="1" outline="0" fieldPosition="0">
        <references count="4">
          <reference field="3" count="1" selected="0">
            <x v="14"/>
          </reference>
          <reference field="5" count="1" selected="0">
            <x v="99"/>
          </reference>
          <reference field="37" count="1" selected="0">
            <x v="35"/>
          </reference>
          <reference field="81" count="1">
            <x v="61"/>
          </reference>
        </references>
      </pivotArea>
    </format>
    <format dxfId="5812">
      <pivotArea dataOnly="0" labelOnly="1" outline="0" fieldPosition="0">
        <references count="4">
          <reference field="3" count="1" selected="0">
            <x v="14"/>
          </reference>
          <reference field="5" count="1" selected="0">
            <x v="100"/>
          </reference>
          <reference field="37" count="1" selected="0">
            <x v="34"/>
          </reference>
          <reference field="81" count="1">
            <x v="60"/>
          </reference>
        </references>
      </pivotArea>
    </format>
    <format dxfId="5811">
      <pivotArea dataOnly="0" labelOnly="1" outline="0" fieldPosition="0">
        <references count="4">
          <reference field="3" count="1" selected="0">
            <x v="14"/>
          </reference>
          <reference field="5" count="1" selected="0">
            <x v="101"/>
          </reference>
          <reference field="37" count="1" selected="0">
            <x v="128"/>
          </reference>
          <reference field="81" count="1">
            <x v="125"/>
          </reference>
        </references>
      </pivotArea>
    </format>
    <format dxfId="5810">
      <pivotArea dataOnly="0" labelOnly="1" outline="0" fieldPosition="0">
        <references count="4">
          <reference field="3" count="1" selected="0">
            <x v="14"/>
          </reference>
          <reference field="5" count="1" selected="0">
            <x v="102"/>
          </reference>
          <reference field="37" count="1" selected="0">
            <x v="103"/>
          </reference>
          <reference field="81" count="1">
            <x v="8"/>
          </reference>
        </references>
      </pivotArea>
    </format>
    <format dxfId="5809">
      <pivotArea dataOnly="0" labelOnly="1" outline="0" fieldPosition="0">
        <references count="4">
          <reference field="3" count="1" selected="0">
            <x v="14"/>
          </reference>
          <reference field="5" count="1" selected="0">
            <x v="103"/>
          </reference>
          <reference field="37" count="1" selected="0">
            <x v="104"/>
          </reference>
          <reference field="81" count="1">
            <x v="10"/>
          </reference>
        </references>
      </pivotArea>
    </format>
    <format dxfId="5808">
      <pivotArea dataOnly="0" labelOnly="1" outline="0" fieldPosition="0">
        <references count="4">
          <reference field="3" count="1" selected="0">
            <x v="14"/>
          </reference>
          <reference field="5" count="1" selected="0">
            <x v="104"/>
          </reference>
          <reference field="37" count="1" selected="0">
            <x v="105"/>
          </reference>
          <reference field="81" count="1">
            <x v="9"/>
          </reference>
        </references>
      </pivotArea>
    </format>
    <format dxfId="5807">
      <pivotArea dataOnly="0" labelOnly="1" outline="0" fieldPosition="0">
        <references count="4">
          <reference field="3" count="1" selected="0">
            <x v="14"/>
          </reference>
          <reference field="5" count="1" selected="0">
            <x v="105"/>
          </reference>
          <reference field="37" count="1" selected="0">
            <x v="101"/>
          </reference>
          <reference field="81" count="1">
            <x v="10"/>
          </reference>
        </references>
      </pivotArea>
    </format>
    <format dxfId="5806">
      <pivotArea dataOnly="0" labelOnly="1" outline="0" fieldPosition="0">
        <references count="4">
          <reference field="3" count="1" selected="0">
            <x v="14"/>
          </reference>
          <reference field="5" count="1" selected="0">
            <x v="106"/>
          </reference>
          <reference field="37" count="1" selected="0">
            <x v="36"/>
          </reference>
          <reference field="81" count="1">
            <x v="166"/>
          </reference>
        </references>
      </pivotArea>
    </format>
    <format dxfId="5805">
      <pivotArea dataOnly="0" labelOnly="1" outline="0" fieldPosition="0">
        <references count="4">
          <reference field="3" count="1" selected="0">
            <x v="14"/>
          </reference>
          <reference field="5" count="1" selected="0">
            <x v="107"/>
          </reference>
          <reference field="37" count="1" selected="0">
            <x v="87"/>
          </reference>
          <reference field="81" count="1">
            <x v="101"/>
          </reference>
        </references>
      </pivotArea>
    </format>
    <format dxfId="5804">
      <pivotArea dataOnly="0" labelOnly="1" outline="0" fieldPosition="0">
        <references count="4">
          <reference field="3" count="1" selected="0">
            <x v="14"/>
          </reference>
          <reference field="5" count="1" selected="0">
            <x v="108"/>
          </reference>
          <reference field="37" count="1" selected="0">
            <x v="32"/>
          </reference>
          <reference field="81" count="1">
            <x v="46"/>
          </reference>
        </references>
      </pivotArea>
    </format>
    <format dxfId="5803">
      <pivotArea dataOnly="0" labelOnly="1" outline="0" fieldPosition="0">
        <references count="4">
          <reference field="3" count="1" selected="0">
            <x v="14"/>
          </reference>
          <reference field="5" count="1" selected="0">
            <x v="109"/>
          </reference>
          <reference field="37" count="1" selected="0">
            <x v="42"/>
          </reference>
          <reference field="81" count="1">
            <x v="129"/>
          </reference>
        </references>
      </pivotArea>
    </format>
    <format dxfId="5802">
      <pivotArea dataOnly="0" labelOnly="1" outline="0" fieldPosition="0">
        <references count="4">
          <reference field="3" count="1" selected="0">
            <x v="14"/>
          </reference>
          <reference field="5" count="1" selected="0">
            <x v="110"/>
          </reference>
          <reference field="37" count="1" selected="0">
            <x v="61"/>
          </reference>
          <reference field="81" count="1">
            <x v="116"/>
          </reference>
        </references>
      </pivotArea>
    </format>
    <format dxfId="5801">
      <pivotArea dataOnly="0" labelOnly="1" outline="0" fieldPosition="0">
        <references count="4">
          <reference field="3" count="1" selected="0">
            <x v="14"/>
          </reference>
          <reference field="5" count="1" selected="0">
            <x v="112"/>
          </reference>
          <reference field="37" count="1" selected="0">
            <x v="0"/>
          </reference>
          <reference field="81" count="1">
            <x v="7"/>
          </reference>
        </references>
      </pivotArea>
    </format>
    <format dxfId="5800">
      <pivotArea dataOnly="0" labelOnly="1" outline="0" fieldPosition="0">
        <references count="4">
          <reference field="3" count="1" selected="0">
            <x v="14"/>
          </reference>
          <reference field="5" count="1" selected="0">
            <x v="113"/>
          </reference>
          <reference field="37" count="1" selected="0">
            <x v="23"/>
          </reference>
          <reference field="81" count="1">
            <x v="18"/>
          </reference>
        </references>
      </pivotArea>
    </format>
    <format dxfId="5799">
      <pivotArea dataOnly="0" labelOnly="1" outline="0" fieldPosition="0">
        <references count="4">
          <reference field="3" count="1" selected="0">
            <x v="14"/>
          </reference>
          <reference field="5" count="1" selected="0">
            <x v="114"/>
          </reference>
          <reference field="37" count="1" selected="0">
            <x v="2"/>
          </reference>
          <reference field="81" count="1">
            <x v="17"/>
          </reference>
        </references>
      </pivotArea>
    </format>
    <format dxfId="5798">
      <pivotArea dataOnly="0" labelOnly="1" outline="0" fieldPosition="0">
        <references count="4">
          <reference field="3" count="1" selected="0">
            <x v="14"/>
          </reference>
          <reference field="5" count="1" selected="0">
            <x v="115"/>
          </reference>
          <reference field="37" count="1" selected="0">
            <x v="82"/>
          </reference>
          <reference field="81" count="1">
            <x v="87"/>
          </reference>
        </references>
      </pivotArea>
    </format>
    <format dxfId="5797">
      <pivotArea dataOnly="0" labelOnly="1" outline="0" fieldPosition="0">
        <references count="4">
          <reference field="3" count="1" selected="0">
            <x v="14"/>
          </reference>
          <reference field="5" count="1" selected="0">
            <x v="116"/>
          </reference>
          <reference field="37" count="1" selected="0">
            <x v="83"/>
          </reference>
          <reference field="81" count="1">
            <x v="89"/>
          </reference>
        </references>
      </pivotArea>
    </format>
    <format dxfId="5796">
      <pivotArea dataOnly="0" labelOnly="1" outline="0" fieldPosition="0">
        <references count="4">
          <reference field="3" count="1" selected="0">
            <x v="14"/>
          </reference>
          <reference field="5" count="1" selected="0">
            <x v="117"/>
          </reference>
          <reference field="37" count="1" selected="0">
            <x v="56"/>
          </reference>
          <reference field="81" count="1">
            <x v="48"/>
          </reference>
        </references>
      </pivotArea>
    </format>
    <format dxfId="5795">
      <pivotArea dataOnly="0" labelOnly="1" outline="0" fieldPosition="0">
        <references count="4">
          <reference field="3" count="1" selected="0">
            <x v="14"/>
          </reference>
          <reference field="5" count="1" selected="0">
            <x v="118"/>
          </reference>
          <reference field="37" count="1" selected="0">
            <x v="25"/>
          </reference>
          <reference field="81" count="1">
            <x v="19"/>
          </reference>
        </references>
      </pivotArea>
    </format>
    <format dxfId="5794">
      <pivotArea dataOnly="0" labelOnly="1" outline="0" fieldPosition="0">
        <references count="4">
          <reference field="3" count="1" selected="0">
            <x v="14"/>
          </reference>
          <reference field="5" count="1" selected="0">
            <x v="119"/>
          </reference>
          <reference field="37" count="1" selected="0">
            <x v="100"/>
          </reference>
          <reference field="81" count="1">
            <x v="92"/>
          </reference>
        </references>
      </pivotArea>
    </format>
    <format dxfId="5793">
      <pivotArea dataOnly="0" labelOnly="1" outline="0" fieldPosition="0">
        <references count="4">
          <reference field="3" count="1" selected="0">
            <x v="14"/>
          </reference>
          <reference field="5" count="1" selected="0">
            <x v="120"/>
          </reference>
          <reference field="37" count="1" selected="0">
            <x v="54"/>
          </reference>
          <reference field="81" count="1">
            <x v="111"/>
          </reference>
        </references>
      </pivotArea>
    </format>
    <format dxfId="5792">
      <pivotArea dataOnly="0" labelOnly="1" outline="0" fieldPosition="0">
        <references count="4">
          <reference field="3" count="1" selected="0">
            <x v="14"/>
          </reference>
          <reference field="5" count="1" selected="0">
            <x v="121"/>
          </reference>
          <reference field="37" count="1" selected="0">
            <x v="45"/>
          </reference>
          <reference field="81" count="1">
            <x v="55"/>
          </reference>
        </references>
      </pivotArea>
    </format>
    <format dxfId="5791">
      <pivotArea dataOnly="0" labelOnly="1" outline="0" fieldPosition="0">
        <references count="4">
          <reference field="3" count="1" selected="0">
            <x v="14"/>
          </reference>
          <reference field="5" count="1" selected="0">
            <x v="122"/>
          </reference>
          <reference field="37" count="1" selected="0">
            <x v="114"/>
          </reference>
          <reference field="81" count="1">
            <x v="109"/>
          </reference>
        </references>
      </pivotArea>
    </format>
    <format dxfId="5790">
      <pivotArea dataOnly="0" labelOnly="1" outline="0" fieldPosition="0">
        <references count="4">
          <reference field="3" count="1" selected="0">
            <x v="14"/>
          </reference>
          <reference field="5" count="1" selected="0">
            <x v="123"/>
          </reference>
          <reference field="37" count="1" selected="0">
            <x v="0"/>
          </reference>
          <reference field="81" count="1">
            <x v="7"/>
          </reference>
        </references>
      </pivotArea>
    </format>
    <format dxfId="5789">
      <pivotArea dataOnly="0" labelOnly="1" outline="0" fieldPosition="0">
        <references count="4">
          <reference field="3" count="1" selected="0">
            <x v="14"/>
          </reference>
          <reference field="5" count="1" selected="0">
            <x v="124"/>
          </reference>
          <reference field="37" count="1" selected="0">
            <x v="0"/>
          </reference>
          <reference field="81" count="1">
            <x v="7"/>
          </reference>
        </references>
      </pivotArea>
    </format>
    <format dxfId="5788">
      <pivotArea dataOnly="0" labelOnly="1" outline="0" fieldPosition="0">
        <references count="4">
          <reference field="3" count="1" selected="0">
            <x v="14"/>
          </reference>
          <reference field="5" count="1" selected="0">
            <x v="125"/>
          </reference>
          <reference field="37" count="1" selected="0">
            <x v="135"/>
          </reference>
          <reference field="81" count="1">
            <x v="106"/>
          </reference>
        </references>
      </pivotArea>
    </format>
    <format dxfId="5787">
      <pivotArea dataOnly="0" labelOnly="1" outline="0" fieldPosition="0">
        <references count="4">
          <reference field="3" count="1" selected="0">
            <x v="14"/>
          </reference>
          <reference field="5" count="1" selected="0">
            <x v="126"/>
          </reference>
          <reference field="37" count="1" selected="0">
            <x v="132"/>
          </reference>
          <reference field="81" count="1">
            <x v="128"/>
          </reference>
        </references>
      </pivotArea>
    </format>
    <format dxfId="5786">
      <pivotArea dataOnly="0" labelOnly="1" outline="0" fieldPosition="0">
        <references count="4">
          <reference field="3" count="1" selected="0">
            <x v="14"/>
          </reference>
          <reference field="5" count="1" selected="0">
            <x v="127"/>
          </reference>
          <reference field="37" count="1" selected="0">
            <x v="136"/>
          </reference>
          <reference field="81" count="1">
            <x v="135"/>
          </reference>
        </references>
      </pivotArea>
    </format>
    <format dxfId="5785">
      <pivotArea dataOnly="0" labelOnly="1" outline="0" fieldPosition="0">
        <references count="4">
          <reference field="3" count="1" selected="0">
            <x v="14"/>
          </reference>
          <reference field="5" count="1" selected="0">
            <x v="128"/>
          </reference>
          <reference field="37" count="1" selected="0">
            <x v="14"/>
          </reference>
          <reference field="81" count="1">
            <x v="119"/>
          </reference>
        </references>
      </pivotArea>
    </format>
    <format dxfId="5784">
      <pivotArea dataOnly="0" labelOnly="1" outline="0" fieldPosition="0">
        <references count="4">
          <reference field="3" count="1" selected="0">
            <x v="14"/>
          </reference>
          <reference field="5" count="1" selected="0">
            <x v="129"/>
          </reference>
          <reference field="37" count="1" selected="0">
            <x v="10"/>
          </reference>
          <reference field="81" count="1">
            <x v="47"/>
          </reference>
        </references>
      </pivotArea>
    </format>
    <format dxfId="5783">
      <pivotArea dataOnly="0" labelOnly="1" outline="0" fieldPosition="0">
        <references count="4">
          <reference field="3" count="1" selected="0">
            <x v="14"/>
          </reference>
          <reference field="5" count="1" selected="0">
            <x v="130"/>
          </reference>
          <reference field="37" count="1" selected="0">
            <x v="89"/>
          </reference>
          <reference field="81" count="1">
            <x v="91"/>
          </reference>
        </references>
      </pivotArea>
    </format>
    <format dxfId="5782">
      <pivotArea dataOnly="0" labelOnly="1" outline="0" fieldPosition="0">
        <references count="4">
          <reference field="3" count="1" selected="0">
            <x v="14"/>
          </reference>
          <reference field="5" count="1" selected="0">
            <x v="131"/>
          </reference>
          <reference field="37" count="1" selected="0">
            <x v="43"/>
          </reference>
          <reference field="81" count="1">
            <x v="99"/>
          </reference>
        </references>
      </pivotArea>
    </format>
    <format dxfId="5781">
      <pivotArea dataOnly="0" labelOnly="1" outline="0" fieldPosition="0">
        <references count="4">
          <reference field="3" count="1" selected="0">
            <x v="14"/>
          </reference>
          <reference field="5" count="1" selected="0">
            <x v="132"/>
          </reference>
          <reference field="37" count="1" selected="0">
            <x v="0"/>
          </reference>
          <reference field="81" count="1">
            <x v="7"/>
          </reference>
        </references>
      </pivotArea>
    </format>
    <format dxfId="5780">
      <pivotArea dataOnly="0" labelOnly="1" outline="0" fieldPosition="0">
        <references count="4">
          <reference field="3" count="1" selected="0">
            <x v="14"/>
          </reference>
          <reference field="5" count="1" selected="0">
            <x v="133"/>
          </reference>
          <reference field="37" count="1" selected="0">
            <x v="130"/>
          </reference>
          <reference field="81" count="1">
            <x v="28"/>
          </reference>
        </references>
      </pivotArea>
    </format>
    <format dxfId="5779">
      <pivotArea dataOnly="0" labelOnly="1" outline="0" fieldPosition="0">
        <references count="4">
          <reference field="3" count="1" selected="0">
            <x v="14"/>
          </reference>
          <reference field="5" count="1" selected="0">
            <x v="134"/>
          </reference>
          <reference field="37" count="1" selected="0">
            <x v="102"/>
          </reference>
          <reference field="81" count="1">
            <x v="9"/>
          </reference>
        </references>
      </pivotArea>
    </format>
    <format dxfId="5778">
      <pivotArea dataOnly="0" labelOnly="1" outline="0" fieldPosition="0">
        <references count="4">
          <reference field="3" count="1" selected="0">
            <x v="14"/>
          </reference>
          <reference field="5" count="1" selected="0">
            <x v="135"/>
          </reference>
          <reference field="37" count="1" selected="0">
            <x v="91"/>
          </reference>
          <reference field="81" count="1">
            <x v="4"/>
          </reference>
        </references>
      </pivotArea>
    </format>
    <format dxfId="5777">
      <pivotArea dataOnly="0" labelOnly="1" outline="0" fieldPosition="0">
        <references count="4">
          <reference field="3" count="1" selected="0">
            <x v="15"/>
          </reference>
          <reference field="5" count="1" selected="0">
            <x v="68"/>
          </reference>
          <reference field="37" count="1" selected="0">
            <x v="99"/>
          </reference>
          <reference field="81" count="1">
            <x v="58"/>
          </reference>
        </references>
      </pivotArea>
    </format>
    <format dxfId="5776">
      <pivotArea dataOnly="0" labelOnly="1" outline="0" fieldPosition="0">
        <references count="4">
          <reference field="3" count="1" selected="0">
            <x v="15"/>
          </reference>
          <reference field="5" count="1" selected="0">
            <x v="147"/>
          </reference>
          <reference field="37" count="1" selected="0">
            <x v="21"/>
          </reference>
          <reference field="81" count="1">
            <x v="153"/>
          </reference>
        </references>
      </pivotArea>
    </format>
    <format dxfId="5775">
      <pivotArea dataOnly="0" labelOnly="1" outline="0" fieldPosition="0">
        <references count="4">
          <reference field="3" count="1" selected="0">
            <x v="15"/>
          </reference>
          <reference field="5" count="1" selected="0">
            <x v="148"/>
          </reference>
          <reference field="37" count="1" selected="0">
            <x v="92"/>
          </reference>
          <reference field="81" count="1">
            <x v="11"/>
          </reference>
        </references>
      </pivotArea>
    </format>
    <format dxfId="5774">
      <pivotArea dataOnly="0" labelOnly="1" outline="0" fieldPosition="0">
        <references count="4">
          <reference field="3" count="1" selected="0">
            <x v="15"/>
          </reference>
          <reference field="5" count="1" selected="0">
            <x v="149"/>
          </reference>
          <reference field="37" count="1" selected="0">
            <x v="93"/>
          </reference>
          <reference field="81" count="1">
            <x v="6"/>
          </reference>
        </references>
      </pivotArea>
    </format>
    <format dxfId="5773">
      <pivotArea dataOnly="0" labelOnly="1" outline="0" fieldPosition="0">
        <references count="4">
          <reference field="3" count="1" selected="0">
            <x v="15"/>
          </reference>
          <reference field="5" count="1" selected="0">
            <x v="151"/>
          </reference>
          <reference field="37" count="1" selected="0">
            <x v="145"/>
          </reference>
          <reference field="81" count="1">
            <x v="136"/>
          </reference>
        </references>
      </pivotArea>
    </format>
    <format dxfId="5772">
      <pivotArea dataOnly="0" labelOnly="1" outline="0" fieldPosition="0">
        <references count="4">
          <reference field="3" count="1" selected="0">
            <x v="15"/>
          </reference>
          <reference field="5" count="1" selected="0">
            <x v="152"/>
          </reference>
          <reference field="37" count="1" selected="0">
            <x v="48"/>
          </reference>
          <reference field="81" count="1">
            <x v="12"/>
          </reference>
        </references>
      </pivotArea>
    </format>
    <format dxfId="5771">
      <pivotArea dataOnly="0" labelOnly="1" outline="0" fieldPosition="0">
        <references count="4">
          <reference field="3" count="1" selected="0">
            <x v="15"/>
          </reference>
          <reference field="5" count="1" selected="0">
            <x v="153"/>
          </reference>
          <reference field="37" count="1" selected="0">
            <x v="129"/>
          </reference>
          <reference field="81" count="1">
            <x v="50"/>
          </reference>
        </references>
      </pivotArea>
    </format>
    <format dxfId="5770">
      <pivotArea dataOnly="0" labelOnly="1" outline="0" fieldPosition="0">
        <references count="4">
          <reference field="3" count="1" selected="0">
            <x v="15"/>
          </reference>
          <reference field="5" count="1" selected="0">
            <x v="154"/>
          </reference>
          <reference field="37" count="1" selected="0">
            <x v="154"/>
          </reference>
          <reference field="81" count="1">
            <x v="26"/>
          </reference>
        </references>
      </pivotArea>
    </format>
    <format dxfId="5769">
      <pivotArea dataOnly="0" labelOnly="1" outline="0" fieldPosition="0">
        <references count="4">
          <reference field="3" count="1" selected="0">
            <x v="15"/>
          </reference>
          <reference field="5" count="1" selected="0">
            <x v="155"/>
          </reference>
          <reference field="37" count="1" selected="0">
            <x v="94"/>
          </reference>
          <reference field="81" count="1">
            <x v="31"/>
          </reference>
        </references>
      </pivotArea>
    </format>
    <format dxfId="5768">
      <pivotArea dataOnly="0" labelOnly="1" outline="0" fieldPosition="0">
        <references count="4">
          <reference field="3" count="1" selected="0">
            <x v="15"/>
          </reference>
          <reference field="5" count="1" selected="0">
            <x v="156"/>
          </reference>
          <reference field="37" count="1" selected="0">
            <x v="26"/>
          </reference>
          <reference field="81" count="1">
            <x v="98"/>
          </reference>
        </references>
      </pivotArea>
    </format>
    <format dxfId="5767">
      <pivotArea dataOnly="0" labelOnly="1" outline="0" fieldPosition="0">
        <references count="4">
          <reference field="3" count="1" selected="0">
            <x v="15"/>
          </reference>
          <reference field="5" count="1" selected="0">
            <x v="157"/>
          </reference>
          <reference field="37" count="1" selected="0">
            <x v="20"/>
          </reference>
          <reference field="81" count="1">
            <x v="14"/>
          </reference>
        </references>
      </pivotArea>
    </format>
    <format dxfId="5766">
      <pivotArea dataOnly="0" labelOnly="1" outline="0" fieldPosition="0">
        <references count="4">
          <reference field="3" count="1" selected="0">
            <x v="16"/>
          </reference>
          <reference field="5" count="1" selected="0">
            <x v="161"/>
          </reference>
          <reference field="37" count="1" selected="0">
            <x v="6"/>
          </reference>
          <reference field="81" count="1">
            <x v="81"/>
          </reference>
        </references>
      </pivotArea>
    </format>
    <format dxfId="5765">
      <pivotArea dataOnly="0" labelOnly="1" outline="0" fieldPosition="0">
        <references count="4">
          <reference field="3" count="1" selected="0">
            <x v="16"/>
          </reference>
          <reference field="5" count="1" selected="0">
            <x v="162"/>
          </reference>
          <reference field="37" count="1" selected="0">
            <x v="153"/>
          </reference>
          <reference field="81" count="1">
            <x v="113"/>
          </reference>
        </references>
      </pivotArea>
    </format>
    <format dxfId="5764">
      <pivotArea dataOnly="0" labelOnly="1" outline="0" fieldPosition="0">
        <references count="4">
          <reference field="3" count="1" selected="0">
            <x v="16"/>
          </reference>
          <reference field="5" count="1" selected="0">
            <x v="165"/>
          </reference>
          <reference field="37" count="1" selected="0">
            <x v="7"/>
          </reference>
          <reference field="81" count="1">
            <x v="2"/>
          </reference>
        </references>
      </pivotArea>
    </format>
    <format dxfId="5763">
      <pivotArea dataOnly="0" labelOnly="1" outline="0" fieldPosition="0">
        <references count="4">
          <reference field="3" count="1" selected="0">
            <x v="16"/>
          </reference>
          <reference field="5" count="1" selected="0">
            <x v="166"/>
          </reference>
          <reference field="37" count="1" selected="0">
            <x v="11"/>
          </reference>
          <reference field="81" count="1">
            <x v="41"/>
          </reference>
        </references>
      </pivotArea>
    </format>
    <format dxfId="5762">
      <pivotArea dataOnly="0" labelOnly="1" outline="0" fieldPosition="0">
        <references count="4">
          <reference field="3" count="1" selected="0">
            <x v="16"/>
          </reference>
          <reference field="5" count="1" selected="0">
            <x v="167"/>
          </reference>
          <reference field="37" count="1" selected="0">
            <x v="152"/>
          </reference>
          <reference field="81" count="1">
            <x v="40"/>
          </reference>
        </references>
      </pivotArea>
    </format>
    <format dxfId="5761">
      <pivotArea dataOnly="0" labelOnly="1" outline="0" fieldPosition="0">
        <references count="4">
          <reference field="3" count="1" selected="0">
            <x v="16"/>
          </reference>
          <reference field="5" count="1" selected="0">
            <x v="168"/>
          </reference>
          <reference field="37" count="1" selected="0">
            <x v="3"/>
          </reference>
          <reference field="81" count="1">
            <x v="39"/>
          </reference>
        </references>
      </pivotArea>
    </format>
    <format dxfId="5760">
      <pivotArea dataOnly="0" labelOnly="1" outline="0" fieldPosition="0">
        <references count="4">
          <reference field="3" count="1" selected="0">
            <x v="16"/>
          </reference>
          <reference field="5" count="1" selected="0">
            <x v="169"/>
          </reference>
          <reference field="37" count="1" selected="0">
            <x v="67"/>
          </reference>
          <reference field="81" count="1">
            <x v="123"/>
          </reference>
        </references>
      </pivotArea>
    </format>
    <format dxfId="5759">
      <pivotArea dataOnly="0" labelOnly="1" outline="0" fieldPosition="0">
        <references count="4">
          <reference field="3" count="1" selected="0">
            <x v="16"/>
          </reference>
          <reference field="5" count="1" selected="0">
            <x v="170"/>
          </reference>
          <reference field="37" count="1" selected="0">
            <x v="5"/>
          </reference>
          <reference field="81" count="1">
            <x v="80"/>
          </reference>
        </references>
      </pivotArea>
    </format>
    <format dxfId="5758">
      <pivotArea dataOnly="0" labelOnly="1" outline="0" fieldPosition="0">
        <references count="4">
          <reference field="3" count="1" selected="0">
            <x v="16"/>
          </reference>
          <reference field="5" count="1" selected="0">
            <x v="171"/>
          </reference>
          <reference field="37" count="1" selected="0">
            <x v="110"/>
          </reference>
          <reference field="81" count="1">
            <x v="90"/>
          </reference>
        </references>
      </pivotArea>
    </format>
    <format dxfId="5757">
      <pivotArea dataOnly="0" labelOnly="1" outline="0" fieldPosition="0">
        <references count="4">
          <reference field="3" count="1" selected="0">
            <x v="16"/>
          </reference>
          <reference field="5" count="1" selected="0">
            <x v="172"/>
          </reference>
          <reference field="37" count="1" selected="0">
            <x v="111"/>
          </reference>
          <reference field="81" count="1">
            <x v="94"/>
          </reference>
        </references>
      </pivotArea>
    </format>
    <format dxfId="5756">
      <pivotArea dataOnly="0" labelOnly="1" outline="0" fieldPosition="0">
        <references count="4">
          <reference field="3" count="1" selected="0">
            <x v="16"/>
          </reference>
          <reference field="5" count="1" selected="0">
            <x v="173"/>
          </reference>
          <reference field="37" count="1" selected="0">
            <x v="9"/>
          </reference>
          <reference field="81" count="1">
            <x v="25"/>
          </reference>
        </references>
      </pivotArea>
    </format>
    <format dxfId="5755">
      <pivotArea dataOnly="0" labelOnly="1" outline="0" fieldPosition="0">
        <references count="4">
          <reference field="3" count="1" selected="0">
            <x v="16"/>
          </reference>
          <reference field="5" count="1" selected="0">
            <x v="174"/>
          </reference>
          <reference field="37" count="1" selected="0">
            <x v="153"/>
          </reference>
          <reference field="81" count="1">
            <x v="112"/>
          </reference>
        </references>
      </pivotArea>
    </format>
    <format dxfId="5754">
      <pivotArea dataOnly="0" labelOnly="1" outline="0" fieldPosition="0">
        <references count="4">
          <reference field="3" count="1" selected="0">
            <x v="17"/>
          </reference>
          <reference field="5" count="1" selected="0">
            <x v="40"/>
          </reference>
          <reference field="37" count="1" selected="0">
            <x v="126"/>
          </reference>
          <reference field="81" count="1">
            <x v="155"/>
          </reference>
        </references>
      </pivotArea>
    </format>
    <format dxfId="5753">
      <pivotArea dataOnly="0" labelOnly="1" outline="0" fieldPosition="0">
        <references count="4">
          <reference field="3" count="1" selected="0">
            <x v="17"/>
          </reference>
          <reference field="5" count="1" selected="0">
            <x v="41"/>
          </reference>
          <reference field="37" count="1" selected="0">
            <x v="118"/>
          </reference>
          <reference field="81" count="1">
            <x v="146"/>
          </reference>
        </references>
      </pivotArea>
    </format>
    <format dxfId="5752">
      <pivotArea dataOnly="0" labelOnly="1" outline="0" fieldPosition="0">
        <references count="4">
          <reference field="3" count="1" selected="0">
            <x v="17"/>
          </reference>
          <reference field="5" count="1" selected="0">
            <x v="43"/>
          </reference>
          <reference field="37" count="1" selected="0">
            <x v="126"/>
          </reference>
          <reference field="81" count="1">
            <x v="74"/>
          </reference>
        </references>
      </pivotArea>
    </format>
    <format dxfId="5751">
      <pivotArea dataOnly="0" labelOnly="1" outline="0" fieldPosition="0">
        <references count="4">
          <reference field="3" count="1" selected="0">
            <x v="17"/>
          </reference>
          <reference field="5" count="1" selected="0">
            <x v="44"/>
          </reference>
          <reference field="37" count="1" selected="0">
            <x v="122"/>
          </reference>
          <reference field="81" count="1">
            <x v="156"/>
          </reference>
        </references>
      </pivotArea>
    </format>
    <format dxfId="5750">
      <pivotArea dataOnly="0" labelOnly="1" outline="0" fieldPosition="0">
        <references count="4">
          <reference field="3" count="1" selected="0">
            <x v="17"/>
          </reference>
          <reference field="5" count="1" selected="0">
            <x v="45"/>
          </reference>
          <reference field="37" count="1" selected="0">
            <x v="119"/>
          </reference>
          <reference field="81" count="1">
            <x v="36"/>
          </reference>
        </references>
      </pivotArea>
    </format>
    <format dxfId="5749">
      <pivotArea dataOnly="0" labelOnly="1" outline="0" fieldPosition="0">
        <references count="4">
          <reference field="3" count="1" selected="0">
            <x v="17"/>
          </reference>
          <reference field="5" count="1" selected="0">
            <x v="46"/>
          </reference>
          <reference field="37" count="1" selected="0">
            <x v="119"/>
          </reference>
          <reference field="81" count="1">
            <x v="37"/>
          </reference>
        </references>
      </pivotArea>
    </format>
    <format dxfId="5748">
      <pivotArea dataOnly="0" labelOnly="1" outline="0" fieldPosition="0">
        <references count="4">
          <reference field="3" count="1" selected="0">
            <x v="17"/>
          </reference>
          <reference field="5" count="1" selected="0">
            <x v="47"/>
          </reference>
          <reference field="37" count="1" selected="0">
            <x v="126"/>
          </reference>
          <reference field="81" count="1">
            <x v="145"/>
          </reference>
        </references>
      </pivotArea>
    </format>
    <format dxfId="5747">
      <pivotArea dataOnly="0" labelOnly="1" outline="0" fieldPosition="0">
        <references count="4">
          <reference field="3" count="1" selected="0">
            <x v="17"/>
          </reference>
          <reference field="5" count="1" selected="0">
            <x v="48"/>
          </reference>
          <reference field="37" count="1" selected="0">
            <x v="126"/>
          </reference>
          <reference field="81" count="1">
            <x v="143"/>
          </reference>
        </references>
      </pivotArea>
    </format>
    <format dxfId="5746">
      <pivotArea dataOnly="0" labelOnly="1" outline="0" fieldPosition="0">
        <references count="4">
          <reference field="3" count="1" selected="0">
            <x v="17"/>
          </reference>
          <reference field="5" count="1" selected="0">
            <x v="49"/>
          </reference>
          <reference field="37" count="1" selected="0">
            <x v="126"/>
          </reference>
          <reference field="81" count="1">
            <x v="144"/>
          </reference>
        </references>
      </pivotArea>
    </format>
    <format dxfId="5745">
      <pivotArea dataOnly="0" labelOnly="1" outline="0" fieldPosition="0">
        <references count="4">
          <reference field="3" count="1" selected="0">
            <x v="17"/>
          </reference>
          <reference field="5" count="1" selected="0">
            <x v="50"/>
          </reference>
          <reference field="37" count="1" selected="0">
            <x v="126"/>
          </reference>
          <reference field="81" count="1">
            <x v="73"/>
          </reference>
        </references>
      </pivotArea>
    </format>
    <format dxfId="5744">
      <pivotArea dataOnly="0" labelOnly="1" outline="0" fieldPosition="0">
        <references count="4">
          <reference field="3" count="1" selected="0">
            <x v="17"/>
          </reference>
          <reference field="5" count="1" selected="0">
            <x v="53"/>
          </reference>
          <reference field="37" count="1" selected="0">
            <x v="120"/>
          </reference>
          <reference field="81" count="1">
            <x v="159"/>
          </reference>
        </references>
      </pivotArea>
    </format>
    <format dxfId="5743">
      <pivotArea dataOnly="0" labelOnly="1" outline="0" fieldPosition="0">
        <references count="4">
          <reference field="3" count="1" selected="0">
            <x v="17"/>
          </reference>
          <reference field="5" count="1" selected="0">
            <x v="54"/>
          </reference>
          <reference field="37" count="1" selected="0">
            <x v="121"/>
          </reference>
          <reference field="81" count="1">
            <x v="160"/>
          </reference>
        </references>
      </pivotArea>
    </format>
    <format dxfId="5742">
      <pivotArea dataOnly="0" labelOnly="1" outline="0" fieldPosition="0">
        <references count="4">
          <reference field="3" count="1" selected="0">
            <x v="17"/>
          </reference>
          <reference field="5" count="1" selected="0">
            <x v="55"/>
          </reference>
          <reference field="37" count="1" selected="0">
            <x v="123"/>
          </reference>
          <reference field="81" count="1">
            <x v="158"/>
          </reference>
        </references>
      </pivotArea>
    </format>
    <format dxfId="5741">
      <pivotArea dataOnly="0" labelOnly="1" outline="0" fieldPosition="0">
        <references count="4">
          <reference field="3" count="1" selected="0">
            <x v="17"/>
          </reference>
          <reference field="5" count="1" selected="0">
            <x v="56"/>
          </reference>
          <reference field="37" count="1" selected="0">
            <x v="124"/>
          </reference>
          <reference field="81" count="1">
            <x v="161"/>
          </reference>
        </references>
      </pivotArea>
    </format>
    <format dxfId="5740">
      <pivotArea dataOnly="0" labelOnly="1" outline="0" fieldPosition="0">
        <references count="4">
          <reference field="3" count="1" selected="0">
            <x v="17"/>
          </reference>
          <reference field="5" count="1" selected="0">
            <x v="57"/>
          </reference>
          <reference field="37" count="1" selected="0">
            <x v="125"/>
          </reference>
          <reference field="81" count="1">
            <x v="157"/>
          </reference>
        </references>
      </pivotArea>
    </format>
    <format dxfId="5739">
      <pivotArea dataOnly="0" labelOnly="1" outline="0" fieldPosition="0">
        <references count="4">
          <reference field="3" count="1" selected="0">
            <x v="17"/>
          </reference>
          <reference field="5" count="1" selected="0">
            <x v="58"/>
          </reference>
          <reference field="37" count="1" selected="0">
            <x v="0"/>
          </reference>
          <reference field="81" count="1">
            <x v="7"/>
          </reference>
        </references>
      </pivotArea>
    </format>
    <format dxfId="5738">
      <pivotArea dataOnly="0" labelOnly="1" outline="0" fieldPosition="0">
        <references count="4">
          <reference field="3" count="1" selected="0">
            <x v="17"/>
          </reference>
          <reference field="5" count="1" selected="0">
            <x v="59"/>
          </reference>
          <reference field="37" count="1" selected="0">
            <x v="119"/>
          </reference>
          <reference field="81" count="1">
            <x v="38"/>
          </reference>
        </references>
      </pivotArea>
    </format>
    <format dxfId="5737">
      <pivotArea dataOnly="0" labelOnly="1" outline="0" fieldPosition="0">
        <references count="4">
          <reference field="3" count="1" selected="0">
            <x v="17"/>
          </reference>
          <reference field="5" count="1" selected="0">
            <x v="60"/>
          </reference>
          <reference field="37" count="1" selected="0">
            <x v="107"/>
          </reference>
          <reference field="81" count="1">
            <x v="34"/>
          </reference>
        </references>
      </pivotArea>
    </format>
    <format dxfId="5736">
      <pivotArea dataOnly="0" labelOnly="1" outline="0" fieldPosition="0">
        <references count="4">
          <reference field="3" count="1" selected="0">
            <x v="18"/>
          </reference>
          <reference field="5" count="1" selected="0">
            <x v="69"/>
          </reference>
          <reference field="37" count="1" selected="0">
            <x v="22"/>
          </reference>
          <reference field="81" count="1">
            <x v="56"/>
          </reference>
        </references>
      </pivotArea>
    </format>
    <format dxfId="5735">
      <pivotArea dataOnly="0" labelOnly="1" outline="0" fieldPosition="0">
        <references count="4">
          <reference field="3" count="1" selected="0">
            <x v="18"/>
          </reference>
          <reference field="5" count="1" selected="0">
            <x v="70"/>
          </reference>
          <reference field="37" count="1" selected="0">
            <x v="18"/>
          </reference>
          <reference field="81" count="1">
            <x v="97"/>
          </reference>
        </references>
      </pivotArea>
    </format>
    <format dxfId="5734">
      <pivotArea dataOnly="0" labelOnly="1" outline="0" fieldPosition="0">
        <references count="4">
          <reference field="3" count="1" selected="0">
            <x v="18"/>
          </reference>
          <reference field="5" count="1" selected="0">
            <x v="72"/>
          </reference>
          <reference field="37" count="1" selected="0">
            <x v="149"/>
          </reference>
          <reference field="81" count="1">
            <x v="5"/>
          </reference>
        </references>
      </pivotArea>
    </format>
    <format dxfId="5733">
      <pivotArea dataOnly="0" labelOnly="1" outline="0" fieldPosition="0">
        <references count="4">
          <reference field="3" count="1" selected="0">
            <x v="19"/>
          </reference>
          <reference field="5" count="1" selected="0">
            <x v="183"/>
          </reference>
          <reference field="37" count="1" selected="0">
            <x v="12"/>
          </reference>
          <reference field="81" count="1">
            <x v="59"/>
          </reference>
        </references>
      </pivotArea>
    </format>
    <format dxfId="5732">
      <pivotArea dataOnly="0" labelOnly="1" outline="0" fieldPosition="0">
        <references count="4">
          <reference field="3" count="1" selected="0">
            <x v="19"/>
          </reference>
          <reference field="5" count="1" selected="0">
            <x v="185"/>
          </reference>
          <reference field="37" count="1" selected="0">
            <x v="134"/>
          </reference>
          <reference field="81" count="1">
            <x v="54"/>
          </reference>
        </references>
      </pivotArea>
    </format>
    <format dxfId="5731">
      <pivotArea dataOnly="0" labelOnly="1" outline="0" fieldPosition="0">
        <references count="4">
          <reference field="3" count="1" selected="0">
            <x v="19"/>
          </reference>
          <reference field="5" count="1" selected="0">
            <x v="186"/>
          </reference>
          <reference field="37" count="1" selected="0">
            <x v="75"/>
          </reference>
          <reference field="81" count="1">
            <x v="141"/>
          </reference>
        </references>
      </pivotArea>
    </format>
    <format dxfId="5730">
      <pivotArea dataOnly="0" labelOnly="1" outline="0" fieldPosition="0">
        <references count="4">
          <reference field="3" count="1" selected="0">
            <x v="19"/>
          </reference>
          <reference field="5" count="1" selected="0">
            <x v="187"/>
          </reference>
          <reference field="37" count="1" selected="0">
            <x v="133"/>
          </reference>
          <reference field="81" count="1">
            <x v="93"/>
          </reference>
        </references>
      </pivotArea>
    </format>
    <format dxfId="5729">
      <pivotArea dataOnly="0" labelOnly="1" outline="0" fieldPosition="0">
        <references count="4">
          <reference field="3" count="1" selected="0">
            <x v="20"/>
          </reference>
          <reference field="5" count="1" selected="0">
            <x v="189"/>
          </reference>
          <reference field="37" count="1" selected="0">
            <x v="158"/>
          </reference>
          <reference field="81" count="1">
            <x v="168"/>
          </reference>
        </references>
      </pivotArea>
    </format>
    <format dxfId="5728">
      <pivotArea dataOnly="0" labelOnly="1" outline="0" fieldPosition="0">
        <references count="1">
          <reference field="4294967294" count="2">
            <x v="2"/>
            <x v="3"/>
          </reference>
        </references>
      </pivotArea>
    </format>
    <format dxfId="5727">
      <pivotArea dataOnly="0" labelOnly="1" outline="0" fieldPosition="0">
        <references count="1">
          <reference field="4294967294" count="1">
            <x v="1"/>
          </reference>
        </references>
      </pivotArea>
    </format>
    <format dxfId="5726">
      <pivotArea outline="0" fieldPosition="0">
        <references count="5">
          <reference field="4294967294" count="1" selected="0">
            <x v="1"/>
          </reference>
          <reference field="3" count="1" selected="0">
            <x v="0"/>
          </reference>
          <reference field="5" count="1" selected="0">
            <x v="1"/>
          </reference>
          <reference field="37" count="1" selected="0">
            <x v="143"/>
          </reference>
          <reference field="81" count="1" selected="0">
            <x v="151"/>
          </reference>
        </references>
      </pivotArea>
    </format>
    <format dxfId="5725">
      <pivotArea outline="0" collapsedLevelsAreSubtotals="1" fieldPosition="0"/>
    </format>
    <format dxfId="5724">
      <pivotArea field="-2" type="button" dataOnly="0" labelOnly="1" outline="0" axis="axisCol" fieldPosition="0"/>
    </format>
    <format dxfId="5723">
      <pivotArea type="topRight" dataOnly="0" labelOnly="1" outline="0" fieldPosition="0"/>
    </format>
    <format dxfId="5722">
      <pivotArea dataOnly="0" labelOnly="1" outline="0" fieldPosition="0">
        <references count="1">
          <reference field="4294967294" count="3">
            <x v="1"/>
            <x v="2"/>
            <x v="3"/>
          </reference>
        </references>
      </pivotArea>
    </format>
    <format dxfId="5721">
      <pivotArea dataOnly="0" labelOnly="1" outline="0" fieldPosition="0">
        <references count="1">
          <reference field="4294967294" count="1">
            <x v="4"/>
          </reference>
        </references>
      </pivotArea>
    </format>
    <format dxfId="5720">
      <pivotArea field="63" type="button" dataOnly="0" labelOnly="1" outline="0" axis="axisRow" fieldPosition="5"/>
    </format>
    <format dxfId="5719">
      <pivotArea field="32" type="button" dataOnly="0" labelOnly="1" outline="0" axis="axisRow" fieldPosition="2"/>
    </format>
    <format dxfId="5718">
      <pivotArea field="3" type="button" dataOnly="0" labelOnly="1" outline="0" axis="axisRow" fieldPosition="0"/>
    </format>
    <format dxfId="5717">
      <pivotArea field="5" type="button" dataOnly="0" labelOnly="1" outline="0" axis="axisRow" fieldPosition="1"/>
    </format>
    <format dxfId="5716">
      <pivotArea field="32" type="button" dataOnly="0" labelOnly="1" outline="0" axis="axisRow" fieldPosition="2"/>
    </format>
    <format dxfId="5715">
      <pivotArea field="37" type="button" dataOnly="0" labelOnly="1" outline="0" axis="axisRow" fieldPosition="3"/>
    </format>
    <format dxfId="5714">
      <pivotArea field="81" type="button" dataOnly="0" labelOnly="1" outline="0" axis="axisRow" fieldPosition="4"/>
    </format>
    <format dxfId="5713">
      <pivotArea field="63" type="button" dataOnly="0" labelOnly="1" outline="0" axis="axisRow" fieldPosition="5"/>
    </format>
    <format dxfId="5712">
      <pivotArea dataOnly="0" labelOnly="1" outline="0" fieldPosition="0">
        <references count="1">
          <reference field="4294967294" count="4">
            <x v="1"/>
            <x v="2"/>
            <x v="3"/>
            <x v="4"/>
          </reference>
        </references>
      </pivotArea>
    </format>
    <format dxfId="5711">
      <pivotArea field="3" type="button" dataOnly="0" labelOnly="1" outline="0" axis="axisRow" fieldPosition="0"/>
    </format>
    <format dxfId="5710">
      <pivotArea field="5" type="button" dataOnly="0" labelOnly="1" outline="0" axis="axisRow" fieldPosition="1"/>
    </format>
    <format dxfId="5709">
      <pivotArea field="32" type="button" dataOnly="0" labelOnly="1" outline="0" axis="axisRow" fieldPosition="2"/>
    </format>
    <format dxfId="5708">
      <pivotArea field="37" type="button" dataOnly="0" labelOnly="1" outline="0" axis="axisRow" fieldPosition="3"/>
    </format>
    <format dxfId="5707">
      <pivotArea field="81" type="button" dataOnly="0" labelOnly="1" outline="0" axis="axisRow" fieldPosition="4"/>
    </format>
    <format dxfId="5706">
      <pivotArea field="63" type="button" dataOnly="0" labelOnly="1" outline="0" axis="axisRow" fieldPosition="5"/>
    </format>
    <format dxfId="5705">
      <pivotArea dataOnly="0" labelOnly="1" outline="0" fieldPosition="0">
        <references count="1">
          <reference field="4294967294" count="4">
            <x v="1"/>
            <x v="2"/>
            <x v="3"/>
            <x v="4"/>
          </reference>
        </references>
      </pivotArea>
    </format>
    <format dxfId="5704">
      <pivotArea type="origin" dataOnly="0" labelOnly="1" outline="0" fieldPosition="0"/>
    </format>
    <format dxfId="5703">
      <pivotArea field="-2" type="button" dataOnly="0" labelOnly="1" outline="0" axis="axisCol" fieldPosition="0"/>
    </format>
    <format dxfId="5702">
      <pivotArea type="topRight" dataOnly="0" labelOnly="1" outline="0" fieldPosition="0"/>
    </format>
    <format dxfId="5701">
      <pivotArea field="3" type="button" dataOnly="0" labelOnly="1" outline="0" axis="axisRow" fieldPosition="0"/>
    </format>
    <format dxfId="5700">
      <pivotArea field="5" type="button" dataOnly="0" labelOnly="1" outline="0" axis="axisRow" fieldPosition="1"/>
    </format>
    <format dxfId="5699">
      <pivotArea field="32" type="button" dataOnly="0" labelOnly="1" outline="0" axis="axisRow" fieldPosition="2"/>
    </format>
    <format dxfId="5698">
      <pivotArea field="37" type="button" dataOnly="0" labelOnly="1" outline="0" axis="axisRow" fieldPosition="3"/>
    </format>
    <format dxfId="5697">
      <pivotArea field="81" type="button" dataOnly="0" labelOnly="1" outline="0" axis="axisRow" fieldPosition="4"/>
    </format>
    <format dxfId="5696">
      <pivotArea field="63" type="button" dataOnly="0" labelOnly="1" outline="0" axis="axisRow" fieldPosition="5"/>
    </format>
    <format dxfId="5695">
      <pivotArea dataOnly="0" labelOnly="1" outline="0" fieldPosition="0">
        <references count="1">
          <reference field="4294967294" count="4">
            <x v="1"/>
            <x v="2"/>
            <x v="3"/>
            <x v="4"/>
          </reference>
        </references>
      </pivotArea>
    </format>
    <format dxfId="5694">
      <pivotArea dataOnly="0" outline="0" fieldPosition="0">
        <references count="1">
          <reference field="3" count="0" defaultSubtotal="1"/>
        </references>
      </pivotArea>
    </format>
    <format dxfId="5693">
      <pivotArea dataOnly="0" outline="0" fieldPosition="0">
        <references count="1">
          <reference field="4294967294" count="1">
            <x v="4"/>
          </reference>
        </references>
      </pivotArea>
    </format>
    <format dxfId="5692">
      <pivotArea dataOnly="0" outline="0" fieldPosition="0">
        <references count="1">
          <reference field="4294967294" count="1">
            <x v="1"/>
          </reference>
        </references>
      </pivotArea>
    </format>
    <format dxfId="5691">
      <pivotArea dataOnly="0" outline="0" fieldPosition="0">
        <references count="1">
          <reference field="4294967294" count="1">
            <x v="1"/>
          </reference>
        </references>
      </pivotArea>
    </format>
    <format dxfId="5690">
      <pivotArea dataOnly="0" labelOnly="1" outline="0" fieldPosition="0">
        <references count="1">
          <reference field="4294967294" count="1">
            <x v="0"/>
          </reference>
        </references>
      </pivotArea>
    </format>
    <format dxfId="5689">
      <pivotArea dataOnly="0" outline="0" fieldPosition="0">
        <references count="1">
          <reference field="4294967294" count="1">
            <x v="0"/>
          </reference>
        </references>
      </pivotArea>
    </format>
    <format dxfId="5688">
      <pivotArea dataOnly="0" labelOnly="1" outline="0" fieldPosition="0">
        <references count="1">
          <reference field="4294967294" count="3">
            <x v="5"/>
            <x v="6"/>
            <x v="7"/>
          </reference>
        </references>
      </pivotArea>
    </format>
    <format dxfId="5687">
      <pivotArea dataOnly="0" outline="0" fieldPosition="0">
        <references count="1">
          <reference field="4294967294" count="1">
            <x v="5"/>
          </reference>
        </references>
      </pivotArea>
    </format>
    <format dxfId="5686">
      <pivotArea dataOnly="0" outline="0" fieldPosition="0">
        <references count="1">
          <reference field="4294967294" count="1">
            <x v="6"/>
          </reference>
        </references>
      </pivotArea>
    </format>
    <format dxfId="5685">
      <pivotArea type="topRight" dataOnly="0" labelOnly="1" outline="0" offset="E1:G1" fieldPosition="0"/>
    </format>
    <format dxfId="5684">
      <pivotArea dataOnly="0" labelOnly="1" outline="0" fieldPosition="0">
        <references count="1">
          <reference field="4294967294" count="3">
            <x v="5"/>
            <x v="6"/>
            <x v="7"/>
          </reference>
        </references>
      </pivotArea>
    </format>
    <format dxfId="5683">
      <pivotArea dataOnly="0" labelOnly="1" outline="0" fieldPosition="0">
        <references count="1">
          <reference field="4294967294" count="1">
            <x v="5"/>
          </reference>
        </references>
      </pivotArea>
    </format>
    <format dxfId="5682">
      <pivotArea type="topRight" dataOnly="0" labelOnly="1" outline="0" offset="E1:G1" fieldPosition="0"/>
    </format>
    <format dxfId="5681">
      <pivotArea dataOnly="0" labelOnly="1" outline="0" fieldPosition="0">
        <references count="1">
          <reference field="4294967294" count="1">
            <x v="6"/>
          </reference>
        </references>
      </pivotArea>
    </format>
    <format dxfId="5680">
      <pivotArea dataOnly="0" labelOnly="1" outline="0" fieldPosition="0">
        <references count="1">
          <reference field="4294967294" count="2">
            <x v="6"/>
            <x v="7"/>
          </reference>
        </references>
      </pivotArea>
    </format>
    <format dxfId="5679">
      <pivotArea dataOnly="0" outline="0" fieldPosition="0">
        <references count="1">
          <reference field="4294967294" count="1">
            <x v="5"/>
          </reference>
        </references>
      </pivotArea>
    </format>
    <format dxfId="5678">
      <pivotArea dataOnly="0" outline="0" fieldPosition="0">
        <references count="1">
          <reference field="4294967294" count="1">
            <x v="6"/>
          </reference>
        </references>
      </pivotArea>
    </format>
    <format dxfId="5677">
      <pivotArea dataOnly="0" outline="0" fieldPosition="0">
        <references count="1">
          <reference field="4294967294" count="1">
            <x v="7"/>
          </reference>
        </references>
      </pivotArea>
    </format>
    <format dxfId="5676">
      <pivotArea field="3" type="button" dataOnly="0" labelOnly="1" outline="0" axis="axisRow" fieldPosition="0"/>
    </format>
    <format dxfId="5675">
      <pivotArea field="5" type="button" dataOnly="0" labelOnly="1" outline="0" axis="axisRow" fieldPosition="1"/>
    </format>
    <format dxfId="5674">
      <pivotArea field="32" type="button" dataOnly="0" labelOnly="1" outline="0" axis="axisRow" fieldPosition="2"/>
    </format>
    <format dxfId="5673">
      <pivotArea field="37" type="button" dataOnly="0" labelOnly="1" outline="0" axis="axisRow" fieldPosition="3"/>
    </format>
    <format dxfId="5672">
      <pivotArea field="81" type="button" dataOnly="0" labelOnly="1" outline="0" axis="axisRow" fieldPosition="4"/>
    </format>
    <format dxfId="5671">
      <pivotArea field="63" type="button" dataOnly="0" labelOnly="1" outline="0" axis="axisRow" fieldPosition="5"/>
    </format>
    <format dxfId="5670">
      <pivotArea dataOnly="0" labelOnly="1" outline="0" fieldPosition="0">
        <references count="1">
          <reference field="4294967294" count="8">
            <x v="0"/>
            <x v="1"/>
            <x v="2"/>
            <x v="3"/>
            <x v="4"/>
            <x v="5"/>
            <x v="6"/>
            <x v="7"/>
          </reference>
        </references>
      </pivotArea>
    </format>
    <format dxfId="5669">
      <pivotArea field="5" type="button" dataOnly="0" labelOnly="1" outline="0" axis="axisRow" fieldPosition="1"/>
    </format>
  </formats>
  <pivotTableStyleInfo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ABF6623-3AAC-45FC-A97C-65679C612AB2}" name="PivotTable1" cacheId="331" applyNumberFormats="0" applyBorderFormats="0" applyFontFormats="0" applyPatternFormats="0" applyAlignmentFormats="0" applyWidthHeightFormats="1" dataCaption="Values" updatedVersion="8" minRefreshableVersion="3" itemPrintTitles="1" createdVersion="8" indent="0" compact="0" compactData="0" gridDropZones="1" multipleFieldFilters="0">
  <location ref="A14:N28" firstHeaderRow="1" firstDataRow="2" firstDataCol="6"/>
  <pivotFields count="104">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3">
        <item x="0"/>
        <item h="1" x="1"/>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8">
        <item m="1" x="26"/>
        <item x="11"/>
        <item m="1" x="22"/>
        <item m="1" x="23"/>
        <item m="1" x="24"/>
        <item m="1" x="25"/>
        <item m="1" x="12"/>
        <item m="1" x="13"/>
        <item m="1" x="14"/>
        <item m="1" x="15"/>
        <item x="0"/>
        <item x="1"/>
        <item m="1" x="16"/>
        <item m="1" x="17"/>
        <item m="1" x="18"/>
        <item m="1" x="19"/>
        <item m="1" x="20"/>
        <item m="1" x="27"/>
        <item m="1" x="21"/>
        <item x="2"/>
        <item x="3"/>
        <item x="4"/>
        <item x="5"/>
        <item x="6"/>
        <item x="7"/>
        <item x="8"/>
        <item x="9"/>
        <item x="1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7">
        <item m="1" x="25"/>
        <item x="11"/>
        <item m="1" x="21"/>
        <item m="1" x="22"/>
        <item m="1" x="23"/>
        <item m="1" x="24"/>
        <item m="1" x="12"/>
        <item m="1" x="13"/>
        <item m="1" x="14"/>
        <item m="1" x="15"/>
        <item x="0"/>
        <item x="1"/>
        <item m="1" x="16"/>
        <item x="7"/>
        <item m="1" x="17"/>
        <item m="1" x="18"/>
        <item m="1" x="19"/>
        <item m="1" x="26"/>
        <item m="1" x="20"/>
        <item x="2"/>
        <item x="3"/>
        <item x="4"/>
        <item x="5"/>
        <item x="6"/>
        <item x="8"/>
        <item x="9"/>
        <item x="1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name="Project Need/Justification" axis="axisRow" compact="0" outline="0" showAll="0" defaultSubtotal="0">
      <items count="30">
        <item x="11"/>
        <item m="1" x="24"/>
        <item m="1" x="25"/>
        <item m="1" x="26"/>
        <item m="1" x="27"/>
        <item m="1" x="28"/>
        <item m="1" x="12"/>
        <item m="1" x="13"/>
        <item m="1" x="14"/>
        <item m="1" x="15"/>
        <item m="1" x="16"/>
        <item m="1" x="17"/>
        <item m="1" x="18"/>
        <item m="1" x="19"/>
        <item m="1" x="20"/>
        <item m="1" x="21"/>
        <item m="1" x="22"/>
        <item m="1" x="29"/>
        <item m="1" x="23"/>
        <item x="0"/>
        <item x="1"/>
        <item x="2"/>
        <item x="3"/>
        <item x="4"/>
        <item x="5"/>
        <item x="6"/>
        <item x="7"/>
        <item x="8"/>
        <item x="9"/>
        <item x="1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name="Supv District" axis="axisRow" compact="0" outline="0" showAll="0" defaultSubtotal="0">
      <items count="3">
        <item x="0"/>
        <item x="2"/>
        <item x="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items count="3">
        <item x="0"/>
        <item x="1"/>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6">
        <item x="11"/>
        <item m="1" x="24"/>
        <item m="1" x="12"/>
        <item m="1" x="13"/>
        <item m="1" x="14"/>
        <item m="1" x="15"/>
        <item m="1" x="16"/>
        <item m="1" x="17"/>
        <item m="1" x="18"/>
        <item m="1" x="19"/>
        <item m="1" x="20"/>
        <item m="1" x="21"/>
        <item m="1" x="22"/>
        <item m="1" x="25"/>
        <item m="1" x="23"/>
        <item x="0"/>
        <item x="1"/>
        <item x="2"/>
        <item x="3"/>
        <item x="4"/>
        <item x="5"/>
        <item x="6"/>
        <item x="7"/>
        <item x="8"/>
        <item x="9"/>
        <item x="1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6">
    <field x="3"/>
    <field x="5"/>
    <field x="32"/>
    <field x="37"/>
    <field x="81"/>
    <field x="63"/>
  </rowFields>
  <rowItems count="13">
    <i>
      <x/>
      <x v="10"/>
      <x v="10"/>
      <x v="19"/>
      <x v="15"/>
      <x/>
    </i>
    <i r="1">
      <x v="11"/>
      <x v="11"/>
      <x v="20"/>
      <x v="16"/>
      <x/>
    </i>
    <i r="1">
      <x v="19"/>
      <x v="19"/>
      <x v="21"/>
      <x v="17"/>
      <x v="2"/>
    </i>
    <i r="1">
      <x v="20"/>
      <x v="20"/>
      <x v="22"/>
      <x v="18"/>
      <x/>
    </i>
    <i r="1">
      <x v="21"/>
      <x v="21"/>
      <x v="23"/>
      <x v="19"/>
      <x/>
    </i>
    <i r="1">
      <x v="22"/>
      <x v="22"/>
      <x v="24"/>
      <x v="20"/>
      <x/>
    </i>
    <i r="1">
      <x v="23"/>
      <x v="23"/>
      <x v="25"/>
      <x v="21"/>
      <x/>
    </i>
    <i r="1">
      <x v="24"/>
      <x v="13"/>
      <x v="26"/>
      <x v="22"/>
      <x/>
    </i>
    <i r="1">
      <x v="25"/>
      <x v="24"/>
      <x v="27"/>
      <x v="23"/>
      <x/>
    </i>
    <i r="1">
      <x v="26"/>
      <x v="25"/>
      <x v="28"/>
      <x v="24"/>
      <x/>
    </i>
    <i r="1">
      <x v="27"/>
      <x v="26"/>
      <x v="29"/>
      <x v="25"/>
      <x/>
    </i>
    <i t="default">
      <x/>
    </i>
    <i t="grand">
      <x/>
    </i>
  </rowItems>
  <colFields count="1">
    <field x="-2"/>
  </colFields>
  <colItems count="8">
    <i>
      <x/>
    </i>
    <i i="1">
      <x v="1"/>
    </i>
    <i i="2">
      <x v="2"/>
    </i>
    <i i="3">
      <x v="3"/>
    </i>
    <i i="4">
      <x v="4"/>
    </i>
    <i i="5">
      <x v="5"/>
    </i>
    <i i="6">
      <x v="6"/>
    </i>
    <i i="7">
      <x v="7"/>
    </i>
  </colItems>
  <dataFields count="8">
    <dataField name="# of Projects" fld="84" subtotal="count" baseField="0" baseItem="0"/>
    <dataField name="Total PROJ EXP" fld="10" baseField="0" baseItem="0"/>
    <dataField name="County - BOND" fld="11" baseField="0" baseItem="0"/>
    <dataField name="County - CASH" fld="13" baseField="0" baseItem="0"/>
    <dataField name="Non-County REV" fld="18" baseField="0" baseItem="0"/>
    <dataField name="YRS 2-5 Total PROJ EXP" fld="19" baseField="0" baseItem="0"/>
    <dataField name="YRD 2-5 REV - County (All Cnty Sources)" fld="24" baseField="0" baseItem="0"/>
    <dataField name="YRS 2-5 REV - Non-County" fld="25" baseField="0" baseItem="0"/>
  </dataFields>
  <formats count="137">
    <format dxfId="5668">
      <pivotArea type="all" dataOnly="0" outline="0" fieldPosition="0"/>
    </format>
    <format dxfId="5667">
      <pivotArea outline="0" collapsedLevelsAreSubtotals="1" fieldPosition="0"/>
    </format>
    <format dxfId="5666">
      <pivotArea type="origin" dataOnly="0" labelOnly="1" outline="0" fieldPosition="0"/>
    </format>
    <format dxfId="5665">
      <pivotArea field="3" type="button" dataOnly="0" labelOnly="1" outline="0" axis="axisRow" fieldPosition="0"/>
    </format>
    <format dxfId="5664">
      <pivotArea field="5" type="button" dataOnly="0" labelOnly="1" outline="0" axis="axisRow" fieldPosition="1"/>
    </format>
    <format dxfId="5663">
      <pivotArea field="81" type="button" dataOnly="0" labelOnly="1" outline="0" axis="axisRow" fieldPosition="4"/>
    </format>
    <format dxfId="5662">
      <pivotArea dataOnly="0" labelOnly="1" outline="0" fieldPosition="0">
        <references count="1">
          <reference field="3" count="0"/>
        </references>
      </pivotArea>
    </format>
    <format dxfId="5661">
      <pivotArea dataOnly="0" labelOnly="1" outline="0" fieldPosition="0">
        <references count="1">
          <reference field="3" count="0" defaultSubtotal="1"/>
        </references>
      </pivotArea>
    </format>
    <format dxfId="5660">
      <pivotArea dataOnly="0" labelOnly="1" grandRow="1" outline="0" fieldPosition="0"/>
    </format>
    <format dxfId="5659">
      <pivotArea dataOnly="0" labelOnly="1" outline="0" fieldPosition="0">
        <references count="2">
          <reference field="3" count="1" selected="0">
            <x v="0"/>
          </reference>
          <reference field="5" count="1">
            <x v="0"/>
          </reference>
        </references>
      </pivotArea>
    </format>
    <format dxfId="5658">
      <pivotArea dataOnly="0" labelOnly="1" outline="0" fieldPosition="0">
        <references count="2">
          <reference field="3" count="1" selected="0">
            <x v="0"/>
          </reference>
          <reference field="5" count="1" defaultSubtotal="1">
            <x v="0"/>
          </reference>
        </references>
      </pivotArea>
    </format>
    <format dxfId="5657">
      <pivotArea dataOnly="0" labelOnly="1" outline="0" fieldPosition="0">
        <references count="2">
          <reference field="3" count="1" selected="0">
            <x v="1"/>
          </reference>
          <reference field="5" count="1">
            <x v="1"/>
          </reference>
        </references>
      </pivotArea>
    </format>
    <format dxfId="5656">
      <pivotArea dataOnly="0" labelOnly="1" outline="0" fieldPosition="0">
        <references count="2">
          <reference field="3" count="1" selected="0">
            <x v="1"/>
          </reference>
          <reference field="5" count="1" defaultSubtotal="1">
            <x v="1"/>
          </reference>
        </references>
      </pivotArea>
    </format>
    <format dxfId="5655">
      <pivotArea dataOnly="0" labelOnly="1" outline="0" fieldPosition="0">
        <references count="3">
          <reference field="3" count="1" selected="0">
            <x v="1"/>
          </reference>
          <reference field="5" count="1" selected="0">
            <x v="1"/>
          </reference>
          <reference field="81" count="1">
            <x v="0"/>
          </reference>
        </references>
      </pivotArea>
    </format>
    <format dxfId="5654">
      <pivotArea type="topRight" dataOnly="0" labelOnly="1" outline="0" fieldPosition="0"/>
    </format>
    <format dxfId="5653">
      <pivotArea type="all" dataOnly="0" outline="0" fieldPosition="0"/>
    </format>
    <format dxfId="5652">
      <pivotArea dataOnly="0" labelOnly="1" outline="0" fieldPosition="0">
        <references count="2">
          <reference field="3" count="1" selected="0">
            <x v="0"/>
          </reference>
          <reference field="5" count="1" defaultSubtotal="1">
            <x v="0"/>
          </reference>
        </references>
      </pivotArea>
    </format>
    <format dxfId="5651">
      <pivotArea dataOnly="0" labelOnly="1" outline="0" fieldPosition="0">
        <references count="2">
          <reference field="3" count="1" selected="0">
            <x v="1"/>
          </reference>
          <reference field="5" count="1" defaultSubtotal="1">
            <x v="1"/>
          </reference>
        </references>
      </pivotArea>
    </format>
    <format dxfId="5650">
      <pivotArea dataOnly="0" labelOnly="1" outline="0" fieldPosition="0">
        <references count="3">
          <reference field="3" count="1" selected="0">
            <x v="1"/>
          </reference>
          <reference field="5" count="1" selected="0">
            <x v="1"/>
          </reference>
          <reference field="81" count="1">
            <x v="0"/>
          </reference>
        </references>
      </pivotArea>
    </format>
    <format dxfId="5649">
      <pivotArea dataOnly="0" outline="0" fieldPosition="0">
        <references count="1">
          <reference field="4294967294" count="1">
            <x v="2"/>
          </reference>
        </references>
      </pivotArea>
    </format>
    <format dxfId="5648">
      <pivotArea dataOnly="0" outline="0" fieldPosition="0">
        <references count="1">
          <reference field="4294967294" count="1">
            <x v="3"/>
          </reference>
        </references>
      </pivotArea>
    </format>
    <format dxfId="5647">
      <pivotArea type="all" dataOnly="0" outline="0" fieldPosition="0"/>
    </format>
    <format dxfId="5646">
      <pivotArea type="origin" dataOnly="0" labelOnly="1" outline="0" fieldPosition="0"/>
    </format>
    <format dxfId="5645">
      <pivotArea field="-2" type="button" dataOnly="0" labelOnly="1" outline="0" axis="axisCol" fieldPosition="0"/>
    </format>
    <format dxfId="5644">
      <pivotArea type="topRight" dataOnly="0" labelOnly="1" outline="0" fieldPosition="0"/>
    </format>
    <format dxfId="5643">
      <pivotArea field="3" type="button" dataOnly="0" labelOnly="1" outline="0" axis="axisRow" fieldPosition="0"/>
    </format>
    <format dxfId="5642">
      <pivotArea field="5" type="button" dataOnly="0" labelOnly="1" outline="0" axis="axisRow" fieldPosition="1"/>
    </format>
    <format dxfId="5641">
      <pivotArea field="37" type="button" dataOnly="0" labelOnly="1" outline="0" axis="axisRow" fieldPosition="3"/>
    </format>
    <format dxfId="5640">
      <pivotArea field="81" type="button" dataOnly="0" labelOnly="1" outline="0" axis="axisRow" fieldPosition="4"/>
    </format>
    <format dxfId="5639">
      <pivotArea dataOnly="0" labelOnly="1" outline="0" fieldPosition="0">
        <references count="1">
          <reference field="4294967294" count="2">
            <x v="2"/>
            <x v="3"/>
          </reference>
        </references>
      </pivotArea>
    </format>
    <format dxfId="5638">
      <pivotArea type="all" dataOnly="0" outline="0" fieldPosition="0"/>
    </format>
    <format dxfId="5637">
      <pivotArea outline="0" collapsedLevelsAreSubtotals="1" fieldPosition="0"/>
    </format>
    <format dxfId="5636">
      <pivotArea dataOnly="0" labelOnly="1" outline="0" fieldPosition="0">
        <references count="1">
          <reference field="3" count="0"/>
        </references>
      </pivotArea>
    </format>
    <format dxfId="5635">
      <pivotArea dataOnly="0" labelOnly="1" outline="0" fieldPosition="0">
        <references count="1">
          <reference field="3" count="0" defaultSubtotal="1"/>
        </references>
      </pivotArea>
    </format>
    <format dxfId="5634">
      <pivotArea dataOnly="0" labelOnly="1" grandRow="1" outline="0" fieldPosition="0"/>
    </format>
    <format dxfId="5633">
      <pivotArea dataOnly="0" labelOnly="1" outline="0" fieldPosition="0">
        <references count="2">
          <reference field="3" count="1" selected="0">
            <x v="0"/>
          </reference>
          <reference field="5" count="1">
            <x v="0"/>
          </reference>
        </references>
      </pivotArea>
    </format>
    <format dxfId="5632">
      <pivotArea dataOnly="0" labelOnly="1" outline="0" fieldPosition="0">
        <references count="2">
          <reference field="3" count="1" selected="0">
            <x v="1"/>
          </reference>
          <reference field="5" count="1">
            <x v="1"/>
          </reference>
        </references>
      </pivotArea>
    </format>
    <format dxfId="5631">
      <pivotArea dataOnly="0" labelOnly="1" outline="0" fieldPosition="0">
        <references count="3">
          <reference field="3" count="1" selected="0">
            <x v="1"/>
          </reference>
          <reference field="5" count="1" selected="0">
            <x v="1"/>
          </reference>
          <reference field="37" count="1">
            <x v="0"/>
          </reference>
        </references>
      </pivotArea>
    </format>
    <format dxfId="5630">
      <pivotArea dataOnly="0" labelOnly="1" outline="0" fieldPosition="0">
        <references count="3">
          <reference field="3" count="1" selected="0">
            <x v="1"/>
          </reference>
          <reference field="5" count="1" selected="0">
            <x v="1"/>
          </reference>
          <reference field="37" count="1" defaultSubtotal="1">
            <x v="0"/>
          </reference>
        </references>
      </pivotArea>
    </format>
    <format dxfId="5629">
      <pivotArea dataOnly="0" labelOnly="1" outline="0" fieldPosition="0">
        <references count="4">
          <reference field="3" count="1" selected="0">
            <x v="1"/>
          </reference>
          <reference field="5" count="1" selected="0">
            <x v="1"/>
          </reference>
          <reference field="37" count="1" selected="0">
            <x v="0"/>
          </reference>
          <reference field="81" count="1">
            <x v="0"/>
          </reference>
        </references>
      </pivotArea>
    </format>
    <format dxfId="5628">
      <pivotArea type="origin" dataOnly="0" labelOnly="1" outline="0" fieldPosition="0"/>
    </format>
    <format dxfId="5627">
      <pivotArea field="-2" type="button" dataOnly="0" labelOnly="1" outline="0" axis="axisCol" fieldPosition="0"/>
    </format>
    <format dxfId="5626">
      <pivotArea type="topRight" dataOnly="0" labelOnly="1" outline="0" fieldPosition="0"/>
    </format>
    <format dxfId="5625">
      <pivotArea field="3" type="button" dataOnly="0" labelOnly="1" outline="0" axis="axisRow" fieldPosition="0"/>
    </format>
    <format dxfId="5624">
      <pivotArea field="5" type="button" dataOnly="0" labelOnly="1" outline="0" axis="axisRow" fieldPosition="1"/>
    </format>
    <format dxfId="5623">
      <pivotArea field="37" type="button" dataOnly="0" labelOnly="1" outline="0" axis="axisRow" fieldPosition="3"/>
    </format>
    <format dxfId="5622">
      <pivotArea field="81" type="button" dataOnly="0" labelOnly="1" outline="0" axis="axisRow" fieldPosition="4"/>
    </format>
    <format dxfId="5621">
      <pivotArea dataOnly="0" labelOnly="1" outline="0" fieldPosition="0">
        <references count="1">
          <reference field="4294967294" count="2">
            <x v="2"/>
            <x v="3"/>
          </reference>
        </references>
      </pivotArea>
    </format>
    <format dxfId="5620">
      <pivotArea type="origin" dataOnly="0" labelOnly="1" outline="0" offset="C1" fieldPosition="0"/>
    </format>
    <format dxfId="5619">
      <pivotArea type="origin" dataOnly="0" labelOnly="1" outline="0" fieldPosition="0"/>
    </format>
    <format dxfId="5618">
      <pivotArea field="-2" type="button" dataOnly="0" labelOnly="1" outline="0" axis="axisCol" fieldPosition="0"/>
    </format>
    <format dxfId="5617">
      <pivotArea type="topRight" dataOnly="0" labelOnly="1" outline="0" fieldPosition="0"/>
    </format>
    <format dxfId="5616">
      <pivotArea field="3" type="button" dataOnly="0" labelOnly="1" outline="0" axis="axisRow" fieldPosition="0"/>
    </format>
    <format dxfId="5615">
      <pivotArea field="5" type="button" dataOnly="0" labelOnly="1" outline="0" axis="axisRow" fieldPosition="1"/>
    </format>
    <format dxfId="5614">
      <pivotArea field="37" type="button" dataOnly="0" labelOnly="1" outline="0" axis="axisRow" fieldPosition="3"/>
    </format>
    <format dxfId="5613">
      <pivotArea field="81" type="button" dataOnly="0" labelOnly="1" outline="0" axis="axisRow" fieldPosition="4"/>
    </format>
    <format dxfId="5612">
      <pivotArea dataOnly="0" labelOnly="1" outline="0" fieldPosition="0">
        <references count="1">
          <reference field="4294967294" count="2">
            <x v="2"/>
            <x v="3"/>
          </reference>
        </references>
      </pivotArea>
    </format>
    <format dxfId="5611">
      <pivotArea type="origin" dataOnly="0" labelOnly="1" outline="0" fieldPosition="0"/>
    </format>
    <format dxfId="5610">
      <pivotArea type="topRight" dataOnly="0" labelOnly="1" outline="0" fieldPosition="0"/>
    </format>
    <format dxfId="5609">
      <pivotArea field="3" type="button" dataOnly="0" labelOnly="1" outline="0" axis="axisRow" fieldPosition="0"/>
    </format>
    <format dxfId="5608">
      <pivotArea field="5" type="button" dataOnly="0" labelOnly="1" outline="0" axis="axisRow" fieldPosition="1"/>
    </format>
    <format dxfId="5607">
      <pivotArea field="37" type="button" dataOnly="0" labelOnly="1" outline="0" axis="axisRow" fieldPosition="3"/>
    </format>
    <format dxfId="5606">
      <pivotArea field="81" type="button" dataOnly="0" labelOnly="1" outline="0" axis="axisRow" fieldPosition="4"/>
    </format>
    <format dxfId="5605">
      <pivotArea dataOnly="0" labelOnly="1" outline="0" fieldPosition="0">
        <references count="1">
          <reference field="4294967294" count="2">
            <x v="2"/>
            <x v="3"/>
          </reference>
        </references>
      </pivotArea>
    </format>
    <format dxfId="5604">
      <pivotArea field="-2" type="button" dataOnly="0" labelOnly="1" outline="0" axis="axisCol" fieldPosition="0"/>
    </format>
    <format dxfId="5603">
      <pivotArea type="all" dataOnly="0" outline="0" fieldPosition="0"/>
    </format>
    <format dxfId="5602">
      <pivotArea outline="0" collapsedLevelsAreSubtotals="1" fieldPosition="0"/>
    </format>
    <format dxfId="5601">
      <pivotArea type="origin" dataOnly="0" labelOnly="1" outline="0" fieldPosition="0"/>
    </format>
    <format dxfId="5600">
      <pivotArea field="-2" type="button" dataOnly="0" labelOnly="1" outline="0" axis="axisCol" fieldPosition="0"/>
    </format>
    <format dxfId="5599">
      <pivotArea type="topRight" dataOnly="0" labelOnly="1" outline="0" fieldPosition="0"/>
    </format>
    <format dxfId="5598">
      <pivotArea dataOnly="0" labelOnly="1" outline="0" fieldPosition="0">
        <references count="1">
          <reference field="3" count="0"/>
        </references>
      </pivotArea>
    </format>
    <format dxfId="5597">
      <pivotArea dataOnly="0" labelOnly="1" outline="0" fieldPosition="0">
        <references count="1">
          <reference field="3" count="0" defaultSubtotal="1"/>
        </references>
      </pivotArea>
    </format>
    <format dxfId="5596">
      <pivotArea dataOnly="0" labelOnly="1" grandRow="1" outline="0" fieldPosition="0"/>
    </format>
    <format dxfId="5595">
      <pivotArea dataOnly="0" labelOnly="1" outline="0" fieldPosition="0">
        <references count="2">
          <reference field="3" count="1" selected="0">
            <x v="0"/>
          </reference>
          <reference field="5" count="1">
            <x v="0"/>
          </reference>
        </references>
      </pivotArea>
    </format>
    <format dxfId="5594">
      <pivotArea dataOnly="0" labelOnly="1" outline="0" fieldPosition="0">
        <references count="2">
          <reference field="3" count="1" selected="0">
            <x v="1"/>
          </reference>
          <reference field="5" count="1">
            <x v="1"/>
          </reference>
        </references>
      </pivotArea>
    </format>
    <format dxfId="5593">
      <pivotArea dataOnly="0" labelOnly="1" outline="0" fieldPosition="0">
        <references count="3">
          <reference field="3" count="1" selected="0">
            <x v="1"/>
          </reference>
          <reference field="5" count="1" selected="0">
            <x v="1"/>
          </reference>
          <reference field="37" count="1">
            <x v="0"/>
          </reference>
        </references>
      </pivotArea>
    </format>
    <format dxfId="5592">
      <pivotArea dataOnly="0" labelOnly="1" outline="0" fieldPosition="0">
        <references count="3">
          <reference field="3" count="1" selected="0">
            <x v="1"/>
          </reference>
          <reference field="5" count="1" selected="0">
            <x v="1"/>
          </reference>
          <reference field="37" count="1" defaultSubtotal="1">
            <x v="0"/>
          </reference>
        </references>
      </pivotArea>
    </format>
    <format dxfId="5591">
      <pivotArea dataOnly="0" labelOnly="1" outline="0" fieldPosition="0">
        <references count="4">
          <reference field="3" count="1" selected="0">
            <x v="1"/>
          </reference>
          <reference field="5" count="1" selected="0">
            <x v="1"/>
          </reference>
          <reference field="37" count="1" selected="0">
            <x v="0"/>
          </reference>
          <reference field="81" count="1">
            <x v="0"/>
          </reference>
        </references>
      </pivotArea>
    </format>
    <format dxfId="5590">
      <pivotArea dataOnly="0" labelOnly="1" outline="0" fieldPosition="0">
        <references count="1">
          <reference field="4294967294" count="2">
            <x v="2"/>
            <x v="3"/>
          </reference>
        </references>
      </pivotArea>
    </format>
    <format dxfId="5589">
      <pivotArea dataOnly="0" labelOnly="1" outline="0" fieldPosition="0">
        <references count="1">
          <reference field="4294967294" count="1">
            <x v="1"/>
          </reference>
        </references>
      </pivotArea>
    </format>
    <format dxfId="5588">
      <pivotArea outline="0" collapsedLevelsAreSubtotals="1" fieldPosition="0"/>
    </format>
    <format dxfId="5587">
      <pivotArea field="-2" type="button" dataOnly="0" labelOnly="1" outline="0" axis="axisCol" fieldPosition="0"/>
    </format>
    <format dxfId="5586">
      <pivotArea type="topRight" dataOnly="0" labelOnly="1" outline="0" fieldPosition="0"/>
    </format>
    <format dxfId="5585">
      <pivotArea dataOnly="0" labelOnly="1" outline="0" fieldPosition="0">
        <references count="1">
          <reference field="4294967294" count="3">
            <x v="1"/>
            <x v="2"/>
            <x v="3"/>
          </reference>
        </references>
      </pivotArea>
    </format>
    <format dxfId="5584">
      <pivotArea dataOnly="0" labelOnly="1" outline="0" fieldPosition="0">
        <references count="1">
          <reference field="4294967294" count="1">
            <x v="4"/>
          </reference>
        </references>
      </pivotArea>
    </format>
    <format dxfId="5583">
      <pivotArea field="63" type="button" dataOnly="0" labelOnly="1" outline="0" axis="axisRow" fieldPosition="5"/>
    </format>
    <format dxfId="5582">
      <pivotArea field="32" type="button" dataOnly="0" labelOnly="1" outline="0" axis="axisRow" fieldPosition="2"/>
    </format>
    <format dxfId="5581">
      <pivotArea field="3" type="button" dataOnly="0" labelOnly="1" outline="0" axis="axisRow" fieldPosition="0"/>
    </format>
    <format dxfId="5580">
      <pivotArea field="5" type="button" dataOnly="0" labelOnly="1" outline="0" axis="axisRow" fieldPosition="1"/>
    </format>
    <format dxfId="5579">
      <pivotArea field="32" type="button" dataOnly="0" labelOnly="1" outline="0" axis="axisRow" fieldPosition="2"/>
    </format>
    <format dxfId="5578">
      <pivotArea field="37" type="button" dataOnly="0" labelOnly="1" outline="0" axis="axisRow" fieldPosition="3"/>
    </format>
    <format dxfId="5577">
      <pivotArea field="81" type="button" dataOnly="0" labelOnly="1" outline="0" axis="axisRow" fieldPosition="4"/>
    </format>
    <format dxfId="5576">
      <pivotArea field="63" type="button" dataOnly="0" labelOnly="1" outline="0" axis="axisRow" fieldPosition="5"/>
    </format>
    <format dxfId="5575">
      <pivotArea dataOnly="0" labelOnly="1" outline="0" fieldPosition="0">
        <references count="1">
          <reference field="4294967294" count="4">
            <x v="1"/>
            <x v="2"/>
            <x v="3"/>
            <x v="4"/>
          </reference>
        </references>
      </pivotArea>
    </format>
    <format dxfId="5574">
      <pivotArea field="3" type="button" dataOnly="0" labelOnly="1" outline="0" axis="axisRow" fieldPosition="0"/>
    </format>
    <format dxfId="5573">
      <pivotArea field="5" type="button" dataOnly="0" labelOnly="1" outline="0" axis="axisRow" fieldPosition="1"/>
    </format>
    <format dxfId="5572">
      <pivotArea field="32" type="button" dataOnly="0" labelOnly="1" outline="0" axis="axisRow" fieldPosition="2"/>
    </format>
    <format dxfId="5571">
      <pivotArea field="37" type="button" dataOnly="0" labelOnly="1" outline="0" axis="axisRow" fieldPosition="3"/>
    </format>
    <format dxfId="5570">
      <pivotArea field="81" type="button" dataOnly="0" labelOnly="1" outline="0" axis="axisRow" fieldPosition="4"/>
    </format>
    <format dxfId="5569">
      <pivotArea field="63" type="button" dataOnly="0" labelOnly="1" outline="0" axis="axisRow" fieldPosition="5"/>
    </format>
    <format dxfId="5568">
      <pivotArea dataOnly="0" labelOnly="1" outline="0" fieldPosition="0">
        <references count="1">
          <reference field="4294967294" count="4">
            <x v="1"/>
            <x v="2"/>
            <x v="3"/>
            <x v="4"/>
          </reference>
        </references>
      </pivotArea>
    </format>
    <format dxfId="5567">
      <pivotArea type="origin" dataOnly="0" labelOnly="1" outline="0" fieldPosition="0"/>
    </format>
    <format dxfId="5566">
      <pivotArea field="-2" type="button" dataOnly="0" labelOnly="1" outline="0" axis="axisCol" fieldPosition="0"/>
    </format>
    <format dxfId="5565">
      <pivotArea type="topRight" dataOnly="0" labelOnly="1" outline="0" fieldPosition="0"/>
    </format>
    <format dxfId="5564">
      <pivotArea field="3" type="button" dataOnly="0" labelOnly="1" outline="0" axis="axisRow" fieldPosition="0"/>
    </format>
    <format dxfId="5563">
      <pivotArea field="5" type="button" dataOnly="0" labelOnly="1" outline="0" axis="axisRow" fieldPosition="1"/>
    </format>
    <format dxfId="5562">
      <pivotArea field="32" type="button" dataOnly="0" labelOnly="1" outline="0" axis="axisRow" fieldPosition="2"/>
    </format>
    <format dxfId="5561">
      <pivotArea field="37" type="button" dataOnly="0" labelOnly="1" outline="0" axis="axisRow" fieldPosition="3"/>
    </format>
    <format dxfId="5560">
      <pivotArea field="81" type="button" dataOnly="0" labelOnly="1" outline="0" axis="axisRow" fieldPosition="4"/>
    </format>
    <format dxfId="5559">
      <pivotArea field="63" type="button" dataOnly="0" labelOnly="1" outline="0" axis="axisRow" fieldPosition="5"/>
    </format>
    <format dxfId="5558">
      <pivotArea dataOnly="0" labelOnly="1" outline="0" fieldPosition="0">
        <references count="1">
          <reference field="4294967294" count="4">
            <x v="1"/>
            <x v="2"/>
            <x v="3"/>
            <x v="4"/>
          </reference>
        </references>
      </pivotArea>
    </format>
    <format dxfId="5557">
      <pivotArea dataOnly="0" outline="0" fieldPosition="0">
        <references count="1">
          <reference field="3" count="0" defaultSubtotal="1"/>
        </references>
      </pivotArea>
    </format>
    <format dxfId="5556">
      <pivotArea dataOnly="0" outline="0" fieldPosition="0">
        <references count="1">
          <reference field="4294967294" count="1">
            <x v="4"/>
          </reference>
        </references>
      </pivotArea>
    </format>
    <format dxfId="5555">
      <pivotArea dataOnly="0" outline="0" fieldPosition="0">
        <references count="1">
          <reference field="4294967294" count="1">
            <x v="1"/>
          </reference>
        </references>
      </pivotArea>
    </format>
    <format dxfId="5554">
      <pivotArea dataOnly="0" outline="0" fieldPosition="0">
        <references count="1">
          <reference field="4294967294" count="1">
            <x v="1"/>
          </reference>
        </references>
      </pivotArea>
    </format>
    <format dxfId="5553">
      <pivotArea dataOnly="0" labelOnly="1" outline="0" fieldPosition="0">
        <references count="1">
          <reference field="4294967294" count="1">
            <x v="0"/>
          </reference>
        </references>
      </pivotArea>
    </format>
    <format dxfId="5552">
      <pivotArea dataOnly="0" outline="0" fieldPosition="0">
        <references count="1">
          <reference field="4294967294" count="1">
            <x v="0"/>
          </reference>
        </references>
      </pivotArea>
    </format>
    <format dxfId="5551">
      <pivotArea dataOnly="0" labelOnly="1" outline="0" fieldPosition="0">
        <references count="1">
          <reference field="4294967294" count="3">
            <x v="5"/>
            <x v="6"/>
            <x v="7"/>
          </reference>
        </references>
      </pivotArea>
    </format>
    <format dxfId="5550">
      <pivotArea dataOnly="0" outline="0" fieldPosition="0">
        <references count="1">
          <reference field="4294967294" count="1">
            <x v="5"/>
          </reference>
        </references>
      </pivotArea>
    </format>
    <format dxfId="5549">
      <pivotArea dataOnly="0" outline="0" fieldPosition="0">
        <references count="1">
          <reference field="4294967294" count="1">
            <x v="6"/>
          </reference>
        </references>
      </pivotArea>
    </format>
    <format dxfId="5548">
      <pivotArea type="topRight" dataOnly="0" labelOnly="1" outline="0" offset="E1:G1" fieldPosition="0"/>
    </format>
    <format dxfId="5547">
      <pivotArea dataOnly="0" labelOnly="1" outline="0" fieldPosition="0">
        <references count="1">
          <reference field="4294967294" count="3">
            <x v="5"/>
            <x v="6"/>
            <x v="7"/>
          </reference>
        </references>
      </pivotArea>
    </format>
    <format dxfId="5546">
      <pivotArea dataOnly="0" labelOnly="1" outline="0" fieldPosition="0">
        <references count="1">
          <reference field="4294967294" count="1">
            <x v="5"/>
          </reference>
        </references>
      </pivotArea>
    </format>
    <format dxfId="5545">
      <pivotArea type="topRight" dataOnly="0" labelOnly="1" outline="0" offset="E1:G1" fieldPosition="0"/>
    </format>
    <format dxfId="5544">
      <pivotArea dataOnly="0" labelOnly="1" outline="0" fieldPosition="0">
        <references count="1">
          <reference field="4294967294" count="1">
            <x v="6"/>
          </reference>
        </references>
      </pivotArea>
    </format>
    <format dxfId="5543">
      <pivotArea dataOnly="0" labelOnly="1" outline="0" fieldPosition="0">
        <references count="1">
          <reference field="4294967294" count="2">
            <x v="6"/>
            <x v="7"/>
          </reference>
        </references>
      </pivotArea>
    </format>
    <format dxfId="5542">
      <pivotArea dataOnly="0" outline="0" fieldPosition="0">
        <references count="1">
          <reference field="4294967294" count="1">
            <x v="5"/>
          </reference>
        </references>
      </pivotArea>
    </format>
    <format dxfId="5541">
      <pivotArea dataOnly="0" outline="0" fieldPosition="0">
        <references count="1">
          <reference field="4294967294" count="1">
            <x v="6"/>
          </reference>
        </references>
      </pivotArea>
    </format>
    <format dxfId="5540">
      <pivotArea dataOnly="0" outline="0" fieldPosition="0">
        <references count="1">
          <reference field="4294967294" count="1">
            <x v="7"/>
          </reference>
        </references>
      </pivotArea>
    </format>
    <format dxfId="5539">
      <pivotArea field="3" type="button" dataOnly="0" labelOnly="1" outline="0" axis="axisRow" fieldPosition="0"/>
    </format>
    <format dxfId="5538">
      <pivotArea field="5" type="button" dataOnly="0" labelOnly="1" outline="0" axis="axisRow" fieldPosition="1"/>
    </format>
    <format dxfId="5537">
      <pivotArea field="32" type="button" dataOnly="0" labelOnly="1" outline="0" axis="axisRow" fieldPosition="2"/>
    </format>
    <format dxfId="5536">
      <pivotArea field="37" type="button" dataOnly="0" labelOnly="1" outline="0" axis="axisRow" fieldPosition="3"/>
    </format>
    <format dxfId="5535">
      <pivotArea field="81" type="button" dataOnly="0" labelOnly="1" outline="0" axis="axisRow" fieldPosition="4"/>
    </format>
    <format dxfId="5534">
      <pivotArea field="63" type="button" dataOnly="0" labelOnly="1" outline="0" axis="axisRow" fieldPosition="5"/>
    </format>
    <format dxfId="5533">
      <pivotArea dataOnly="0" labelOnly="1" outline="0" fieldPosition="0">
        <references count="1">
          <reference field="4294967294" count="8">
            <x v="0"/>
            <x v="1"/>
            <x v="2"/>
            <x v="3"/>
            <x v="4"/>
            <x v="5"/>
            <x v="6"/>
            <x v="7"/>
          </reference>
        </references>
      </pivotArea>
    </format>
    <format dxfId="5532">
      <pivotArea field="5" type="button" dataOnly="0" labelOnly="1" outline="0" axis="axisRow" fieldPosition="1"/>
    </format>
  </formats>
  <pivotTableStyleInfo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6D652D6-1D47-429A-BE20-E64ED44CD6F7}" name="PivotTable1" cacheId="331" applyNumberFormats="0" applyBorderFormats="0" applyFontFormats="0" applyPatternFormats="0" applyAlignmentFormats="0" applyWidthHeightFormats="1" dataCaption="Values" updatedVersion="8" minRefreshableVersion="3" itemPrintTitles="1" createdVersion="8" indent="0" compact="0" compactData="0" gridDropZones="1" multipleFieldFilters="0">
  <location ref="A14:L28" firstHeaderRow="1" firstDataRow="2" firstDataCol="4" rowPageCount="1" colPageCount="1"/>
  <pivotFields count="104">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3">
        <item x="0"/>
        <item h="1" x="1"/>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8">
        <item m="1" x="26"/>
        <item x="11"/>
        <item m="1" x="22"/>
        <item m="1" x="23"/>
        <item m="1" x="24"/>
        <item m="1" x="25"/>
        <item m="1" x="12"/>
        <item m="1" x="13"/>
        <item m="1" x="14"/>
        <item m="1" x="15"/>
        <item x="0"/>
        <item x="1"/>
        <item m="1" x="16"/>
        <item m="1" x="17"/>
        <item m="1" x="18"/>
        <item m="1" x="19"/>
        <item m="1" x="20"/>
        <item m="1" x="27"/>
        <item m="1" x="21"/>
        <item x="2"/>
        <item x="3"/>
        <item x="4"/>
        <item x="5"/>
        <item x="6"/>
        <item x="7"/>
        <item x="8"/>
        <item x="9"/>
        <item x="1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7">
        <item m="1" x="25"/>
        <item x="11"/>
        <item m="1" x="21"/>
        <item m="1" x="22"/>
        <item m="1" x="23"/>
        <item m="1" x="24"/>
        <item m="1" x="12"/>
        <item m="1" x="13"/>
        <item m="1" x="14"/>
        <item m="1" x="15"/>
        <item x="0"/>
        <item x="1"/>
        <item m="1" x="16"/>
        <item x="7"/>
        <item m="1" x="17"/>
        <item m="1" x="18"/>
        <item m="1" x="19"/>
        <item m="1" x="26"/>
        <item m="1" x="20"/>
        <item x="2"/>
        <item x="3"/>
        <item x="4"/>
        <item x="5"/>
        <item x="6"/>
        <item x="8"/>
        <item x="9"/>
        <item x="1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name="Project Need/Justification" compact="0" outline="0" showAll="0" defaultSubtotal="0">
      <items count="30">
        <item x="11"/>
        <item m="1" x="24"/>
        <item m="1" x="25"/>
        <item m="1" x="26"/>
        <item m="1" x="27"/>
        <item m="1" x="28"/>
        <item m="1" x="12"/>
        <item m="1" x="13"/>
        <item m="1" x="14"/>
        <item m="1" x="15"/>
        <item m="1" x="16"/>
        <item m="1" x="17"/>
        <item m="1" x="18"/>
        <item m="1" x="19"/>
        <item m="1" x="20"/>
        <item m="1" x="21"/>
        <item m="1" x="22"/>
        <item m="1" x="29"/>
        <item m="1" x="23"/>
        <item x="0"/>
        <item x="1"/>
        <item x="2"/>
        <item x="3"/>
        <item x="4"/>
        <item x="5"/>
        <item x="6"/>
        <item x="7"/>
        <item x="8"/>
        <item x="9"/>
        <item x="1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name="Supv District" axis="axisRow" compact="0" outline="0" showAll="0" defaultSubtotal="0">
      <items count="3">
        <item x="0"/>
        <item x="2"/>
        <item x="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items count="26">
        <item x="11"/>
        <item m="1" x="24"/>
        <item m="1" x="12"/>
        <item m="1" x="13"/>
        <item m="1" x="14"/>
        <item m="1" x="15"/>
        <item m="1" x="16"/>
        <item m="1" x="17"/>
        <item m="1" x="18"/>
        <item m="1" x="19"/>
        <item m="1" x="20"/>
        <item m="1" x="21"/>
        <item m="1" x="22"/>
        <item m="1" x="25"/>
        <item m="1" x="23"/>
        <item x="0"/>
        <item x="1"/>
        <item x="2"/>
        <item x="3"/>
        <item x="4"/>
        <item x="5"/>
        <item x="6"/>
        <item x="7"/>
        <item x="8"/>
        <item x="9"/>
        <item x="1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Page" compact="0" outline="0" multipleItemSelectionAllowed="1" showAll="0">
      <items count="4">
        <item x="0"/>
        <item h="1" m="1" x="2"/>
        <item h="1" x="1"/>
        <item t="default"/>
      </items>
      <extLst>
        <ext xmlns:x14="http://schemas.microsoft.com/office/spreadsheetml/2009/9/main" uri="{2946ED86-A175-432a-8AC1-64E0C546D7DE}">
          <x14:pivotField fillDownLabels="1"/>
        </ext>
      </extLst>
    </pivotField>
  </pivotFields>
  <rowFields count="4">
    <field x="3"/>
    <field x="5"/>
    <field x="32"/>
    <field x="63"/>
  </rowFields>
  <rowItems count="13">
    <i>
      <x/>
      <x v="10"/>
      <x v="10"/>
      <x/>
    </i>
    <i r="1">
      <x v="11"/>
      <x v="11"/>
      <x/>
    </i>
    <i r="1">
      <x v="19"/>
      <x v="19"/>
      <x v="2"/>
    </i>
    <i r="1">
      <x v="20"/>
      <x v="20"/>
      <x/>
    </i>
    <i r="1">
      <x v="21"/>
      <x v="21"/>
      <x/>
    </i>
    <i r="1">
      <x v="22"/>
      <x v="22"/>
      <x/>
    </i>
    <i r="1">
      <x v="23"/>
      <x v="23"/>
      <x/>
    </i>
    <i r="1">
      <x v="24"/>
      <x v="13"/>
      <x/>
    </i>
    <i r="1">
      <x v="25"/>
      <x v="24"/>
      <x/>
    </i>
    <i r="1">
      <x v="26"/>
      <x v="25"/>
      <x/>
    </i>
    <i r="1">
      <x v="27"/>
      <x v="26"/>
      <x/>
    </i>
    <i t="default">
      <x/>
    </i>
    <i t="grand">
      <x/>
    </i>
  </rowItems>
  <colFields count="1">
    <field x="-2"/>
  </colFields>
  <colItems count="8">
    <i>
      <x/>
    </i>
    <i i="1">
      <x v="1"/>
    </i>
    <i i="2">
      <x v="2"/>
    </i>
    <i i="3">
      <x v="3"/>
    </i>
    <i i="4">
      <x v="4"/>
    </i>
    <i i="5">
      <x v="5"/>
    </i>
    <i i="6">
      <x v="6"/>
    </i>
    <i i="7">
      <x v="7"/>
    </i>
  </colItems>
  <pageFields count="1">
    <pageField fld="103" hier="-1"/>
  </pageFields>
  <dataFields count="8">
    <dataField name="# of Projects" fld="84" subtotal="count" baseField="0" baseItem="0"/>
    <dataField name="Total PROJ EXP" fld="10" baseField="0" baseItem="0"/>
    <dataField name="County - BOND" fld="11" baseField="0" baseItem="0"/>
    <dataField name="County - CASH" fld="13" baseField="0" baseItem="0"/>
    <dataField name="Non-County REV" fld="18" baseField="0" baseItem="0"/>
    <dataField name="YRS 2-5 Total PROJ EXP" fld="19" baseField="0" baseItem="0"/>
    <dataField name="YRD 2-5 REV - County (All Cnty Sources)" fld="24" baseField="0" baseItem="0"/>
    <dataField name="YRS 2-5 REV - Non-County" fld="25" baseField="0" baseItem="0"/>
  </dataFields>
  <formats count="129">
    <format dxfId="5531">
      <pivotArea type="all" dataOnly="0" outline="0" fieldPosition="0"/>
    </format>
    <format dxfId="5530">
      <pivotArea outline="0" collapsedLevelsAreSubtotals="1" fieldPosition="0"/>
    </format>
    <format dxfId="5529">
      <pivotArea type="origin" dataOnly="0" labelOnly="1" outline="0" fieldPosition="0"/>
    </format>
    <format dxfId="5528">
      <pivotArea field="3" type="button" dataOnly="0" labelOnly="1" outline="0" axis="axisRow" fieldPosition="0"/>
    </format>
    <format dxfId="5527">
      <pivotArea field="5" type="button" dataOnly="0" labelOnly="1" outline="0" axis="axisRow" fieldPosition="1"/>
    </format>
    <format dxfId="5526">
      <pivotArea field="81" type="button" dataOnly="0" labelOnly="1" outline="0"/>
    </format>
    <format dxfId="5525">
      <pivotArea dataOnly="0" labelOnly="1" outline="0" fieldPosition="0">
        <references count="1">
          <reference field="3" count="0"/>
        </references>
      </pivotArea>
    </format>
    <format dxfId="5524">
      <pivotArea dataOnly="0" labelOnly="1" outline="0" fieldPosition="0">
        <references count="1">
          <reference field="3" count="0" defaultSubtotal="1"/>
        </references>
      </pivotArea>
    </format>
    <format dxfId="5523">
      <pivotArea dataOnly="0" labelOnly="1" grandRow="1" outline="0" fieldPosition="0"/>
    </format>
    <format dxfId="5522">
      <pivotArea dataOnly="0" labelOnly="1" outline="0" fieldPosition="0">
        <references count="2">
          <reference field="3" count="1" selected="0">
            <x v="0"/>
          </reference>
          <reference field="5" count="1">
            <x v="0"/>
          </reference>
        </references>
      </pivotArea>
    </format>
    <format dxfId="5521">
      <pivotArea dataOnly="0" labelOnly="1" outline="0" fieldPosition="0">
        <references count="2">
          <reference field="3" count="1" selected="0">
            <x v="0"/>
          </reference>
          <reference field="5" count="1" defaultSubtotal="1">
            <x v="0"/>
          </reference>
        </references>
      </pivotArea>
    </format>
    <format dxfId="5520">
      <pivotArea dataOnly="0" labelOnly="1" outline="0" fieldPosition="0">
        <references count="2">
          <reference field="3" count="1" selected="0">
            <x v="1"/>
          </reference>
          <reference field="5" count="1">
            <x v="1"/>
          </reference>
        </references>
      </pivotArea>
    </format>
    <format dxfId="5519">
      <pivotArea dataOnly="0" labelOnly="1" outline="0" fieldPosition="0">
        <references count="2">
          <reference field="3" count="1" selected="0">
            <x v="1"/>
          </reference>
          <reference field="5" count="1" defaultSubtotal="1">
            <x v="1"/>
          </reference>
        </references>
      </pivotArea>
    </format>
    <format dxfId="5518">
      <pivotArea type="topRight" dataOnly="0" labelOnly="1" outline="0" fieldPosition="0"/>
    </format>
    <format dxfId="5517">
      <pivotArea type="all" dataOnly="0" outline="0" fieldPosition="0"/>
    </format>
    <format dxfId="5516">
      <pivotArea dataOnly="0" labelOnly="1" outline="0" fieldPosition="0">
        <references count="2">
          <reference field="3" count="1" selected="0">
            <x v="0"/>
          </reference>
          <reference field="5" count="1" defaultSubtotal="1">
            <x v="0"/>
          </reference>
        </references>
      </pivotArea>
    </format>
    <format dxfId="5515">
      <pivotArea dataOnly="0" labelOnly="1" outline="0" fieldPosition="0">
        <references count="2">
          <reference field="3" count="1" selected="0">
            <x v="1"/>
          </reference>
          <reference field="5" count="1" defaultSubtotal="1">
            <x v="1"/>
          </reference>
        </references>
      </pivotArea>
    </format>
    <format dxfId="5514">
      <pivotArea dataOnly="0" outline="0" fieldPosition="0">
        <references count="1">
          <reference field="4294967294" count="1">
            <x v="2"/>
          </reference>
        </references>
      </pivotArea>
    </format>
    <format dxfId="5513">
      <pivotArea dataOnly="0" outline="0" fieldPosition="0">
        <references count="1">
          <reference field="4294967294" count="1">
            <x v="3"/>
          </reference>
        </references>
      </pivotArea>
    </format>
    <format dxfId="5512">
      <pivotArea type="all" dataOnly="0" outline="0" fieldPosition="0"/>
    </format>
    <format dxfId="5511">
      <pivotArea type="origin" dataOnly="0" labelOnly="1" outline="0" fieldPosition="0"/>
    </format>
    <format dxfId="5510">
      <pivotArea field="-2" type="button" dataOnly="0" labelOnly="1" outline="0" axis="axisCol" fieldPosition="0"/>
    </format>
    <format dxfId="5509">
      <pivotArea type="topRight" dataOnly="0" labelOnly="1" outline="0" fieldPosition="0"/>
    </format>
    <format dxfId="5508">
      <pivotArea field="3" type="button" dataOnly="0" labelOnly="1" outline="0" axis="axisRow" fieldPosition="0"/>
    </format>
    <format dxfId="5507">
      <pivotArea field="5" type="button" dataOnly="0" labelOnly="1" outline="0" axis="axisRow" fieldPosition="1"/>
    </format>
    <format dxfId="5506">
      <pivotArea field="37" type="button" dataOnly="0" labelOnly="1" outline="0"/>
    </format>
    <format dxfId="5505">
      <pivotArea field="81" type="button" dataOnly="0" labelOnly="1" outline="0"/>
    </format>
    <format dxfId="5504">
      <pivotArea dataOnly="0" labelOnly="1" outline="0" fieldPosition="0">
        <references count="1">
          <reference field="4294967294" count="2">
            <x v="2"/>
            <x v="3"/>
          </reference>
        </references>
      </pivotArea>
    </format>
    <format dxfId="5503">
      <pivotArea type="all" dataOnly="0" outline="0" fieldPosition="0"/>
    </format>
    <format dxfId="5502">
      <pivotArea outline="0" collapsedLevelsAreSubtotals="1" fieldPosition="0"/>
    </format>
    <format dxfId="5501">
      <pivotArea dataOnly="0" labelOnly="1" outline="0" fieldPosition="0">
        <references count="1">
          <reference field="3" count="0"/>
        </references>
      </pivotArea>
    </format>
    <format dxfId="5500">
      <pivotArea dataOnly="0" labelOnly="1" outline="0" fieldPosition="0">
        <references count="1">
          <reference field="3" count="0" defaultSubtotal="1"/>
        </references>
      </pivotArea>
    </format>
    <format dxfId="5499">
      <pivotArea dataOnly="0" labelOnly="1" grandRow="1" outline="0" fieldPosition="0"/>
    </format>
    <format dxfId="5498">
      <pivotArea dataOnly="0" labelOnly="1" outline="0" fieldPosition="0">
        <references count="2">
          <reference field="3" count="1" selected="0">
            <x v="0"/>
          </reference>
          <reference field="5" count="1">
            <x v="0"/>
          </reference>
        </references>
      </pivotArea>
    </format>
    <format dxfId="5497">
      <pivotArea dataOnly="0" labelOnly="1" outline="0" fieldPosition="0">
        <references count="2">
          <reference field="3" count="1" selected="0">
            <x v="1"/>
          </reference>
          <reference field="5" count="1">
            <x v="1"/>
          </reference>
        </references>
      </pivotArea>
    </format>
    <format dxfId="5496">
      <pivotArea type="origin" dataOnly="0" labelOnly="1" outline="0" fieldPosition="0"/>
    </format>
    <format dxfId="5495">
      <pivotArea field="-2" type="button" dataOnly="0" labelOnly="1" outline="0" axis="axisCol" fieldPosition="0"/>
    </format>
    <format dxfId="5494">
      <pivotArea type="topRight" dataOnly="0" labelOnly="1" outline="0" fieldPosition="0"/>
    </format>
    <format dxfId="5493">
      <pivotArea field="3" type="button" dataOnly="0" labelOnly="1" outline="0" axis="axisRow" fieldPosition="0"/>
    </format>
    <format dxfId="5492">
      <pivotArea field="5" type="button" dataOnly="0" labelOnly="1" outline="0" axis="axisRow" fieldPosition="1"/>
    </format>
    <format dxfId="5491">
      <pivotArea field="37" type="button" dataOnly="0" labelOnly="1" outline="0"/>
    </format>
    <format dxfId="5490">
      <pivotArea field="81" type="button" dataOnly="0" labelOnly="1" outline="0"/>
    </format>
    <format dxfId="5489">
      <pivotArea dataOnly="0" labelOnly="1" outline="0" fieldPosition="0">
        <references count="1">
          <reference field="4294967294" count="2">
            <x v="2"/>
            <x v="3"/>
          </reference>
        </references>
      </pivotArea>
    </format>
    <format dxfId="5488">
      <pivotArea type="origin" dataOnly="0" labelOnly="1" outline="0" offset="C1" fieldPosition="0"/>
    </format>
    <format dxfId="5487">
      <pivotArea type="origin" dataOnly="0" labelOnly="1" outline="0" fieldPosition="0"/>
    </format>
    <format dxfId="5486">
      <pivotArea field="-2" type="button" dataOnly="0" labelOnly="1" outline="0" axis="axisCol" fieldPosition="0"/>
    </format>
    <format dxfId="5485">
      <pivotArea type="topRight" dataOnly="0" labelOnly="1" outline="0" fieldPosition="0"/>
    </format>
    <format dxfId="5484">
      <pivotArea field="3" type="button" dataOnly="0" labelOnly="1" outline="0" axis="axisRow" fieldPosition="0"/>
    </format>
    <format dxfId="5483">
      <pivotArea field="5" type="button" dataOnly="0" labelOnly="1" outline="0" axis="axisRow" fieldPosition="1"/>
    </format>
    <format dxfId="5482">
      <pivotArea field="37" type="button" dataOnly="0" labelOnly="1" outline="0"/>
    </format>
    <format dxfId="5481">
      <pivotArea field="81" type="button" dataOnly="0" labelOnly="1" outline="0"/>
    </format>
    <format dxfId="5480">
      <pivotArea dataOnly="0" labelOnly="1" outline="0" fieldPosition="0">
        <references count="1">
          <reference field="4294967294" count="2">
            <x v="2"/>
            <x v="3"/>
          </reference>
        </references>
      </pivotArea>
    </format>
    <format dxfId="5479">
      <pivotArea type="origin" dataOnly="0" labelOnly="1" outline="0" fieldPosition="0"/>
    </format>
    <format dxfId="5478">
      <pivotArea type="topRight" dataOnly="0" labelOnly="1" outline="0" fieldPosition="0"/>
    </format>
    <format dxfId="5477">
      <pivotArea field="3" type="button" dataOnly="0" labelOnly="1" outline="0" axis="axisRow" fieldPosition="0"/>
    </format>
    <format dxfId="5476">
      <pivotArea field="5" type="button" dataOnly="0" labelOnly="1" outline="0" axis="axisRow" fieldPosition="1"/>
    </format>
    <format dxfId="5475">
      <pivotArea field="37" type="button" dataOnly="0" labelOnly="1" outline="0"/>
    </format>
    <format dxfId="5474">
      <pivotArea field="81" type="button" dataOnly="0" labelOnly="1" outline="0"/>
    </format>
    <format dxfId="5473">
      <pivotArea dataOnly="0" labelOnly="1" outline="0" fieldPosition="0">
        <references count="1">
          <reference field="4294967294" count="2">
            <x v="2"/>
            <x v="3"/>
          </reference>
        </references>
      </pivotArea>
    </format>
    <format dxfId="5472">
      <pivotArea field="-2" type="button" dataOnly="0" labelOnly="1" outline="0" axis="axisCol" fieldPosition="0"/>
    </format>
    <format dxfId="5471">
      <pivotArea type="all" dataOnly="0" outline="0" fieldPosition="0"/>
    </format>
    <format dxfId="5470">
      <pivotArea outline="0" collapsedLevelsAreSubtotals="1" fieldPosition="0"/>
    </format>
    <format dxfId="5469">
      <pivotArea type="origin" dataOnly="0" labelOnly="1" outline="0" fieldPosition="0"/>
    </format>
    <format dxfId="5468">
      <pivotArea field="-2" type="button" dataOnly="0" labelOnly="1" outline="0" axis="axisCol" fieldPosition="0"/>
    </format>
    <format dxfId="5467">
      <pivotArea type="topRight" dataOnly="0" labelOnly="1" outline="0" fieldPosition="0"/>
    </format>
    <format dxfId="5466">
      <pivotArea dataOnly="0" labelOnly="1" outline="0" fieldPosition="0">
        <references count="1">
          <reference field="3" count="0"/>
        </references>
      </pivotArea>
    </format>
    <format dxfId="5465">
      <pivotArea dataOnly="0" labelOnly="1" outline="0" fieldPosition="0">
        <references count="1">
          <reference field="3" count="0" defaultSubtotal="1"/>
        </references>
      </pivotArea>
    </format>
    <format dxfId="5464">
      <pivotArea dataOnly="0" labelOnly="1" grandRow="1" outline="0" fieldPosition="0"/>
    </format>
    <format dxfId="5463">
      <pivotArea dataOnly="0" labelOnly="1" outline="0" fieldPosition="0">
        <references count="2">
          <reference field="3" count="1" selected="0">
            <x v="0"/>
          </reference>
          <reference field="5" count="1">
            <x v="0"/>
          </reference>
        </references>
      </pivotArea>
    </format>
    <format dxfId="5462">
      <pivotArea dataOnly="0" labelOnly="1" outline="0" fieldPosition="0">
        <references count="2">
          <reference field="3" count="1" selected="0">
            <x v="1"/>
          </reference>
          <reference field="5" count="1">
            <x v="1"/>
          </reference>
        </references>
      </pivotArea>
    </format>
    <format dxfId="5461">
      <pivotArea dataOnly="0" labelOnly="1" outline="0" fieldPosition="0">
        <references count="1">
          <reference field="4294967294" count="2">
            <x v="2"/>
            <x v="3"/>
          </reference>
        </references>
      </pivotArea>
    </format>
    <format dxfId="5460">
      <pivotArea dataOnly="0" labelOnly="1" outline="0" fieldPosition="0">
        <references count="1">
          <reference field="4294967294" count="1">
            <x v="1"/>
          </reference>
        </references>
      </pivotArea>
    </format>
    <format dxfId="5459">
      <pivotArea outline="0" collapsedLevelsAreSubtotals="1" fieldPosition="0"/>
    </format>
    <format dxfId="5458">
      <pivotArea field="-2" type="button" dataOnly="0" labelOnly="1" outline="0" axis="axisCol" fieldPosition="0"/>
    </format>
    <format dxfId="5457">
      <pivotArea type="topRight" dataOnly="0" labelOnly="1" outline="0" fieldPosition="0"/>
    </format>
    <format dxfId="5456">
      <pivotArea dataOnly="0" labelOnly="1" outline="0" fieldPosition="0">
        <references count="1">
          <reference field="4294967294" count="3">
            <x v="1"/>
            <x v="2"/>
            <x v="3"/>
          </reference>
        </references>
      </pivotArea>
    </format>
    <format dxfId="5455">
      <pivotArea dataOnly="0" labelOnly="1" outline="0" fieldPosition="0">
        <references count="1">
          <reference field="4294967294" count="1">
            <x v="4"/>
          </reference>
        </references>
      </pivotArea>
    </format>
    <format dxfId="5454">
      <pivotArea field="63" type="button" dataOnly="0" labelOnly="1" outline="0" axis="axisRow" fieldPosition="3"/>
    </format>
    <format dxfId="5453">
      <pivotArea field="32" type="button" dataOnly="0" labelOnly="1" outline="0" axis="axisRow" fieldPosition="2"/>
    </format>
    <format dxfId="5452">
      <pivotArea field="3" type="button" dataOnly="0" labelOnly="1" outline="0" axis="axisRow" fieldPosition="0"/>
    </format>
    <format dxfId="5451">
      <pivotArea field="5" type="button" dataOnly="0" labelOnly="1" outline="0" axis="axisRow" fieldPosition="1"/>
    </format>
    <format dxfId="5450">
      <pivotArea field="32" type="button" dataOnly="0" labelOnly="1" outline="0" axis="axisRow" fieldPosition="2"/>
    </format>
    <format dxfId="5449">
      <pivotArea field="37" type="button" dataOnly="0" labelOnly="1" outline="0"/>
    </format>
    <format dxfId="5448">
      <pivotArea field="81" type="button" dataOnly="0" labelOnly="1" outline="0"/>
    </format>
    <format dxfId="5447">
      <pivotArea field="63" type="button" dataOnly="0" labelOnly="1" outline="0" axis="axisRow" fieldPosition="3"/>
    </format>
    <format dxfId="5446">
      <pivotArea dataOnly="0" labelOnly="1" outline="0" fieldPosition="0">
        <references count="1">
          <reference field="4294967294" count="4">
            <x v="1"/>
            <x v="2"/>
            <x v="3"/>
            <x v="4"/>
          </reference>
        </references>
      </pivotArea>
    </format>
    <format dxfId="5445">
      <pivotArea field="3" type="button" dataOnly="0" labelOnly="1" outline="0" axis="axisRow" fieldPosition="0"/>
    </format>
    <format dxfId="5444">
      <pivotArea field="5" type="button" dataOnly="0" labelOnly="1" outline="0" axis="axisRow" fieldPosition="1"/>
    </format>
    <format dxfId="5443">
      <pivotArea field="32" type="button" dataOnly="0" labelOnly="1" outline="0" axis="axisRow" fieldPosition="2"/>
    </format>
    <format dxfId="5442">
      <pivotArea field="37" type="button" dataOnly="0" labelOnly="1" outline="0"/>
    </format>
    <format dxfId="5441">
      <pivotArea field="81" type="button" dataOnly="0" labelOnly="1" outline="0"/>
    </format>
    <format dxfId="5440">
      <pivotArea field="63" type="button" dataOnly="0" labelOnly="1" outline="0" axis="axisRow" fieldPosition="3"/>
    </format>
    <format dxfId="5439">
      <pivotArea dataOnly="0" labelOnly="1" outline="0" fieldPosition="0">
        <references count="1">
          <reference field="4294967294" count="4">
            <x v="1"/>
            <x v="2"/>
            <x v="3"/>
            <x v="4"/>
          </reference>
        </references>
      </pivotArea>
    </format>
    <format dxfId="5438">
      <pivotArea type="origin" dataOnly="0" labelOnly="1" outline="0" fieldPosition="0"/>
    </format>
    <format dxfId="5437">
      <pivotArea field="-2" type="button" dataOnly="0" labelOnly="1" outline="0" axis="axisCol" fieldPosition="0"/>
    </format>
    <format dxfId="5436">
      <pivotArea type="topRight" dataOnly="0" labelOnly="1" outline="0" fieldPosition="0"/>
    </format>
    <format dxfId="5435">
      <pivotArea field="3" type="button" dataOnly="0" labelOnly="1" outline="0" axis="axisRow" fieldPosition="0"/>
    </format>
    <format dxfId="5434">
      <pivotArea field="5" type="button" dataOnly="0" labelOnly="1" outline="0" axis="axisRow" fieldPosition="1"/>
    </format>
    <format dxfId="5433">
      <pivotArea field="32" type="button" dataOnly="0" labelOnly="1" outline="0" axis="axisRow" fieldPosition="2"/>
    </format>
    <format dxfId="5432">
      <pivotArea field="37" type="button" dataOnly="0" labelOnly="1" outline="0"/>
    </format>
    <format dxfId="5431">
      <pivotArea field="81" type="button" dataOnly="0" labelOnly="1" outline="0"/>
    </format>
    <format dxfId="5430">
      <pivotArea field="63" type="button" dataOnly="0" labelOnly="1" outline="0" axis="axisRow" fieldPosition="3"/>
    </format>
    <format dxfId="5429">
      <pivotArea dataOnly="0" labelOnly="1" outline="0" fieldPosition="0">
        <references count="1">
          <reference field="4294967294" count="4">
            <x v="1"/>
            <x v="2"/>
            <x v="3"/>
            <x v="4"/>
          </reference>
        </references>
      </pivotArea>
    </format>
    <format dxfId="5428">
      <pivotArea dataOnly="0" outline="0" fieldPosition="0">
        <references count="1">
          <reference field="3" count="0" defaultSubtotal="1"/>
        </references>
      </pivotArea>
    </format>
    <format dxfId="5427">
      <pivotArea dataOnly="0" outline="0" fieldPosition="0">
        <references count="1">
          <reference field="4294967294" count="1">
            <x v="4"/>
          </reference>
        </references>
      </pivotArea>
    </format>
    <format dxfId="5426">
      <pivotArea dataOnly="0" outline="0" fieldPosition="0">
        <references count="1">
          <reference field="4294967294" count="1">
            <x v="1"/>
          </reference>
        </references>
      </pivotArea>
    </format>
    <format dxfId="5425">
      <pivotArea dataOnly="0" outline="0" fieldPosition="0">
        <references count="1">
          <reference field="4294967294" count="1">
            <x v="1"/>
          </reference>
        </references>
      </pivotArea>
    </format>
    <format dxfId="5424">
      <pivotArea dataOnly="0" labelOnly="1" outline="0" fieldPosition="0">
        <references count="1">
          <reference field="4294967294" count="1">
            <x v="0"/>
          </reference>
        </references>
      </pivotArea>
    </format>
    <format dxfId="5423">
      <pivotArea dataOnly="0" outline="0" fieldPosition="0">
        <references count="1">
          <reference field="4294967294" count="1">
            <x v="0"/>
          </reference>
        </references>
      </pivotArea>
    </format>
    <format dxfId="5422">
      <pivotArea dataOnly="0" labelOnly="1" outline="0" fieldPosition="0">
        <references count="1">
          <reference field="4294967294" count="3">
            <x v="5"/>
            <x v="6"/>
            <x v="7"/>
          </reference>
        </references>
      </pivotArea>
    </format>
    <format dxfId="5421">
      <pivotArea dataOnly="0" outline="0" fieldPosition="0">
        <references count="1">
          <reference field="4294967294" count="1">
            <x v="5"/>
          </reference>
        </references>
      </pivotArea>
    </format>
    <format dxfId="5420">
      <pivotArea dataOnly="0" outline="0" fieldPosition="0">
        <references count="1">
          <reference field="4294967294" count="1">
            <x v="6"/>
          </reference>
        </references>
      </pivotArea>
    </format>
    <format dxfId="5419">
      <pivotArea type="topRight" dataOnly="0" labelOnly="1" outline="0" offset="E1:G1" fieldPosition="0"/>
    </format>
    <format dxfId="5418">
      <pivotArea dataOnly="0" labelOnly="1" outline="0" fieldPosition="0">
        <references count="1">
          <reference field="4294967294" count="3">
            <x v="5"/>
            <x v="6"/>
            <x v="7"/>
          </reference>
        </references>
      </pivotArea>
    </format>
    <format dxfId="5417">
      <pivotArea dataOnly="0" labelOnly="1" outline="0" fieldPosition="0">
        <references count="1">
          <reference field="4294967294" count="1">
            <x v="5"/>
          </reference>
        </references>
      </pivotArea>
    </format>
    <format dxfId="5416">
      <pivotArea type="topRight" dataOnly="0" labelOnly="1" outline="0" offset="E1:G1" fieldPosition="0"/>
    </format>
    <format dxfId="5415">
      <pivotArea dataOnly="0" labelOnly="1" outline="0" fieldPosition="0">
        <references count="1">
          <reference field="4294967294" count="1">
            <x v="6"/>
          </reference>
        </references>
      </pivotArea>
    </format>
    <format dxfId="5414">
      <pivotArea dataOnly="0" labelOnly="1" outline="0" fieldPosition="0">
        <references count="1">
          <reference field="4294967294" count="2">
            <x v="6"/>
            <x v="7"/>
          </reference>
        </references>
      </pivotArea>
    </format>
    <format dxfId="5413">
      <pivotArea dataOnly="0" outline="0" fieldPosition="0">
        <references count="1">
          <reference field="4294967294" count="1">
            <x v="5"/>
          </reference>
        </references>
      </pivotArea>
    </format>
    <format dxfId="5412">
      <pivotArea dataOnly="0" outline="0" fieldPosition="0">
        <references count="1">
          <reference field="4294967294" count="1">
            <x v="6"/>
          </reference>
        </references>
      </pivotArea>
    </format>
    <format dxfId="5411">
      <pivotArea dataOnly="0" outline="0" fieldPosition="0">
        <references count="1">
          <reference field="4294967294" count="1">
            <x v="7"/>
          </reference>
        </references>
      </pivotArea>
    </format>
    <format dxfId="5410">
      <pivotArea field="3" type="button" dataOnly="0" labelOnly="1" outline="0" axis="axisRow" fieldPosition="0"/>
    </format>
    <format dxfId="5409">
      <pivotArea field="5" type="button" dataOnly="0" labelOnly="1" outline="0" axis="axisRow" fieldPosition="1"/>
    </format>
    <format dxfId="5408">
      <pivotArea field="32" type="button" dataOnly="0" labelOnly="1" outline="0" axis="axisRow" fieldPosition="2"/>
    </format>
    <format dxfId="5407">
      <pivotArea field="37" type="button" dataOnly="0" labelOnly="1" outline="0"/>
    </format>
    <format dxfId="5406">
      <pivotArea field="81" type="button" dataOnly="0" labelOnly="1" outline="0"/>
    </format>
    <format dxfId="5405">
      <pivotArea field="63" type="button" dataOnly="0" labelOnly="1" outline="0" axis="axisRow" fieldPosition="3"/>
    </format>
    <format dxfId="5404">
      <pivotArea dataOnly="0" labelOnly="1" outline="0" fieldPosition="0">
        <references count="1">
          <reference field="4294967294" count="8">
            <x v="0"/>
            <x v="1"/>
            <x v="2"/>
            <x v="3"/>
            <x v="4"/>
            <x v="5"/>
            <x v="6"/>
            <x v="7"/>
          </reference>
        </references>
      </pivotArea>
    </format>
    <format dxfId="5403">
      <pivotArea field="5" type="button" dataOnly="0" labelOnly="1" outline="0" axis="axisRow" fieldPosition="1"/>
    </format>
  </formats>
  <pivotTableStyleInfo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67AAEE6-6721-409E-9279-95519B002316}" name="PivotTable1" cacheId="332" applyNumberFormats="0" applyBorderFormats="0" applyFontFormats="0" applyPatternFormats="0" applyAlignmentFormats="0" applyWidthHeightFormats="1" dataCaption="Values" updatedVersion="8" minRefreshableVersion="3" itemPrintTitles="1" createdVersion="8" indent="0" compact="0" compactData="0" gridDropZones="1" multipleFieldFilters="0">
  <location ref="A14:L200" firstHeaderRow="1" firstDataRow="2" firstDataCol="4" rowPageCount="1" colPageCount="1"/>
  <pivotFields count="104">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24">
        <item h="1" m="1" x="21"/>
        <item x="1"/>
        <item x="4"/>
        <item x="3"/>
        <item x="2"/>
        <item x="6"/>
        <item x="5"/>
        <item x="8"/>
        <item m="1" x="22"/>
        <item x="13"/>
        <item x="10"/>
        <item x="11"/>
        <item x="7"/>
        <item x="14"/>
        <item x="16"/>
        <item x="15"/>
        <item x="9"/>
        <item x="12"/>
        <item x="18"/>
        <item x="19"/>
        <item x="0"/>
        <item m="1" x="20"/>
        <item x="17"/>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376">
        <item m="1" x="303"/>
        <item m="1" x="304"/>
        <item m="1" x="305"/>
        <item m="1" x="306"/>
        <item m="1" x="307"/>
        <item m="1" x="308"/>
        <item m="1" x="309"/>
        <item m="1" x="310"/>
        <item m="1" x="311"/>
        <item m="1" x="312"/>
        <item m="1" x="313"/>
        <item m="1" x="314"/>
        <item m="1" x="315"/>
        <item m="1" x="316"/>
        <item m="1" x="317"/>
        <item m="1" x="318"/>
        <item m="1" x="258"/>
        <item x="38"/>
        <item x="20"/>
        <item m="1" x="205"/>
        <item m="1" x="200"/>
        <item m="1" x="282"/>
        <item m="1" x="284"/>
        <item m="1" x="281"/>
        <item m="1" x="201"/>
        <item m="1" x="286"/>
        <item m="1" x="278"/>
        <item m="1" x="280"/>
        <item x="16"/>
        <item m="1" x="207"/>
        <item x="67"/>
        <item x="68"/>
        <item x="69"/>
        <item m="1" x="319"/>
        <item m="1" x="320"/>
        <item m="1" x="177"/>
        <item m="1" x="283"/>
        <item x="17"/>
        <item m="1" x="287"/>
        <item m="1" x="279"/>
        <item m="1" x="321"/>
        <item m="1" x="327"/>
        <item m="1" x="329"/>
        <item m="1" x="219"/>
        <item m="1" x="247"/>
        <item m="1" x="322"/>
        <item m="1" x="325"/>
        <item m="1" x="221"/>
        <item x="75"/>
        <item m="1" x="331"/>
        <item m="1" x="323"/>
        <item m="1" x="295"/>
        <item m="1" x="296"/>
        <item m="1" x="222"/>
        <item x="76"/>
        <item x="77"/>
        <item m="1" x="326"/>
        <item m="1" x="324"/>
        <item m="1" x="328"/>
        <item x="78"/>
        <item m="1" x="330"/>
        <item m="1" x="288"/>
        <item m="1" x="290"/>
        <item m="1" x="276"/>
        <item m="1" x="277"/>
        <item x="4"/>
        <item x="3"/>
        <item x="5"/>
        <item m="1" x="341"/>
        <item m="1" x="371"/>
        <item m="1" x="370"/>
        <item m="1" x="275"/>
        <item m="1" x="372"/>
        <item m="1" x="285"/>
        <item m="1" x="289"/>
        <item m="1" x="343"/>
        <item m="1" x="351"/>
        <item m="1" x="344"/>
        <item m="1" x="182"/>
        <item x="110"/>
        <item m="1" x="225"/>
        <item x="153"/>
        <item x="111"/>
        <item x="112"/>
        <item m="1" x="345"/>
        <item m="1" x="346"/>
        <item x="115"/>
        <item m="1" x="347"/>
        <item x="116"/>
        <item m="1" x="365"/>
        <item x="119"/>
        <item m="1" x="226"/>
        <item m="1" x="367"/>
        <item x="120"/>
        <item m="1" x="227"/>
        <item m="1" x="364"/>
        <item m="1" x="348"/>
        <item x="123"/>
        <item x="124"/>
        <item m="1" x="349"/>
        <item m="1" x="350"/>
        <item x="126"/>
        <item x="129"/>
        <item m="1" x="366"/>
        <item x="128"/>
        <item x="130"/>
        <item x="132"/>
        <item x="131"/>
        <item m="1" x="355"/>
        <item m="1" x="228"/>
        <item m="1" x="352"/>
        <item m="1" x="353"/>
        <item m="1" x="354"/>
        <item m="1" x="356"/>
        <item m="1" x="229"/>
        <item m="1" x="250"/>
        <item x="133"/>
        <item x="134"/>
        <item m="1" x="357"/>
        <item x="135"/>
        <item m="1" x="358"/>
        <item m="1" x="230"/>
        <item x="136"/>
        <item m="1" x="359"/>
        <item m="1" x="360"/>
        <item x="137"/>
        <item m="1" x="231"/>
        <item m="1" x="232"/>
        <item x="139"/>
        <item m="1" x="361"/>
        <item x="138"/>
        <item m="1" x="251"/>
        <item m="1" x="362"/>
        <item m="1" x="363"/>
        <item x="140"/>
        <item x="141"/>
        <item m="1" x="333"/>
        <item x="83"/>
        <item m="1" x="332"/>
        <item x="84"/>
        <item m="1" x="334"/>
        <item x="85"/>
        <item x="86"/>
        <item x="87"/>
        <item m="1" x="335"/>
        <item m="1" x="180"/>
        <item x="88"/>
        <item m="1" x="338"/>
        <item m="1" x="339"/>
        <item m="1" x="340"/>
        <item m="1" x="337"/>
        <item x="93"/>
        <item x="92"/>
        <item x="94"/>
        <item m="1" x="181"/>
        <item x="95"/>
        <item x="96"/>
        <item m="1" x="342"/>
        <item m="1" x="210"/>
        <item m="1" x="174"/>
        <item m="1" x="294"/>
        <item m="1" x="216"/>
        <item x="56"/>
        <item m="1" x="297"/>
        <item m="1" x="298"/>
        <item m="1" x="299"/>
        <item m="1" x="214"/>
        <item m="1" x="246"/>
        <item m="1" x="300"/>
        <item x="54"/>
        <item m="1" x="301"/>
        <item x="58"/>
        <item x="59"/>
        <item m="1" x="302"/>
        <item x="60"/>
        <item m="1" x="336"/>
        <item m="1" x="273"/>
        <item m="1" x="274"/>
        <item m="1" x="293"/>
        <item x="43"/>
        <item m="1" x="292"/>
        <item m="1" x="206"/>
        <item m="1" x="291"/>
        <item m="1" x="272"/>
        <item m="1" x="373"/>
        <item x="163"/>
        <item m="1" x="374"/>
        <item m="1" x="185"/>
        <item m="1" x="375"/>
        <item x="0"/>
        <item x="142"/>
        <item m="1" x="368"/>
        <item m="1" x="369"/>
        <item m="1" x="166"/>
        <item m="1" x="197"/>
        <item m="1" x="198"/>
        <item x="6"/>
        <item x="9"/>
        <item m="1" x="199"/>
        <item x="14"/>
        <item m="1" x="241"/>
        <item m="1" x="242"/>
        <item x="45"/>
        <item x="13"/>
        <item x="15"/>
        <item m="1" x="202"/>
        <item m="1" x="203"/>
        <item m="1" x="243"/>
        <item x="11"/>
        <item m="1" x="167"/>
        <item m="1" x="168"/>
        <item m="1" x="204"/>
        <item m="1" x="244"/>
        <item x="19"/>
        <item m="1" x="169"/>
        <item x="18"/>
        <item m="1" x="245"/>
        <item x="47"/>
        <item x="48"/>
        <item x="52"/>
        <item x="49"/>
        <item m="1" x="208"/>
        <item m="1" x="209"/>
        <item m="1" x="211"/>
        <item m="1" x="173"/>
        <item m="1" x="212"/>
        <item m="1" x="213"/>
        <item x="57"/>
        <item x="61"/>
        <item x="62"/>
        <item m="1" x="215"/>
        <item x="71"/>
        <item m="1" x="254"/>
        <item m="1" x="255"/>
        <item m="1" x="256"/>
        <item m="1" x="257"/>
        <item m="1" x="259"/>
        <item m="1" x="260"/>
        <item m="1" x="261"/>
        <item m="1" x="262"/>
        <item m="1" x="263"/>
        <item m="1" x="264"/>
        <item m="1" x="265"/>
        <item m="1" x="266"/>
        <item m="1" x="267"/>
        <item m="1" x="268"/>
        <item m="1" x="269"/>
        <item m="1" x="217"/>
        <item m="1" x="176"/>
        <item m="1" x="179"/>
        <item m="1" x="270"/>
        <item m="1" x="218"/>
        <item m="1" x="220"/>
        <item x="74"/>
        <item x="80"/>
        <item m="1" x="271"/>
        <item x="81"/>
        <item x="79"/>
        <item x="73"/>
        <item m="1" x="248"/>
        <item x="89"/>
        <item m="1" x="223"/>
        <item x="91"/>
        <item m="1" x="249"/>
        <item x="97"/>
        <item m="1" x="224"/>
        <item x="99"/>
        <item x="108"/>
        <item x="143"/>
        <item x="144"/>
        <item m="1" x="233"/>
        <item m="1" x="234"/>
        <item m="1" x="252"/>
        <item m="1" x="235"/>
        <item x="146"/>
        <item x="145"/>
        <item m="1" x="236"/>
        <item x="113"/>
        <item m="1" x="237"/>
        <item x="161"/>
        <item x="159"/>
        <item x="157"/>
        <item m="1" x="238"/>
        <item m="1" x="183"/>
        <item x="158"/>
        <item x="164"/>
        <item m="1" x="239"/>
        <item m="1" x="187"/>
        <item m="1" x="188"/>
        <item m="1" x="240"/>
        <item m="1" x="189"/>
        <item m="1" x="253"/>
        <item x="1"/>
        <item x="2"/>
        <item x="7"/>
        <item x="8"/>
        <item x="10"/>
        <item x="12"/>
        <item x="21"/>
        <item x="22"/>
        <item x="23"/>
        <item x="24"/>
        <item x="25"/>
        <item x="26"/>
        <item x="27"/>
        <item x="28"/>
        <item x="29"/>
        <item x="30"/>
        <item x="31"/>
        <item x="32"/>
        <item x="33"/>
        <item m="1" x="170"/>
        <item x="34"/>
        <item x="35"/>
        <item x="36"/>
        <item m="1" x="171"/>
        <item x="37"/>
        <item x="39"/>
        <item x="40"/>
        <item x="41"/>
        <item x="42"/>
        <item x="44"/>
        <item x="46"/>
        <item x="50"/>
        <item x="51"/>
        <item m="1" x="172"/>
        <item x="53"/>
        <item x="55"/>
        <item m="1" x="175"/>
        <item x="63"/>
        <item x="64"/>
        <item x="65"/>
        <item x="66"/>
        <item x="70"/>
        <item m="1" x="178"/>
        <item x="72"/>
        <item x="82"/>
        <item x="90"/>
        <item x="98"/>
        <item x="100"/>
        <item x="101"/>
        <item x="102"/>
        <item x="103"/>
        <item x="104"/>
        <item x="105"/>
        <item x="106"/>
        <item x="107"/>
        <item x="109"/>
        <item x="114"/>
        <item x="117"/>
        <item x="118"/>
        <item x="121"/>
        <item x="122"/>
        <item x="125"/>
        <item x="127"/>
        <item x="147"/>
        <item x="148"/>
        <item x="149"/>
        <item x="150"/>
        <item x="151"/>
        <item x="152"/>
        <item x="154"/>
        <item x="155"/>
        <item x="156"/>
        <item x="160"/>
        <item m="1" x="184"/>
        <item x="162"/>
        <item m="1" x="186"/>
        <item x="165"/>
        <item m="1" x="190"/>
        <item m="1" x="191"/>
        <item m="1" x="192"/>
        <item m="1" x="193"/>
        <item m="1" x="194"/>
        <item m="1" x="195"/>
        <item m="1" x="196"/>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410">
        <item x="84"/>
        <item x="88"/>
        <item m="1" x="350"/>
        <item x="130"/>
        <item m="1" x="276"/>
        <item m="1" x="299"/>
        <item m="1" x="409"/>
        <item m="1" x="356"/>
        <item m="1" x="365"/>
        <item m="1" x="374"/>
        <item m="1" x="389"/>
        <item m="1" x="408"/>
        <item m="1" x="398"/>
        <item m="1" x="214"/>
        <item m="1" x="312"/>
        <item m="1" x="313"/>
        <item m="1" x="310"/>
        <item m="1" x="311"/>
        <item x="95"/>
        <item m="1" x="300"/>
        <item m="1" x="287"/>
        <item m="1" x="279"/>
        <item m="1" x="277"/>
        <item x="38"/>
        <item m="1" x="286"/>
        <item m="1" x="243"/>
        <item m="1" x="288"/>
        <item x="83"/>
        <item x="54"/>
        <item m="1" x="354"/>
        <item x="116"/>
        <item m="1" x="372"/>
        <item x="140"/>
        <item m="1" x="290"/>
        <item m="1" x="285"/>
        <item m="1" x="348"/>
        <item m="1" x="296"/>
        <item m="1" x="332"/>
        <item m="1" x="291"/>
        <item m="1" x="205"/>
        <item x="4"/>
        <item m="1" x="280"/>
        <item m="1" x="281"/>
        <item x="3"/>
        <item m="1" x="282"/>
        <item m="1" x="228"/>
        <item m="1" x="343"/>
        <item m="1" x="210"/>
        <item x="134"/>
        <item m="1" x="361"/>
        <item m="1" x="294"/>
        <item x="17"/>
        <item m="1" x="306"/>
        <item x="67"/>
        <item x="69"/>
        <item m="1" x="331"/>
        <item m="1" x="330"/>
        <item x="131"/>
        <item m="1" x="363"/>
        <item m="1" x="336"/>
        <item m="1" x="177"/>
        <item m="1" x="293"/>
        <item x="129"/>
        <item m="1" x="359"/>
        <item m="1" x="360"/>
        <item m="1" x="304"/>
        <item m="1" x="362"/>
        <item m="1" x="368"/>
        <item m="1" x="380"/>
        <item m="1" x="379"/>
        <item x="120"/>
        <item x="137"/>
        <item m="1" x="231"/>
        <item x="110"/>
        <item x="93"/>
        <item x="77"/>
        <item m="1" x="222"/>
        <item m="1" x="339"/>
        <item m="1" x="384"/>
        <item m="1" x="388"/>
        <item m="1" x="373"/>
        <item m="1" x="395"/>
        <item x="115"/>
        <item m="1" x="309"/>
        <item m="1" x="397"/>
        <item m="1" x="297"/>
        <item m="1" x="323"/>
        <item m="1" x="324"/>
        <item m="1" x="325"/>
        <item m="1" x="326"/>
        <item m="1" x="327"/>
        <item m="1" x="314"/>
        <item m="1" x="328"/>
        <item m="1" x="315"/>
        <item m="1" x="329"/>
        <item m="1" x="316"/>
        <item m="1" x="317"/>
        <item m="1" x="318"/>
        <item m="1" x="319"/>
        <item m="1" x="320"/>
        <item m="1" x="321"/>
        <item m="1" x="322"/>
        <item m="1" x="352"/>
        <item m="1" x="262"/>
        <item m="1" x="337"/>
        <item m="1" x="308"/>
        <item m="1" x="200"/>
        <item m="1" x="295"/>
        <item m="1" x="344"/>
        <item m="1" x="298"/>
        <item m="1" x="394"/>
        <item m="1" x="387"/>
        <item m="1" x="370"/>
        <item m="1" x="371"/>
        <item m="1" x="230"/>
        <item m="1" x="378"/>
        <item m="1" x="347"/>
        <item m="1" x="399"/>
        <item m="1" x="229"/>
        <item m="1" x="382"/>
        <item m="1" x="391"/>
        <item x="111"/>
        <item m="1" x="392"/>
        <item m="1" x="366"/>
        <item m="1" x="367"/>
        <item m="1" x="385"/>
        <item m="1" x="369"/>
        <item x="135"/>
        <item m="1" x="355"/>
        <item m="1" x="377"/>
        <item m="1" x="396"/>
        <item m="1" x="349"/>
        <item m="1" x="219"/>
        <item x="60"/>
        <item x="56"/>
        <item m="1" x="353"/>
        <item x="58"/>
        <item x="59"/>
        <item m="1" x="364"/>
        <item m="1" x="225"/>
        <item m="1" x="340"/>
        <item m="1" x="333"/>
        <item m="1" x="307"/>
        <item m="1" x="283"/>
        <item m="1" x="383"/>
        <item m="1" x="301"/>
        <item m="1" x="376"/>
        <item m="1" x="358"/>
        <item m="1" x="390"/>
        <item m="1" x="305"/>
        <item m="1" x="334"/>
        <item x="78"/>
        <item m="1" x="338"/>
        <item m="1" x="248"/>
        <item m="1" x="342"/>
        <item m="1" x="227"/>
        <item m="1" x="257"/>
        <item m="1" x="381"/>
        <item m="1" x="345"/>
        <item x="132"/>
        <item m="1" x="182"/>
        <item m="1" x="351"/>
        <item m="1" x="292"/>
        <item m="1" x="247"/>
        <item m="1" x="357"/>
        <item x="92"/>
        <item x="97"/>
        <item x="96"/>
        <item m="1" x="375"/>
        <item m="1" x="181"/>
        <item m="1" x="244"/>
        <item m="1" x="284"/>
        <item m="1" x="289"/>
        <item m="1" x="403"/>
        <item m="1" x="278"/>
        <item m="1" x="341"/>
        <item m="1" x="346"/>
        <item m="1" x="335"/>
        <item m="1" x="393"/>
        <item m="1" x="184"/>
        <item x="112"/>
        <item m="1" x="386"/>
        <item m="1" x="405"/>
        <item m="1" x="404"/>
        <item m="1" x="303"/>
        <item m="1" x="302"/>
        <item x="128"/>
        <item m="1" x="406"/>
        <item m="1" x="407"/>
        <item x="0"/>
        <item m="1" x="400"/>
        <item m="1" x="401"/>
        <item m="1" x="402"/>
        <item m="1" x="166"/>
        <item m="1" x="196"/>
        <item m="1" x="197"/>
        <item x="5"/>
        <item x="6"/>
        <item x="9"/>
        <item m="1" x="198"/>
        <item x="14"/>
        <item m="1" x="199"/>
        <item m="1" x="242"/>
        <item x="45"/>
        <item x="13"/>
        <item x="15"/>
        <item m="1" x="201"/>
        <item m="1" x="202"/>
        <item m="1" x="203"/>
        <item m="1" x="167"/>
        <item m="1" x="168"/>
        <item m="1" x="204"/>
        <item m="1" x="245"/>
        <item x="19"/>
        <item m="1" x="169"/>
        <item x="18"/>
        <item m="1" x="246"/>
        <item x="43"/>
        <item m="1" x="206"/>
        <item m="1" x="207"/>
        <item x="16"/>
        <item x="47"/>
        <item x="48"/>
        <item x="52"/>
        <item x="49"/>
        <item m="1" x="208"/>
        <item m="1" x="209"/>
        <item m="1" x="211"/>
        <item m="1" x="174"/>
        <item m="1" x="173"/>
        <item m="1" x="212"/>
        <item m="1" x="213"/>
        <item x="57"/>
        <item x="61"/>
        <item x="62"/>
        <item m="1" x="215"/>
        <item m="1" x="216"/>
        <item x="71"/>
        <item m="1" x="258"/>
        <item m="1" x="259"/>
        <item m="1" x="260"/>
        <item m="1" x="261"/>
        <item m="1" x="263"/>
        <item m="1" x="264"/>
        <item m="1" x="265"/>
        <item m="1" x="266"/>
        <item m="1" x="267"/>
        <item m="1" x="268"/>
        <item m="1" x="269"/>
        <item m="1" x="270"/>
        <item m="1" x="271"/>
        <item m="1" x="272"/>
        <item m="1" x="273"/>
        <item m="1" x="217"/>
        <item x="68"/>
        <item m="1" x="176"/>
        <item m="1" x="179"/>
        <item m="1" x="274"/>
        <item m="1" x="218"/>
        <item m="1" x="220"/>
        <item m="1" x="221"/>
        <item m="1" x="249"/>
        <item x="74"/>
        <item x="80"/>
        <item m="1" x="275"/>
        <item x="79"/>
        <item x="81"/>
        <item x="73"/>
        <item m="1" x="250"/>
        <item x="85"/>
        <item x="86"/>
        <item x="87"/>
        <item m="1" x="180"/>
        <item x="89"/>
        <item m="1" x="223"/>
        <item x="91"/>
        <item m="1" x="251"/>
        <item x="98"/>
        <item x="99"/>
        <item x="94"/>
        <item x="108"/>
        <item m="1" x="224"/>
        <item x="123"/>
        <item x="126"/>
        <item m="1" x="252"/>
        <item m="1" x="232"/>
        <item m="1" x="233"/>
        <item x="139"/>
        <item x="138"/>
        <item m="1" x="253"/>
        <item x="143"/>
        <item x="144"/>
        <item m="1" x="234"/>
        <item m="1" x="235"/>
        <item m="1" x="254"/>
        <item m="1" x="236"/>
        <item x="146"/>
        <item x="145"/>
        <item m="1" x="237"/>
        <item x="113"/>
        <item m="1" x="238"/>
        <item x="161"/>
        <item x="159"/>
        <item x="157"/>
        <item m="1" x="239"/>
        <item m="1" x="183"/>
        <item x="158"/>
        <item m="1" x="255"/>
        <item m="1" x="240"/>
        <item m="1" x="186"/>
        <item m="1" x="187"/>
        <item m="1" x="241"/>
        <item m="1" x="188"/>
        <item m="1" x="256"/>
        <item x="119"/>
        <item m="1" x="226"/>
        <item x="1"/>
        <item x="2"/>
        <item x="7"/>
        <item x="8"/>
        <item x="10"/>
        <item x="11"/>
        <item x="12"/>
        <item x="20"/>
        <item x="21"/>
        <item x="22"/>
        <item x="23"/>
        <item x="24"/>
        <item x="25"/>
        <item x="26"/>
        <item x="27"/>
        <item x="28"/>
        <item x="29"/>
        <item x="30"/>
        <item x="31"/>
        <item x="32"/>
        <item x="33"/>
        <item m="1" x="170"/>
        <item x="34"/>
        <item x="35"/>
        <item x="36"/>
        <item m="1" x="171"/>
        <item x="37"/>
        <item x="39"/>
        <item x="40"/>
        <item x="41"/>
        <item x="42"/>
        <item x="44"/>
        <item x="46"/>
        <item x="50"/>
        <item x="51"/>
        <item m="1" x="172"/>
        <item x="53"/>
        <item x="55"/>
        <item m="1" x="175"/>
        <item x="63"/>
        <item x="64"/>
        <item x="65"/>
        <item x="66"/>
        <item x="70"/>
        <item m="1" x="178"/>
        <item x="72"/>
        <item x="75"/>
        <item x="76"/>
        <item x="82"/>
        <item x="90"/>
        <item x="100"/>
        <item x="101"/>
        <item x="102"/>
        <item x="103"/>
        <item x="104"/>
        <item x="105"/>
        <item x="106"/>
        <item x="107"/>
        <item x="109"/>
        <item x="114"/>
        <item x="117"/>
        <item x="118"/>
        <item x="121"/>
        <item x="122"/>
        <item x="124"/>
        <item x="125"/>
        <item x="127"/>
        <item x="133"/>
        <item x="136"/>
        <item x="141"/>
        <item x="142"/>
        <item x="147"/>
        <item x="148"/>
        <item x="149"/>
        <item x="150"/>
        <item x="151"/>
        <item x="152"/>
        <item x="153"/>
        <item x="154"/>
        <item x="155"/>
        <item x="156"/>
        <item x="160"/>
        <item x="162"/>
        <item x="163"/>
        <item m="1" x="185"/>
        <item x="164"/>
        <item x="165"/>
        <item m="1" x="189"/>
        <item m="1" x="190"/>
        <item m="1" x="191"/>
        <item m="1" x="192"/>
        <item m="1" x="193"/>
        <item m="1" x="194"/>
        <item m="1" x="19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name="Project Need/Justification" compact="0" outline="0" showAll="0" defaultSubtotal="0">
      <items count="473">
        <item m="1" x="336"/>
        <item m="1" x="454"/>
        <item m="1" x="440"/>
        <item m="1" x="360"/>
        <item m="1" x="341"/>
        <item m="1" x="362"/>
        <item m="1" x="353"/>
        <item m="1" x="357"/>
        <item m="1" x="375"/>
        <item m="1" x="365"/>
        <item m="1" x="451"/>
        <item m="1" x="358"/>
        <item m="1" x="321"/>
        <item m="1" x="342"/>
        <item m="1" x="450"/>
        <item m="1" x="329"/>
        <item m="1" x="379"/>
        <item m="1" x="381"/>
        <item m="1" x="465"/>
        <item m="1" x="382"/>
        <item m="1" x="416"/>
        <item m="1" x="410"/>
        <item m="1" x="466"/>
        <item m="1" x="439"/>
        <item m="1" x="343"/>
        <item m="1" x="443"/>
        <item m="1" x="415"/>
        <item m="1" x="338"/>
        <item m="1" x="354"/>
        <item m="1" x="398"/>
        <item m="1" x="396"/>
        <item m="1" x="421"/>
        <item m="1" x="438"/>
        <item x="123"/>
        <item m="1" x="429"/>
        <item m="1" x="428"/>
        <item m="1" x="277"/>
        <item m="1" x="397"/>
        <item m="1" x="356"/>
        <item m="1" x="340"/>
        <item m="1" x="331"/>
        <item m="1" x="463"/>
        <item m="1" x="435"/>
        <item m="1" x="299"/>
        <item m="1" x="377"/>
        <item m="1" x="268"/>
        <item m="1" x="339"/>
        <item m="1" x="330"/>
        <item m="1" x="408"/>
        <item m="1" x="423"/>
        <item m="1" x="401"/>
        <item m="1" x="349"/>
        <item m="1" x="344"/>
        <item m="1" x="346"/>
        <item m="1" x="445"/>
        <item m="1" x="462"/>
        <item m="1" x="442"/>
        <item m="1" x="347"/>
        <item x="84"/>
        <item m="1" x="373"/>
        <item m="1" x="430"/>
        <item m="1" x="436"/>
        <item m="1" x="420"/>
        <item m="1" x="324"/>
        <item m="1" x="322"/>
        <item m="1" x="348"/>
        <item m="1" x="352"/>
        <item m="1" x="361"/>
        <item m="1" x="334"/>
        <item m="1" x="403"/>
        <item m="1" x="374"/>
        <item m="1" x="333"/>
        <item m="1" x="399"/>
        <item m="1" x="393"/>
        <item m="1" x="326"/>
        <item m="1" x="470"/>
        <item m="1" x="424"/>
        <item m="1" x="422"/>
        <item m="1" x="201"/>
        <item m="1" x="434"/>
        <item m="1" x="404"/>
        <item m="1" x="402"/>
        <item m="1" x="298"/>
        <item m="1" x="441"/>
        <item m="1" x="426"/>
        <item m="1" x="459"/>
        <item m="1" x="327"/>
        <item m="1" x="433"/>
        <item m="1" x="405"/>
        <item m="1" x="452"/>
        <item m="1" x="380"/>
        <item m="1" x="458"/>
        <item m="1" x="411"/>
        <item m="1" x="412"/>
        <item m="1" x="414"/>
        <item m="1" x="418"/>
        <item m="1" x="332"/>
        <item m="1" x="345"/>
        <item m="1" x="427"/>
        <item m="1" x="413"/>
        <item m="1" x="444"/>
        <item m="1" x="432"/>
        <item m="1" x="457"/>
        <item m="1" x="431"/>
        <item m="1" x="455"/>
        <item m="1" x="456"/>
        <item m="1" x="325"/>
        <item m="1" x="394"/>
        <item m="1" x="400"/>
        <item m="1" x="210"/>
        <item m="1" x="363"/>
        <item m="1" x="364"/>
        <item m="1" x="251"/>
        <item m="1" x="419"/>
        <item m="1" x="446"/>
        <item m="1" x="335"/>
        <item m="1" x="460"/>
        <item m="1" x="425"/>
        <item m="1" x="392"/>
        <item m="1" x="386"/>
        <item m="1" x="389"/>
        <item m="1" x="390"/>
        <item m="1" x="385"/>
        <item m="1" x="387"/>
        <item m="1" x="391"/>
        <item m="1" x="388"/>
        <item m="1" x="384"/>
        <item m="1" x="328"/>
        <item m="1" x="461"/>
        <item m="1" x="409"/>
        <item m="1" x="453"/>
        <item m="1" x="323"/>
        <item m="1" x="448"/>
        <item m="1" x="471"/>
        <item m="1" x="469"/>
        <item m="1" x="447"/>
        <item m="1" x="449"/>
        <item m="1" x="295"/>
        <item m="1" x="369"/>
        <item m="1" x="370"/>
        <item m="1" x="371"/>
        <item m="1" x="368"/>
        <item m="1" x="367"/>
        <item m="1" x="366"/>
        <item m="1" x="376"/>
        <item m="1" x="407"/>
        <item m="1" x="383"/>
        <item m="1" x="378"/>
        <item m="1" x="372"/>
        <item m="1" x="467"/>
        <item x="110"/>
        <item m="1" x="337"/>
        <item m="1" x="359"/>
        <item m="1" x="224"/>
        <item m="1" x="417"/>
        <item m="1" x="351"/>
        <item m="1" x="350"/>
        <item m="1" x="355"/>
        <item x="0"/>
        <item m="1" x="395"/>
        <item m="1" x="406"/>
        <item m="1" x="437"/>
        <item m="1" x="464"/>
        <item m="1" x="468"/>
        <item m="1" x="472"/>
        <item m="1" x="165"/>
        <item m="1" x="192"/>
        <item m="1" x="193"/>
        <item m="1" x="194"/>
        <item m="1" x="195"/>
        <item m="1" x="196"/>
        <item m="1" x="197"/>
        <item m="1" x="198"/>
        <item m="1" x="199"/>
        <item x="14"/>
        <item m="1" x="200"/>
        <item m="1" x="202"/>
        <item x="13"/>
        <item x="15"/>
        <item m="1" x="203"/>
        <item m="1" x="204"/>
        <item m="1" x="205"/>
        <item m="1" x="206"/>
        <item m="1" x="207"/>
        <item m="1" x="208"/>
        <item m="1" x="209"/>
        <item m="1" x="211"/>
        <item x="43"/>
        <item m="1" x="212"/>
        <item m="1" x="213"/>
        <item m="1" x="214"/>
        <item m="1" x="293"/>
        <item m="1" x="215"/>
        <item m="1" x="216"/>
        <item m="1" x="294"/>
        <item m="1" x="217"/>
        <item x="44"/>
        <item m="1" x="218"/>
        <item m="1" x="219"/>
        <item m="1" x="220"/>
        <item m="1" x="221"/>
        <item m="1" x="222"/>
        <item x="54"/>
        <item m="1" x="223"/>
        <item x="58"/>
        <item m="1" x="225"/>
        <item m="1" x="226"/>
        <item m="1" x="227"/>
        <item m="1" x="228"/>
        <item m="1" x="229"/>
        <item m="1" x="230"/>
        <item m="1" x="303"/>
        <item m="1" x="304"/>
        <item m="1" x="305"/>
        <item m="1" x="306"/>
        <item m="1" x="307"/>
        <item m="1" x="308"/>
        <item m="1" x="309"/>
        <item m="1" x="310"/>
        <item m="1" x="311"/>
        <item m="1" x="312"/>
        <item m="1" x="313"/>
        <item m="1" x="314"/>
        <item m="1" x="315"/>
        <item m="1" x="316"/>
        <item m="1" x="317"/>
        <item m="1" x="318"/>
        <item x="69"/>
        <item m="1" x="231"/>
        <item m="1" x="232"/>
        <item m="1" x="233"/>
        <item m="1" x="175"/>
        <item m="1" x="234"/>
        <item m="1" x="319"/>
        <item m="1" x="235"/>
        <item m="1" x="236"/>
        <item m="1" x="237"/>
        <item m="1" x="238"/>
        <item m="1" x="296"/>
        <item m="1" x="239"/>
        <item m="1" x="240"/>
        <item m="1" x="320"/>
        <item x="78"/>
        <item x="80"/>
        <item x="72"/>
        <item x="85"/>
        <item x="87"/>
        <item m="1" x="241"/>
        <item x="89"/>
        <item x="90"/>
        <item m="1" x="297"/>
        <item m="1" x="242"/>
        <item m="1" x="243"/>
        <item m="1" x="244"/>
        <item m="1" x="245"/>
        <item m="1" x="246"/>
        <item m="1" x="247"/>
        <item m="1" x="248"/>
        <item x="94"/>
        <item x="95"/>
        <item m="1" x="249"/>
        <item m="1" x="250"/>
        <item m="1" x="252"/>
        <item m="1" x="253"/>
        <item m="1" x="254"/>
        <item m="1" x="255"/>
        <item m="1" x="256"/>
        <item m="1" x="257"/>
        <item m="1" x="258"/>
        <item m="1" x="259"/>
        <item m="1" x="260"/>
        <item m="1" x="261"/>
        <item m="1" x="262"/>
        <item m="1" x="263"/>
        <item m="1" x="264"/>
        <item m="1" x="265"/>
        <item m="1" x="266"/>
        <item m="1" x="267"/>
        <item m="1" x="269"/>
        <item m="1" x="270"/>
        <item m="1" x="271"/>
        <item m="1" x="272"/>
        <item m="1" x="273"/>
        <item m="1" x="274"/>
        <item m="1" x="275"/>
        <item m="1" x="276"/>
        <item m="1" x="278"/>
        <item m="1" x="179"/>
        <item m="1" x="279"/>
        <item m="1" x="280"/>
        <item m="1" x="300"/>
        <item m="1" x="281"/>
        <item m="1" x="282"/>
        <item m="1" x="283"/>
        <item m="1" x="284"/>
        <item m="1" x="285"/>
        <item m="1" x="286"/>
        <item m="1" x="287"/>
        <item x="158"/>
        <item x="156"/>
        <item m="1" x="288"/>
        <item m="1" x="180"/>
        <item m="1" x="289"/>
        <item m="1" x="301"/>
        <item m="1" x="302"/>
        <item m="1" x="290"/>
        <item m="1" x="183"/>
        <item m="1" x="184"/>
        <item m="1" x="291"/>
        <item m="1" x="292"/>
        <item m="1" x="176"/>
        <item x="1"/>
        <item x="2"/>
        <item x="3"/>
        <item x="4"/>
        <item x="5"/>
        <item x="6"/>
        <item x="7"/>
        <item x="8"/>
        <item x="9"/>
        <item x="10"/>
        <item x="11"/>
        <item x="12"/>
        <item x="16"/>
        <item m="1" x="166"/>
        <item m="1" x="167"/>
        <item x="17"/>
        <item m="1" x="168"/>
        <item x="18"/>
        <item x="19"/>
        <item x="20"/>
        <item x="21"/>
        <item x="22"/>
        <item x="23"/>
        <item x="24"/>
        <item x="25"/>
        <item x="26"/>
        <item x="27"/>
        <item x="28"/>
        <item x="29"/>
        <item x="30"/>
        <item x="31"/>
        <item x="32"/>
        <item x="33"/>
        <item m="1" x="169"/>
        <item x="34"/>
        <item x="35"/>
        <item x="36"/>
        <item m="1" x="170"/>
        <item x="37"/>
        <item x="38"/>
        <item x="39"/>
        <item x="40"/>
        <item x="41"/>
        <item x="42"/>
        <item x="45"/>
        <item x="46"/>
        <item x="47"/>
        <item x="48"/>
        <item x="49"/>
        <item x="50"/>
        <item x="51"/>
        <item m="1" x="171"/>
        <item x="52"/>
        <item x="53"/>
        <item m="1" x="172"/>
        <item m="1" x="173"/>
        <item x="55"/>
        <item x="56"/>
        <item x="57"/>
        <item x="59"/>
        <item x="60"/>
        <item x="61"/>
        <item m="1" x="174"/>
        <item x="62"/>
        <item x="63"/>
        <item x="64"/>
        <item x="65"/>
        <item x="66"/>
        <item x="67"/>
        <item x="68"/>
        <item x="70"/>
        <item x="71"/>
        <item x="73"/>
        <item x="74"/>
        <item x="75"/>
        <item x="76"/>
        <item x="77"/>
        <item x="79"/>
        <item x="81"/>
        <item x="82"/>
        <item x="83"/>
        <item x="86"/>
        <item m="1" x="177"/>
        <item x="88"/>
        <item x="91"/>
        <item x="92"/>
        <item x="93"/>
        <item m="1" x="178"/>
        <item x="96"/>
        <item x="97"/>
        <item x="98"/>
        <item x="99"/>
        <item x="100"/>
        <item x="101"/>
        <item x="102"/>
        <item x="103"/>
        <item x="104"/>
        <item x="105"/>
        <item x="106"/>
        <item x="107"/>
        <item x="108"/>
        <item x="109"/>
        <item x="111"/>
        <item x="112"/>
        <item x="113"/>
        <item x="114"/>
        <item x="115"/>
        <item x="116"/>
        <item x="117"/>
        <item x="118"/>
        <item x="119"/>
        <item x="120"/>
        <item x="121"/>
        <item x="122"/>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7"/>
        <item x="159"/>
        <item x="160"/>
        <item x="161"/>
        <item m="1" x="181"/>
        <item x="162"/>
        <item m="1" x="182"/>
        <item x="163"/>
        <item m="1" x="185"/>
        <item x="164"/>
        <item m="1" x="186"/>
        <item m="1" x="187"/>
        <item m="1" x="188"/>
        <item m="1" x="189"/>
        <item m="1" x="190"/>
        <item m="1" x="19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name="Supv District" axis="axisRow" compact="0" outline="0" showAll="0" defaultSubtotal="0">
      <items count="19">
        <item m="1" x="18"/>
        <item x="11"/>
        <item x="1"/>
        <item x="8"/>
        <item x="3"/>
        <item x="17"/>
        <item x="13"/>
        <item x="2"/>
        <item x="10"/>
        <item x="12"/>
        <item x="9"/>
        <item x="4"/>
        <item x="16"/>
        <item x="6"/>
        <item x="5"/>
        <item x="14"/>
        <item x="15"/>
        <item x="7"/>
        <item x="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items count="431">
        <item m="1" x="384"/>
        <item m="1" x="370"/>
        <item m="1" x="325"/>
        <item m="1" x="368"/>
        <item m="1" x="420"/>
        <item m="1" x="426"/>
        <item m="1" x="380"/>
        <item m="1" x="300"/>
        <item x="129"/>
        <item x="128"/>
        <item x="143"/>
        <item m="1" x="379"/>
        <item m="1" x="376"/>
        <item m="1" x="369"/>
        <item m="1" x="382"/>
        <item m="1" x="365"/>
        <item m="1" x="306"/>
        <item m="1" x="405"/>
        <item m="1" x="404"/>
        <item m="1" x="409"/>
        <item x="83"/>
        <item m="1" x="374"/>
        <item m="1" x="373"/>
        <item m="1" x="372"/>
        <item m="1" x="375"/>
        <item m="1" x="329"/>
        <item m="1" x="383"/>
        <item m="1" x="345"/>
        <item m="1" x="418"/>
        <item m="1" x="294"/>
        <item m="1" x="391"/>
        <item m="1" x="381"/>
        <item m="1" x="366"/>
        <item m="1" x="299"/>
        <item m="1" x="363"/>
        <item m="1" x="371"/>
        <item m="1" x="350"/>
        <item m="1" x="356"/>
        <item m="1" x="362"/>
        <item m="1" x="327"/>
        <item m="1" x="326"/>
        <item m="1" x="220"/>
        <item m="1" x="395"/>
        <item m="1" x="315"/>
        <item m="1" x="292"/>
        <item m="1" x="255"/>
        <item x="144"/>
        <item m="1" x="416"/>
        <item m="1" x="408"/>
        <item m="1" x="313"/>
        <item m="1" x="377"/>
        <item m="1" x="346"/>
        <item m="1" x="387"/>
        <item m="1" x="298"/>
        <item m="1" x="428"/>
        <item m="1" x="411"/>
        <item m="1" x="425"/>
        <item m="1" x="419"/>
        <item m="1" x="233"/>
        <item m="1" x="289"/>
        <item m="1" x="397"/>
        <item m="1" x="396"/>
        <item m="1" x="427"/>
        <item m="1" x="311"/>
        <item m="1" x="340"/>
        <item m="1" x="243"/>
        <item m="1" x="334"/>
        <item m="1" x="337"/>
        <item m="1" x="314"/>
        <item m="1" x="342"/>
        <item m="1" x="400"/>
        <item m="1" x="322"/>
        <item m="1" x="323"/>
        <item m="1" x="352"/>
        <item m="1" x="348"/>
        <item m="1" x="361"/>
        <item m="1" x="317"/>
        <item m="1" x="316"/>
        <item m="1" x="389"/>
        <item m="1" x="308"/>
        <item m="1" x="328"/>
        <item m="1" x="320"/>
        <item m="1" x="296"/>
        <item m="1" x="304"/>
        <item m="1" x="297"/>
        <item m="1" x="318"/>
        <item m="1" x="290"/>
        <item m="1" x="406"/>
        <item m="1" x="291"/>
        <item m="1" x="407"/>
        <item x="58"/>
        <item m="1" x="417"/>
        <item x="135"/>
        <item m="1" x="430"/>
        <item x="59"/>
        <item m="1" x="344"/>
        <item x="67"/>
        <item m="1" x="424"/>
        <item x="96"/>
        <item m="1" x="273"/>
        <item m="1" x="301"/>
        <item m="1" x="399"/>
        <item m="1" x="333"/>
        <item m="1" x="332"/>
        <item m="1" x="335"/>
        <item m="1" x="336"/>
        <item m="1" x="413"/>
        <item m="1" x="310"/>
        <item m="1" x="293"/>
        <item m="1" x="412"/>
        <item x="69"/>
        <item m="1" x="410"/>
        <item m="1" x="330"/>
        <item m="1" x="321"/>
        <item m="1" x="338"/>
        <item m="1" x="302"/>
        <item m="1" x="402"/>
        <item m="1" x="303"/>
        <item m="1" x="199"/>
        <item m="1" x="415"/>
        <item m="1" x="307"/>
        <item m="1" x="386"/>
        <item m="1" x="385"/>
        <item x="54"/>
        <item m="1" x="390"/>
        <item m="1" x="421"/>
        <item m="1" x="244"/>
        <item m="1" x="398"/>
        <item m="1" x="414"/>
        <item m="1" x="401"/>
        <item m="1" x="193"/>
        <item m="1" x="194"/>
        <item m="1" x="195"/>
        <item m="1" x="392"/>
        <item m="1" x="403"/>
        <item m="1" x="252"/>
        <item m="1" x="288"/>
        <item m="1" x="422"/>
        <item m="1" x="319"/>
        <item m="1" x="423"/>
        <item m="1" x="305"/>
        <item m="1" x="429"/>
        <item m="1" x="295"/>
        <item m="1" x="354"/>
        <item m="1" x="364"/>
        <item m="1" x="358"/>
        <item m="1" x="360"/>
        <item m="1" x="394"/>
        <item m="1" x="388"/>
        <item m="1" x="343"/>
        <item m="1" x="339"/>
        <item m="1" x="331"/>
        <item m="1" x="367"/>
        <item m="1" x="378"/>
        <item x="90"/>
        <item m="1" x="347"/>
        <item m="1" x="349"/>
        <item m="1" x="353"/>
        <item m="1" x="351"/>
        <item m="1" x="355"/>
        <item m="1" x="357"/>
        <item m="1" x="359"/>
        <item m="1" x="324"/>
        <item m="1" x="393"/>
        <item m="1" x="309"/>
        <item m="1" x="312"/>
        <item x="132"/>
        <item m="1" x="341"/>
        <item x="0"/>
        <item m="1" x="165"/>
        <item m="1" x="191"/>
        <item m="1" x="192"/>
        <item m="1" x="196"/>
        <item x="9"/>
        <item m="1" x="197"/>
        <item m="1" x="198"/>
        <item m="1" x="200"/>
        <item m="1" x="201"/>
        <item m="1" x="202"/>
        <item m="1" x="203"/>
        <item m="1" x="204"/>
        <item m="1" x="205"/>
        <item m="1" x="206"/>
        <item m="1" x="207"/>
        <item m="1" x="208"/>
        <item m="1" x="209"/>
        <item m="1" x="210"/>
        <item x="17"/>
        <item x="18"/>
        <item x="43"/>
        <item m="1" x="211"/>
        <item m="1" x="212"/>
        <item x="47"/>
        <item x="48"/>
        <item x="52"/>
        <item m="1" x="269"/>
        <item m="1" x="213"/>
        <item x="44"/>
        <item m="1" x="214"/>
        <item m="1" x="215"/>
        <item m="1" x="216"/>
        <item m="1" x="173"/>
        <item m="1" x="217"/>
        <item m="1" x="218"/>
        <item x="56"/>
        <item m="1" x="219"/>
        <item x="61"/>
        <item x="62"/>
        <item m="1" x="221"/>
        <item m="1" x="222"/>
        <item m="1" x="270"/>
        <item m="1" x="275"/>
        <item m="1" x="276"/>
        <item m="1" x="277"/>
        <item m="1" x="278"/>
        <item m="1" x="279"/>
        <item m="1" x="280"/>
        <item m="1" x="281"/>
        <item m="1" x="282"/>
        <item m="1" x="283"/>
        <item m="1" x="284"/>
        <item m="1" x="285"/>
        <item x="70"/>
        <item m="1" x="223"/>
        <item m="1" x="174"/>
        <item m="1" x="175"/>
        <item m="1" x="286"/>
        <item m="1" x="224"/>
        <item m="1" x="225"/>
        <item m="1" x="226"/>
        <item m="1" x="227"/>
        <item m="1" x="271"/>
        <item x="80"/>
        <item m="1" x="228"/>
        <item m="1" x="287"/>
        <item m="1" x="229"/>
        <item m="1" x="230"/>
        <item m="1" x="231"/>
        <item x="85"/>
        <item x="86"/>
        <item m="1" x="190"/>
        <item x="89"/>
        <item m="1" x="232"/>
        <item m="1" x="272"/>
        <item x="98"/>
        <item m="1" x="234"/>
        <item m="1" x="235"/>
        <item m="1" x="236"/>
        <item m="1" x="176"/>
        <item x="95"/>
        <item x="108"/>
        <item m="1" x="237"/>
        <item m="1" x="238"/>
        <item m="1" x="239"/>
        <item m="1" x="240"/>
        <item m="1" x="241"/>
        <item m="1" x="242"/>
        <item x="120"/>
        <item m="1" x="245"/>
        <item m="1" x="246"/>
        <item x="140"/>
        <item m="1" x="247"/>
        <item m="1" x="248"/>
        <item m="1" x="249"/>
        <item m="1" x="250"/>
        <item m="1" x="251"/>
        <item m="1" x="253"/>
        <item x="138"/>
        <item m="1" x="254"/>
        <item m="1" x="177"/>
        <item m="1" x="256"/>
        <item m="1" x="257"/>
        <item m="1" x="274"/>
        <item m="1" x="258"/>
        <item x="145"/>
        <item m="1" x="259"/>
        <item m="1" x="260"/>
        <item m="1" x="261"/>
        <item m="1" x="262"/>
        <item m="1" x="263"/>
        <item m="1" x="264"/>
        <item m="1" x="265"/>
        <item m="1" x="178"/>
        <item m="1" x="266"/>
        <item m="1" x="179"/>
        <item x="163"/>
        <item m="1" x="267"/>
        <item m="1" x="181"/>
        <item m="1" x="182"/>
        <item m="1" x="268"/>
        <item m="1" x="183"/>
        <item x="93"/>
        <item x="1"/>
        <item x="2"/>
        <item x="3"/>
        <item x="4"/>
        <item x="5"/>
        <item x="6"/>
        <item x="7"/>
        <item x="8"/>
        <item x="10"/>
        <item x="11"/>
        <item x="12"/>
        <item x="13"/>
        <item x="14"/>
        <item x="15"/>
        <item x="16"/>
        <item m="1" x="166"/>
        <item m="1" x="167"/>
        <item m="1" x="168"/>
        <item x="19"/>
        <item x="20"/>
        <item x="21"/>
        <item x="22"/>
        <item x="23"/>
        <item x="24"/>
        <item x="25"/>
        <item x="26"/>
        <item x="27"/>
        <item x="28"/>
        <item x="29"/>
        <item x="30"/>
        <item x="31"/>
        <item x="32"/>
        <item x="33"/>
        <item m="1" x="169"/>
        <item x="34"/>
        <item x="35"/>
        <item x="36"/>
        <item m="1" x="170"/>
        <item x="37"/>
        <item x="38"/>
        <item x="39"/>
        <item x="40"/>
        <item x="41"/>
        <item x="42"/>
        <item x="45"/>
        <item x="46"/>
        <item x="49"/>
        <item x="50"/>
        <item x="51"/>
        <item x="53"/>
        <item m="1" x="171"/>
        <item m="1" x="172"/>
        <item x="55"/>
        <item x="57"/>
        <item x="60"/>
        <item x="63"/>
        <item x="64"/>
        <item x="65"/>
        <item x="66"/>
        <item x="68"/>
        <item x="71"/>
        <item x="72"/>
        <item x="73"/>
        <item x="74"/>
        <item x="75"/>
        <item x="76"/>
        <item x="77"/>
        <item x="78"/>
        <item x="79"/>
        <item x="81"/>
        <item x="82"/>
        <item x="84"/>
        <item x="87"/>
        <item x="91"/>
        <item x="92"/>
        <item x="94"/>
        <item x="97"/>
        <item x="99"/>
        <item x="100"/>
        <item x="101"/>
        <item x="102"/>
        <item x="103"/>
        <item x="104"/>
        <item x="105"/>
        <item x="106"/>
        <item x="107"/>
        <item x="109"/>
        <item x="110"/>
        <item x="111"/>
        <item x="112"/>
        <item x="113"/>
        <item x="114"/>
        <item x="115"/>
        <item x="116"/>
        <item x="117"/>
        <item x="118"/>
        <item x="119"/>
        <item x="121"/>
        <item x="122"/>
        <item x="123"/>
        <item x="124"/>
        <item x="125"/>
        <item x="126"/>
        <item x="127"/>
        <item x="130"/>
        <item x="131"/>
        <item x="133"/>
        <item x="134"/>
        <item x="136"/>
        <item x="137"/>
        <item x="139"/>
        <item x="141"/>
        <item x="142"/>
        <item x="146"/>
        <item x="147"/>
        <item x="148"/>
        <item x="149"/>
        <item x="150"/>
        <item x="151"/>
        <item x="152"/>
        <item x="153"/>
        <item x="154"/>
        <item x="155"/>
        <item x="156"/>
        <item x="157"/>
        <item x="158"/>
        <item x="159"/>
        <item x="160"/>
        <item x="161"/>
        <item x="162"/>
        <item m="1" x="180"/>
        <item x="164"/>
        <item m="1" x="184"/>
        <item m="1" x="185"/>
        <item m="1" x="186"/>
        <item m="1" x="187"/>
        <item m="1" x="188"/>
        <item m="1" x="189"/>
        <item x="88"/>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Page" compact="0" outline="0" multipleItemSelectionAllowed="1" showAll="0">
      <items count="4">
        <item x="1"/>
        <item h="1" m="1" x="2"/>
        <item h="1" x="0"/>
        <item t="default"/>
      </items>
      <extLst>
        <ext xmlns:x14="http://schemas.microsoft.com/office/spreadsheetml/2009/9/main" uri="{2946ED86-A175-432a-8AC1-64E0C546D7DE}">
          <x14:pivotField fillDownLabels="1"/>
        </ext>
      </extLst>
    </pivotField>
  </pivotFields>
  <rowFields count="4">
    <field x="3"/>
    <field x="5"/>
    <field x="32"/>
    <field x="63"/>
  </rowFields>
  <rowItems count="185">
    <i>
      <x v="1"/>
      <x v="292"/>
      <x v="316"/>
      <x v="2"/>
    </i>
    <i r="1">
      <x v="293"/>
      <x v="317"/>
      <x v="2"/>
    </i>
    <i t="default">
      <x v="1"/>
    </i>
    <i>
      <x v="2"/>
      <x v="296"/>
      <x v="320"/>
      <x v="11"/>
    </i>
    <i t="default">
      <x v="2"/>
    </i>
    <i>
      <x v="3"/>
      <x v="197"/>
      <x v="198"/>
      <x v="4"/>
    </i>
    <i t="default">
      <x v="3"/>
    </i>
    <i>
      <x v="4"/>
      <x v="65"/>
      <x v="40"/>
      <x v="7"/>
    </i>
    <i r="1">
      <x v="66"/>
      <x v="43"/>
      <x v="7"/>
    </i>
    <i r="1">
      <x v="67"/>
      <x v="196"/>
      <x v="7"/>
    </i>
    <i r="1">
      <x v="196"/>
      <x v="197"/>
      <x v="7"/>
    </i>
    <i r="1">
      <x v="294"/>
      <x v="318"/>
      <x v="7"/>
    </i>
    <i r="1">
      <x v="295"/>
      <x v="319"/>
      <x v="7"/>
    </i>
    <i t="default">
      <x v="4"/>
    </i>
    <i>
      <x v="5"/>
      <x v="179"/>
      <x v="217"/>
      <x v="10"/>
    </i>
    <i t="default">
      <x v="5"/>
    </i>
    <i>
      <x v="6"/>
      <x v="17"/>
      <x v="23"/>
      <x v="11"/>
    </i>
    <i r="1">
      <x v="18"/>
      <x v="323"/>
      <x v="11"/>
    </i>
    <i r="1">
      <x v="28"/>
      <x v="220"/>
      <x v="4"/>
    </i>
    <i r="1">
      <x v="37"/>
      <x v="51"/>
      <x v="14"/>
    </i>
    <i r="1">
      <x v="199"/>
      <x v="200"/>
      <x v="11"/>
    </i>
    <i r="1">
      <x v="202"/>
      <x v="203"/>
      <x v="11"/>
    </i>
    <i r="1">
      <x v="203"/>
      <x v="204"/>
      <x v="11"/>
    </i>
    <i r="1">
      <x v="204"/>
      <x v="205"/>
      <x v="11"/>
    </i>
    <i r="1">
      <x v="208"/>
      <x v="321"/>
      <x v="4"/>
    </i>
    <i r="1">
      <x v="213"/>
      <x v="213"/>
      <x v="13"/>
    </i>
    <i r="1">
      <x v="215"/>
      <x v="215"/>
      <x v="4"/>
    </i>
    <i r="1">
      <x v="297"/>
      <x v="322"/>
      <x v="11"/>
    </i>
    <i r="1">
      <x v="298"/>
      <x v="324"/>
      <x v="11"/>
    </i>
    <i r="1">
      <x v="299"/>
      <x v="325"/>
      <x v="17"/>
    </i>
    <i r="1">
      <x v="300"/>
      <x v="326"/>
      <x v="17"/>
    </i>
    <i r="1">
      <x v="301"/>
      <x v="327"/>
      <x v="17"/>
    </i>
    <i r="1">
      <x v="302"/>
      <x v="328"/>
      <x v="11"/>
    </i>
    <i r="1">
      <x v="303"/>
      <x v="329"/>
      <x v="11"/>
    </i>
    <i r="1">
      <x v="304"/>
      <x v="330"/>
      <x v="11"/>
    </i>
    <i r="1">
      <x v="305"/>
      <x v="331"/>
      <x v="11"/>
    </i>
    <i r="1">
      <x v="306"/>
      <x v="332"/>
      <x v="11"/>
    </i>
    <i r="1">
      <x v="307"/>
      <x v="333"/>
      <x v="11"/>
    </i>
    <i r="1">
      <x v="308"/>
      <x v="334"/>
      <x v="11"/>
    </i>
    <i r="1">
      <x v="309"/>
      <x v="335"/>
      <x v="11"/>
    </i>
    <i r="1">
      <x v="310"/>
      <x v="336"/>
      <x v="4"/>
    </i>
    <i r="1">
      <x v="312"/>
      <x v="338"/>
      <x v="14"/>
    </i>
    <i r="1">
      <x v="313"/>
      <x v="339"/>
      <x v="3"/>
    </i>
    <i r="1">
      <x v="314"/>
      <x v="340"/>
      <x v="3"/>
    </i>
    <i r="1">
      <x v="316"/>
      <x v="342"/>
      <x v="13"/>
    </i>
    <i r="1">
      <x v="317"/>
      <x v="343"/>
      <x v="11"/>
    </i>
    <i r="1">
      <x v="318"/>
      <x v="344"/>
      <x v="11"/>
    </i>
    <i r="1">
      <x v="319"/>
      <x v="345"/>
      <x v="4"/>
    </i>
    <i r="1">
      <x v="320"/>
      <x v="346"/>
      <x v="13"/>
    </i>
    <i r="1">
      <x v="322"/>
      <x v="348"/>
      <x v="11"/>
    </i>
    <i r="1">
      <x v="324"/>
      <x v="350"/>
      <x v="11"/>
    </i>
    <i t="default">
      <x v="6"/>
    </i>
    <i>
      <x v="7"/>
      <x v="326"/>
      <x v="352"/>
      <x v="4"/>
    </i>
    <i t="default">
      <x v="7"/>
    </i>
    <i>
      <x v="9"/>
      <x v="137"/>
      <x v="27"/>
      <x v="17"/>
    </i>
    <i r="1">
      <x v="139"/>
      <x/>
      <x v="17"/>
    </i>
    <i r="1">
      <x v="141"/>
      <x v="269"/>
      <x v="17"/>
    </i>
    <i r="1">
      <x v="142"/>
      <x v="270"/>
      <x v="17"/>
    </i>
    <i r="1">
      <x v="143"/>
      <x v="271"/>
      <x v="17"/>
    </i>
    <i r="1">
      <x v="146"/>
      <x v="1"/>
      <x v="17"/>
    </i>
    <i r="1">
      <x v="260"/>
      <x v="273"/>
      <x v="17"/>
    </i>
    <i t="default">
      <x v="9"/>
    </i>
    <i>
      <x v="10"/>
      <x v="30"/>
      <x v="53"/>
      <x v="4"/>
    </i>
    <i r="1">
      <x v="31"/>
      <x v="254"/>
      <x v="4"/>
    </i>
    <i r="1">
      <x v="32"/>
      <x v="54"/>
      <x v="4"/>
    </i>
    <i r="1">
      <x v="333"/>
      <x v="359"/>
      <x v="17"/>
    </i>
    <i r="1">
      <x v="335"/>
      <x v="361"/>
      <x v="4"/>
    </i>
    <i t="default">
      <x v="10"/>
    </i>
    <i>
      <x v="11"/>
      <x v="231"/>
      <x v="237"/>
      <x v="7"/>
    </i>
    <i t="default">
      <x v="11"/>
    </i>
    <i>
      <x v="12"/>
      <x v="217"/>
      <x v="221"/>
      <x v="17"/>
    </i>
    <i r="1">
      <x v="218"/>
      <x v="222"/>
      <x v="17"/>
    </i>
    <i r="1">
      <x v="219"/>
      <x v="223"/>
      <x v="11"/>
    </i>
    <i r="1">
      <x v="220"/>
      <x v="224"/>
      <x v="17"/>
    </i>
    <i r="1">
      <x v="321"/>
      <x v="347"/>
      <x v="17"/>
    </i>
    <i r="1">
      <x v="323"/>
      <x v="349"/>
      <x v="17"/>
    </i>
    <i t="default">
      <x v="12"/>
    </i>
    <i>
      <x v="13"/>
      <x v="262"/>
      <x v="275"/>
      <x v="2"/>
    </i>
    <i r="1">
      <x v="337"/>
      <x v="365"/>
      <x v="2"/>
    </i>
    <i t="default">
      <x v="13"/>
    </i>
    <i>
      <x v="14"/>
      <x v="79"/>
      <x v="73"/>
      <x v="2"/>
    </i>
    <i r="1">
      <x v="81"/>
      <x v="393"/>
      <x v="14"/>
    </i>
    <i r="1">
      <x v="82"/>
      <x v="121"/>
      <x v="17"/>
    </i>
    <i r="1">
      <x v="83"/>
      <x v="180"/>
      <x v="7"/>
    </i>
    <i r="1">
      <x v="86"/>
      <x v="82"/>
      <x v="2"/>
    </i>
    <i r="1">
      <x v="88"/>
      <x v="30"/>
      <x v="14"/>
    </i>
    <i r="1">
      <x v="90"/>
      <x v="314"/>
      <x v="3"/>
    </i>
    <i r="1">
      <x v="93"/>
      <x v="70"/>
      <x v="12"/>
    </i>
    <i r="1">
      <x v="97"/>
      <x v="282"/>
      <x v="5"/>
    </i>
    <i r="1">
      <x v="98"/>
      <x v="380"/>
      <x v="17"/>
    </i>
    <i r="1">
      <x v="101"/>
      <x v="283"/>
      <x v="1"/>
    </i>
    <i r="1">
      <x v="102"/>
      <x v="62"/>
      <x v="4"/>
    </i>
    <i r="1">
      <x v="104"/>
      <x v="186"/>
      <x v="9"/>
    </i>
    <i r="1">
      <x v="105"/>
      <x v="3"/>
      <x v="1"/>
    </i>
    <i r="1">
      <x v="106"/>
      <x v="159"/>
      <x v="9"/>
    </i>
    <i r="1">
      <x v="107"/>
      <x v="57"/>
      <x v="6"/>
    </i>
    <i r="1">
      <x v="116"/>
      <x v="383"/>
      <x v="12"/>
    </i>
    <i r="1">
      <x v="117"/>
      <x v="48"/>
      <x v="13"/>
    </i>
    <i r="1">
      <x v="119"/>
      <x v="127"/>
      <x v="17"/>
    </i>
    <i r="1">
      <x v="122"/>
      <x v="384"/>
      <x v="9"/>
    </i>
    <i r="1">
      <x v="125"/>
      <x v="71"/>
      <x v="14"/>
    </i>
    <i r="1">
      <x v="128"/>
      <x v="287"/>
      <x v="2"/>
    </i>
    <i r="1">
      <x v="130"/>
      <x v="288"/>
      <x v="8"/>
    </i>
    <i r="1">
      <x v="134"/>
      <x v="32"/>
      <x v="3"/>
    </i>
    <i r="1">
      <x v="135"/>
      <x v="385"/>
      <x v="10"/>
    </i>
    <i r="1">
      <x v="190"/>
      <x v="386"/>
      <x v="10"/>
    </i>
    <i r="1">
      <x v="268"/>
      <x v="290"/>
      <x v="5"/>
    </i>
    <i r="1">
      <x v="269"/>
      <x v="291"/>
      <x v="12"/>
    </i>
    <i r="1">
      <x v="274"/>
      <x v="296"/>
      <x v="16"/>
    </i>
    <i r="1">
      <x v="275"/>
      <x v="297"/>
      <x v="17"/>
    </i>
    <i r="1">
      <x v="277"/>
      <x v="299"/>
      <x v="13"/>
    </i>
    <i r="1">
      <x v="347"/>
      <x v="374"/>
      <x v="16"/>
    </i>
    <i r="1">
      <x v="348"/>
      <x v="375"/>
      <x v="16"/>
    </i>
    <i r="1">
      <x v="349"/>
      <x v="376"/>
      <x v="7"/>
    </i>
    <i r="1">
      <x v="350"/>
      <x v="377"/>
      <x v="14"/>
    </i>
    <i r="1">
      <x v="351"/>
      <x v="378"/>
      <x v="1"/>
    </i>
    <i r="1">
      <x v="352"/>
      <x v="379"/>
      <x v="14"/>
    </i>
    <i r="1">
      <x v="353"/>
      <x v="381"/>
      <x v="15"/>
    </i>
    <i r="1">
      <x v="354"/>
      <x v="382"/>
      <x v="10"/>
    </i>
    <i r="1">
      <x v="355"/>
      <x v="387"/>
      <x v="3"/>
    </i>
    <i r="1">
      <x v="356"/>
      <x v="388"/>
      <x v="17"/>
    </i>
    <i r="1">
      <x v="357"/>
      <x v="389"/>
      <x v="17"/>
    </i>
    <i r="1">
      <x v="358"/>
      <x v="390"/>
      <x v="6"/>
    </i>
    <i r="1">
      <x v="359"/>
      <x v="391"/>
      <x v="3"/>
    </i>
    <i r="1">
      <x v="360"/>
      <x v="392"/>
      <x v="10"/>
    </i>
    <i r="1">
      <x v="361"/>
      <x v="394"/>
      <x v="13"/>
    </i>
    <i r="1">
      <x v="362"/>
      <x v="395"/>
      <x v="17"/>
    </i>
    <i t="default">
      <x v="14"/>
    </i>
    <i>
      <x v="15"/>
      <x v="151"/>
      <x v="74"/>
      <x v="2"/>
    </i>
    <i r="1">
      <x v="152"/>
      <x v="165"/>
      <x v="7"/>
    </i>
    <i r="1">
      <x v="153"/>
      <x v="279"/>
      <x v="7"/>
    </i>
    <i r="1">
      <x v="155"/>
      <x v="18"/>
      <x v="17"/>
    </i>
    <i r="1">
      <x v="156"/>
      <x v="167"/>
      <x v="7"/>
    </i>
    <i r="1">
      <x v="264"/>
      <x v="166"/>
      <x v="7"/>
    </i>
    <i r="1">
      <x v="266"/>
      <x v="278"/>
      <x v="3"/>
    </i>
    <i r="1">
      <x v="267"/>
      <x v="280"/>
      <x v="3"/>
    </i>
    <i r="1">
      <x v="338"/>
      <x v="277"/>
      <x v="3"/>
    </i>
    <i r="1">
      <x v="339"/>
      <x v="366"/>
      <x v="7"/>
    </i>
    <i r="1">
      <x v="340"/>
      <x v="367"/>
      <x v="3"/>
    </i>
    <i r="1">
      <x v="341"/>
      <x v="368"/>
      <x v="3"/>
    </i>
    <i r="1">
      <x v="342"/>
      <x v="369"/>
      <x v="3"/>
    </i>
    <i r="1">
      <x v="343"/>
      <x v="370"/>
      <x v="3"/>
    </i>
    <i r="1">
      <x v="344"/>
      <x v="371"/>
      <x v="3"/>
    </i>
    <i r="1">
      <x v="345"/>
      <x v="372"/>
      <x v="3"/>
    </i>
    <i r="1">
      <x v="346"/>
      <x v="373"/>
      <x v="3"/>
    </i>
    <i t="default">
      <x v="15"/>
    </i>
    <i>
      <x v="16"/>
      <x v="162"/>
      <x v="134"/>
      <x v="2"/>
    </i>
    <i r="1">
      <x v="169"/>
      <x v="28"/>
      <x v="8"/>
    </i>
    <i r="1">
      <x v="171"/>
      <x v="136"/>
      <x v="8"/>
    </i>
    <i r="1">
      <x v="172"/>
      <x v="137"/>
      <x v="2"/>
    </i>
    <i r="1">
      <x v="174"/>
      <x v="133"/>
      <x v="8"/>
    </i>
    <i r="1">
      <x v="227"/>
      <x v="232"/>
      <x v="2"/>
    </i>
    <i r="1">
      <x v="228"/>
      <x v="233"/>
      <x v="17"/>
    </i>
    <i r="1">
      <x v="229"/>
      <x v="234"/>
      <x v="17"/>
    </i>
    <i r="1">
      <x v="327"/>
      <x v="353"/>
      <x v="8"/>
    </i>
    <i r="1">
      <x v="329"/>
      <x v="355"/>
      <x v="8"/>
    </i>
    <i r="1">
      <x v="330"/>
      <x v="356"/>
      <x v="8"/>
    </i>
    <i r="1">
      <x v="331"/>
      <x v="357"/>
      <x v="8"/>
    </i>
    <i r="1">
      <x v="332"/>
      <x v="358"/>
      <x v="8"/>
    </i>
    <i t="default">
      <x v="16"/>
    </i>
    <i>
      <x v="17"/>
      <x v="48"/>
      <x v="362"/>
      <x v="1"/>
    </i>
    <i r="1">
      <x v="54"/>
      <x v="363"/>
      <x v="2"/>
    </i>
    <i r="1">
      <x v="55"/>
      <x v="75"/>
      <x v="9"/>
    </i>
    <i r="1">
      <x v="59"/>
      <x v="151"/>
      <x v="6"/>
    </i>
    <i r="1">
      <x v="253"/>
      <x v="262"/>
      <x v="3"/>
    </i>
    <i r="1">
      <x v="254"/>
      <x v="263"/>
      <x v="9"/>
    </i>
    <i r="1">
      <x v="256"/>
      <x v="266"/>
      <x v="7"/>
    </i>
    <i r="1">
      <x v="257"/>
      <x v="265"/>
      <x v="15"/>
    </i>
    <i r="1">
      <x v="258"/>
      <x v="267"/>
      <x v="7"/>
    </i>
    <i r="1">
      <x v="336"/>
      <x v="364"/>
      <x v="9"/>
    </i>
    <i t="default">
      <x v="17"/>
    </i>
    <i>
      <x v="18"/>
      <x v="279"/>
      <x v="301"/>
      <x v="2"/>
    </i>
    <i r="1">
      <x v="280"/>
      <x v="302"/>
      <x v="2"/>
    </i>
    <i r="1">
      <x v="281"/>
      <x v="303"/>
      <x v="2"/>
    </i>
    <i r="1">
      <x v="284"/>
      <x v="306"/>
      <x v="2"/>
    </i>
    <i r="1">
      <x v="364"/>
      <x v="397"/>
      <x v="2"/>
    </i>
    <i r="1">
      <x v="366"/>
      <x v="398"/>
      <x v="2"/>
    </i>
    <i t="default">
      <x v="18"/>
    </i>
    <i>
      <x v="19"/>
      <x v="185"/>
      <x v="399"/>
      <x v="14"/>
    </i>
    <i r="1">
      <x v="285"/>
      <x v="401"/>
      <x v="14"/>
    </i>
    <i r="1">
      <x v="368"/>
      <x v="402"/>
      <x v="14"/>
    </i>
    <i t="default">
      <x v="19"/>
    </i>
    <i>
      <x v="22"/>
      <x v="363"/>
      <x v="396"/>
      <x v="17"/>
    </i>
    <i t="default">
      <x v="22"/>
    </i>
    <i t="grand">
      <x/>
    </i>
  </rowItems>
  <colFields count="1">
    <field x="-2"/>
  </colFields>
  <colItems count="8">
    <i>
      <x/>
    </i>
    <i i="1">
      <x v="1"/>
    </i>
    <i i="2">
      <x v="2"/>
    </i>
    <i i="3">
      <x v="3"/>
    </i>
    <i i="4">
      <x v="4"/>
    </i>
    <i i="5">
      <x v="5"/>
    </i>
    <i i="6">
      <x v="6"/>
    </i>
    <i i="7">
      <x v="7"/>
    </i>
  </colItems>
  <pageFields count="1">
    <pageField fld="103" hier="-1"/>
  </pageFields>
  <dataFields count="8">
    <dataField name="# of Projects" fld="84" subtotal="count" baseField="0" baseItem="0"/>
    <dataField name="Total PROJ EXP" fld="10" baseField="0" baseItem="0"/>
    <dataField name="County - BOND" fld="11" baseField="0" baseItem="0"/>
    <dataField name="County - CASH" fld="13" baseField="0" baseItem="0"/>
    <dataField name="Non-County REV" fld="18" baseField="0" baseItem="0"/>
    <dataField name="YRS 2-5 Total PROJ EXP" fld="19" baseField="0" baseItem="0"/>
    <dataField name="YRD 2-5 REV - County (All Cnty Sources)" fld="24" baseField="0" baseItem="0"/>
    <dataField name="YRS 2-5 REV - Non-County" fld="25" baseField="0" baseItem="0"/>
  </dataFields>
  <formats count="232">
    <format dxfId="5402">
      <pivotArea type="all" dataOnly="0" outline="0" fieldPosition="0"/>
    </format>
    <format dxfId="5401">
      <pivotArea outline="0" collapsedLevelsAreSubtotals="1" fieldPosition="0"/>
    </format>
    <format dxfId="5400">
      <pivotArea type="origin" dataOnly="0" labelOnly="1" outline="0" fieldPosition="0"/>
    </format>
    <format dxfId="5399">
      <pivotArea field="3" type="button" dataOnly="0" labelOnly="1" outline="0" axis="axisRow" fieldPosition="0"/>
    </format>
    <format dxfId="5398">
      <pivotArea field="5" type="button" dataOnly="0" labelOnly="1" outline="0" axis="axisRow" fieldPosition="1"/>
    </format>
    <format dxfId="5397">
      <pivotArea field="81" type="button" dataOnly="0" labelOnly="1" outline="0"/>
    </format>
    <format dxfId="5396">
      <pivotArea dataOnly="0" labelOnly="1" outline="0" fieldPosition="0">
        <references count="1">
          <reference field="3" count="0"/>
        </references>
      </pivotArea>
    </format>
    <format dxfId="5395">
      <pivotArea dataOnly="0" labelOnly="1" outline="0" fieldPosition="0">
        <references count="1">
          <reference field="3" count="0" defaultSubtotal="1"/>
        </references>
      </pivotArea>
    </format>
    <format dxfId="5394">
      <pivotArea dataOnly="0" labelOnly="1" grandRow="1" outline="0" fieldPosition="0"/>
    </format>
    <format dxfId="5393">
      <pivotArea dataOnly="0" labelOnly="1" outline="0" fieldPosition="0">
        <references count="2">
          <reference field="3" count="1" selected="0">
            <x v="0"/>
          </reference>
          <reference field="5" count="17">
            <x v="0"/>
            <x v="1"/>
            <x v="2"/>
            <x v="3"/>
            <x v="4"/>
            <x v="5"/>
            <x v="6"/>
            <x v="7"/>
            <x v="8"/>
            <x v="9"/>
            <x v="10"/>
            <x v="11"/>
            <x v="12"/>
            <x v="13"/>
            <x v="14"/>
            <x v="15"/>
            <x v="16"/>
          </reference>
        </references>
      </pivotArea>
    </format>
    <format dxfId="5392">
      <pivotArea dataOnly="0" labelOnly="1" outline="0" fieldPosition="0">
        <references count="2">
          <reference field="3" count="1" selected="0">
            <x v="0"/>
          </reference>
          <reference field="5" count="17" defaultSubtotal="1">
            <x v="0"/>
            <x v="1"/>
            <x v="2"/>
            <x v="3"/>
            <x v="4"/>
            <x v="5"/>
            <x v="6"/>
            <x v="7"/>
            <x v="8"/>
            <x v="9"/>
            <x v="10"/>
            <x v="11"/>
            <x v="12"/>
            <x v="13"/>
            <x v="14"/>
            <x v="15"/>
            <x v="16"/>
          </reference>
        </references>
      </pivotArea>
    </format>
    <format dxfId="5391">
      <pivotArea dataOnly="0" labelOnly="1" outline="0" fieldPosition="0">
        <references count="2">
          <reference field="3" count="1" selected="0">
            <x v="1"/>
          </reference>
          <reference field="5" count="3">
            <x v="71"/>
            <x v="176"/>
            <x v="177"/>
          </reference>
        </references>
      </pivotArea>
    </format>
    <format dxfId="5390">
      <pivotArea dataOnly="0" labelOnly="1" outline="0" fieldPosition="0">
        <references count="2">
          <reference field="3" count="1" selected="0">
            <x v="1"/>
          </reference>
          <reference field="5" count="3" defaultSubtotal="1">
            <x v="71"/>
            <x v="176"/>
            <x v="177"/>
          </reference>
        </references>
      </pivotArea>
    </format>
    <format dxfId="5389">
      <pivotArea dataOnly="0" labelOnly="1" outline="0" fieldPosition="0">
        <references count="2">
          <reference field="3" count="1" selected="0">
            <x v="2"/>
          </reference>
          <reference field="5" count="1">
            <x v="27"/>
          </reference>
        </references>
      </pivotArea>
    </format>
    <format dxfId="5388">
      <pivotArea dataOnly="0" labelOnly="1" outline="0" fieldPosition="0">
        <references count="2">
          <reference field="3" count="1" selected="0">
            <x v="2"/>
          </reference>
          <reference field="5" count="1" defaultSubtotal="1">
            <x v="27"/>
          </reference>
        </references>
      </pivotArea>
    </format>
    <format dxfId="5387">
      <pivotArea dataOnly="0" labelOnly="1" outline="0" fieldPosition="0">
        <references count="2">
          <reference field="3" count="1" selected="0">
            <x v="3"/>
          </reference>
          <reference field="5" count="1">
            <x v="26"/>
          </reference>
        </references>
      </pivotArea>
    </format>
    <format dxfId="5386">
      <pivotArea dataOnly="0" labelOnly="1" outline="0" fieldPosition="0">
        <references count="2">
          <reference field="3" count="1" selected="0">
            <x v="3"/>
          </reference>
          <reference field="5" count="1" defaultSubtotal="1">
            <x v="26"/>
          </reference>
        </references>
      </pivotArea>
    </format>
    <format dxfId="5385">
      <pivotArea dataOnly="0" labelOnly="1" outline="0" fieldPosition="0">
        <references count="2">
          <reference field="3" count="1" selected="0">
            <x v="4"/>
          </reference>
          <reference field="5" count="5">
            <x v="63"/>
            <x v="64"/>
            <x v="65"/>
            <x v="66"/>
            <x v="67"/>
          </reference>
        </references>
      </pivotArea>
    </format>
    <format dxfId="5384">
      <pivotArea dataOnly="0" labelOnly="1" outline="0" fieldPosition="0">
        <references count="2">
          <reference field="3" count="1" selected="0">
            <x v="4"/>
          </reference>
          <reference field="5" count="5" defaultSubtotal="1">
            <x v="63"/>
            <x v="64"/>
            <x v="65"/>
            <x v="66"/>
            <x v="67"/>
          </reference>
        </references>
      </pivotArea>
    </format>
    <format dxfId="5383">
      <pivotArea dataOnly="0" labelOnly="1" outline="0" fieldPosition="0">
        <references count="2">
          <reference field="3" count="1" selected="0">
            <x v="5"/>
          </reference>
          <reference field="5" count="4">
            <x v="178"/>
            <x v="179"/>
            <x v="180"/>
            <x v="181"/>
          </reference>
        </references>
      </pivotArea>
    </format>
    <format dxfId="5382">
      <pivotArea dataOnly="0" labelOnly="1" outline="0" fieldPosition="0">
        <references count="2">
          <reference field="3" count="1" selected="0">
            <x v="5"/>
          </reference>
          <reference field="5" count="4" defaultSubtotal="1">
            <x v="178"/>
            <x v="179"/>
            <x v="180"/>
            <x v="181"/>
          </reference>
        </references>
      </pivotArea>
    </format>
    <format dxfId="5381">
      <pivotArea dataOnly="0" labelOnly="1" outline="0" fieldPosition="0">
        <references count="2">
          <reference field="3" count="1" selected="0">
            <x v="6"/>
          </reference>
          <reference field="5" count="19">
            <x v="17"/>
            <x v="18"/>
            <x v="19"/>
            <x v="20"/>
            <x v="21"/>
            <x v="22"/>
            <x v="23"/>
            <x v="24"/>
            <x v="25"/>
            <x v="36"/>
            <x v="37"/>
            <x v="38"/>
            <x v="39"/>
            <x v="73"/>
            <x v="74"/>
            <x v="158"/>
            <x v="159"/>
            <x v="160"/>
            <x v="182"/>
          </reference>
        </references>
      </pivotArea>
    </format>
    <format dxfId="5380">
      <pivotArea dataOnly="0" labelOnly="1" outline="0" fieldPosition="0">
        <references count="2">
          <reference field="3" count="1" selected="0">
            <x v="6"/>
          </reference>
          <reference field="5" count="19" defaultSubtotal="1">
            <x v="17"/>
            <x v="18"/>
            <x v="19"/>
            <x v="20"/>
            <x v="21"/>
            <x v="22"/>
            <x v="23"/>
            <x v="24"/>
            <x v="25"/>
            <x v="36"/>
            <x v="37"/>
            <x v="38"/>
            <x v="39"/>
            <x v="73"/>
            <x v="74"/>
            <x v="158"/>
            <x v="159"/>
            <x v="160"/>
            <x v="182"/>
          </reference>
        </references>
      </pivotArea>
    </format>
    <format dxfId="5379">
      <pivotArea dataOnly="0" labelOnly="1" outline="0" fieldPosition="0">
        <references count="2">
          <reference field="3" count="1" selected="0">
            <x v="7"/>
          </reference>
          <reference field="5" count="2">
            <x v="28"/>
            <x v="29"/>
          </reference>
        </references>
      </pivotArea>
    </format>
    <format dxfId="5378">
      <pivotArea dataOnly="0" labelOnly="1" outline="0" fieldPosition="0">
        <references count="2">
          <reference field="3" count="1" selected="0">
            <x v="7"/>
          </reference>
          <reference field="5" count="2" defaultSubtotal="1">
            <x v="28"/>
            <x v="29"/>
          </reference>
        </references>
      </pivotArea>
    </format>
    <format dxfId="5377">
      <pivotArea dataOnly="0" labelOnly="1" outline="0" fieldPosition="0">
        <references count="2">
          <reference field="3" count="1" selected="0">
            <x v="8"/>
          </reference>
          <reference field="5" count="3">
            <x v="52"/>
            <x v="163"/>
            <x v="164"/>
          </reference>
        </references>
      </pivotArea>
    </format>
    <format dxfId="5376">
      <pivotArea dataOnly="0" labelOnly="1" outline="0" fieldPosition="0">
        <references count="2">
          <reference field="3" count="1" selected="0">
            <x v="8"/>
          </reference>
          <reference field="5" count="3" defaultSubtotal="1">
            <x v="52"/>
            <x v="163"/>
            <x v="164"/>
          </reference>
        </references>
      </pivotArea>
    </format>
    <format dxfId="5375">
      <pivotArea dataOnly="0" labelOnly="1" outline="0" fieldPosition="0">
        <references count="2">
          <reference field="3" count="1" selected="0">
            <x v="9"/>
          </reference>
          <reference field="5" count="11">
            <x v="136"/>
            <x v="137"/>
            <x v="138"/>
            <x v="139"/>
            <x v="140"/>
            <x v="141"/>
            <x v="142"/>
            <x v="143"/>
            <x v="144"/>
            <x v="145"/>
            <x v="146"/>
          </reference>
        </references>
      </pivotArea>
    </format>
    <format dxfId="5374">
      <pivotArea dataOnly="0" labelOnly="1" outline="0" fieldPosition="0">
        <references count="2">
          <reference field="3" count="1" selected="0">
            <x v="9"/>
          </reference>
          <reference field="5" count="11" defaultSubtotal="1">
            <x v="136"/>
            <x v="137"/>
            <x v="138"/>
            <x v="139"/>
            <x v="140"/>
            <x v="141"/>
            <x v="142"/>
            <x v="143"/>
            <x v="144"/>
            <x v="145"/>
            <x v="146"/>
          </reference>
        </references>
      </pivotArea>
    </format>
    <format dxfId="5373">
      <pivotArea dataOnly="0" labelOnly="1" outline="0" fieldPosition="0">
        <references count="2">
          <reference field="3" count="1" selected="0">
            <x v="10"/>
          </reference>
          <reference field="5" count="6">
            <x v="30"/>
            <x v="31"/>
            <x v="32"/>
            <x v="33"/>
            <x v="34"/>
            <x v="35"/>
          </reference>
        </references>
      </pivotArea>
    </format>
    <format dxfId="5372">
      <pivotArea dataOnly="0" labelOnly="1" outline="0" fieldPosition="0">
        <references count="2">
          <reference field="3" count="1" selected="0">
            <x v="10"/>
          </reference>
          <reference field="5" count="6" defaultSubtotal="1">
            <x v="30"/>
            <x v="31"/>
            <x v="32"/>
            <x v="33"/>
            <x v="34"/>
            <x v="35"/>
          </reference>
        </references>
      </pivotArea>
    </format>
    <format dxfId="5371">
      <pivotArea dataOnly="0" labelOnly="1" outline="0" fieldPosition="0">
        <references count="2">
          <reference field="3" count="1" selected="0">
            <x v="11"/>
          </reference>
          <reference field="5" count="2">
            <x v="42"/>
            <x v="51"/>
          </reference>
        </references>
      </pivotArea>
    </format>
    <format dxfId="5370">
      <pivotArea dataOnly="0" labelOnly="1" outline="0" fieldPosition="0">
        <references count="2">
          <reference field="3" count="1" selected="0">
            <x v="11"/>
          </reference>
          <reference field="5" count="2" defaultSubtotal="1">
            <x v="42"/>
            <x v="51"/>
          </reference>
        </references>
      </pivotArea>
    </format>
    <format dxfId="5369">
      <pivotArea dataOnly="0" labelOnly="1" outline="0" fieldPosition="0">
        <references count="2">
          <reference field="3" count="1" selected="0">
            <x v="12"/>
          </reference>
          <reference field="5" count="2">
            <x v="61"/>
            <x v="62"/>
          </reference>
        </references>
      </pivotArea>
    </format>
    <format dxfId="5368">
      <pivotArea dataOnly="0" labelOnly="1" outline="0" fieldPosition="0">
        <references count="2">
          <reference field="3" count="1" selected="0">
            <x v="12"/>
          </reference>
          <reference field="5" count="2" defaultSubtotal="1">
            <x v="61"/>
            <x v="62"/>
          </reference>
        </references>
      </pivotArea>
    </format>
    <format dxfId="5367">
      <pivotArea dataOnly="0" labelOnly="1" outline="0" fieldPosition="0">
        <references count="2">
          <reference field="3" count="1" selected="0">
            <x v="13"/>
          </reference>
          <reference field="5" count="1">
            <x v="175"/>
          </reference>
        </references>
      </pivotArea>
    </format>
    <format dxfId="5366">
      <pivotArea dataOnly="0" labelOnly="1" outline="0" fieldPosition="0">
        <references count="2">
          <reference field="3" count="1" selected="0">
            <x v="13"/>
          </reference>
          <reference field="5" count="1" defaultSubtotal="1">
            <x v="175"/>
          </reference>
        </references>
      </pivotArea>
    </format>
    <format dxfId="5365">
      <pivotArea dataOnly="0" labelOnly="1" outline="0" fieldPosition="0">
        <references count="2">
          <reference field="3" count="1" selected="0">
            <x v="14"/>
          </reference>
          <reference field="5" count="25">
            <x v="75"/>
            <x v="76"/>
            <x v="77"/>
            <x v="78"/>
            <x v="79"/>
            <x v="80"/>
            <x v="81"/>
            <x v="82"/>
            <x v="83"/>
            <x v="84"/>
            <x v="85"/>
            <x v="86"/>
            <x v="87"/>
            <x v="88"/>
            <x v="89"/>
            <x v="90"/>
            <x v="91"/>
            <x v="92"/>
            <x v="93"/>
            <x v="94"/>
            <x v="95"/>
            <x v="96"/>
            <x v="97"/>
            <x v="98"/>
            <x v="99"/>
          </reference>
        </references>
      </pivotArea>
    </format>
    <format dxfId="5364">
      <pivotArea dataOnly="0" labelOnly="1" outline="0" fieldPosition="0">
        <references count="2">
          <reference field="3" count="1" selected="0">
            <x v="14"/>
          </reference>
          <reference field="5" count="25" defaultSubtotal="1">
            <x v="75"/>
            <x v="76"/>
            <x v="77"/>
            <x v="78"/>
            <x v="79"/>
            <x v="80"/>
            <x v="81"/>
            <x v="82"/>
            <x v="83"/>
            <x v="84"/>
            <x v="85"/>
            <x v="86"/>
            <x v="87"/>
            <x v="88"/>
            <x v="89"/>
            <x v="90"/>
            <x v="91"/>
            <x v="92"/>
            <x v="93"/>
            <x v="94"/>
            <x v="95"/>
            <x v="96"/>
            <x v="97"/>
            <x v="98"/>
            <x v="99"/>
          </reference>
        </references>
      </pivotArea>
    </format>
    <format dxfId="5363">
      <pivotArea dataOnly="0" labelOnly="1" outline="0" fieldPosition="0">
        <references count="2">
          <reference field="3" count="1" selected="0">
            <x v="14"/>
          </reference>
          <reference field="5" count="25">
            <x v="100"/>
            <x v="101"/>
            <x v="102"/>
            <x v="103"/>
            <x v="104"/>
            <x v="105"/>
            <x v="106"/>
            <x v="107"/>
            <x v="108"/>
            <x v="109"/>
            <x v="110"/>
            <x v="111"/>
            <x v="112"/>
            <x v="113"/>
            <x v="114"/>
            <x v="115"/>
            <x v="116"/>
            <x v="117"/>
            <x v="118"/>
            <x v="119"/>
            <x v="120"/>
            <x v="121"/>
            <x v="122"/>
            <x v="123"/>
            <x v="124"/>
          </reference>
        </references>
      </pivotArea>
    </format>
    <format dxfId="5362">
      <pivotArea dataOnly="0" labelOnly="1" outline="0" fieldPosition="0">
        <references count="2">
          <reference field="3" count="1" selected="0">
            <x v="14"/>
          </reference>
          <reference field="5" count="25" defaultSubtotal="1">
            <x v="100"/>
            <x v="101"/>
            <x v="102"/>
            <x v="103"/>
            <x v="104"/>
            <x v="105"/>
            <x v="106"/>
            <x v="107"/>
            <x v="108"/>
            <x v="109"/>
            <x v="110"/>
            <x v="111"/>
            <x v="112"/>
            <x v="113"/>
            <x v="114"/>
            <x v="115"/>
            <x v="116"/>
            <x v="117"/>
            <x v="118"/>
            <x v="119"/>
            <x v="120"/>
            <x v="121"/>
            <x v="122"/>
            <x v="123"/>
            <x v="124"/>
          </reference>
        </references>
      </pivotArea>
    </format>
    <format dxfId="5361">
      <pivotArea dataOnly="0" labelOnly="1" outline="0" fieldPosition="0">
        <references count="2">
          <reference field="3" count="1" selected="0">
            <x v="14"/>
          </reference>
          <reference field="5" count="11">
            <x v="125"/>
            <x v="126"/>
            <x v="127"/>
            <x v="128"/>
            <x v="129"/>
            <x v="130"/>
            <x v="131"/>
            <x v="132"/>
            <x v="133"/>
            <x v="134"/>
            <x v="135"/>
          </reference>
        </references>
      </pivotArea>
    </format>
    <format dxfId="5360">
      <pivotArea dataOnly="0" labelOnly="1" outline="0" fieldPosition="0">
        <references count="2">
          <reference field="3" count="1" selected="0">
            <x v="14"/>
          </reference>
          <reference field="5" count="11" defaultSubtotal="1">
            <x v="125"/>
            <x v="126"/>
            <x v="127"/>
            <x v="128"/>
            <x v="129"/>
            <x v="130"/>
            <x v="131"/>
            <x v="132"/>
            <x v="133"/>
            <x v="134"/>
            <x v="135"/>
          </reference>
        </references>
      </pivotArea>
    </format>
    <format dxfId="5359">
      <pivotArea dataOnly="0" labelOnly="1" outline="0" fieldPosition="0">
        <references count="2">
          <reference field="3" count="1" selected="0">
            <x v="15"/>
          </reference>
          <reference field="5" count="12">
            <x v="68"/>
            <x v="147"/>
            <x v="148"/>
            <x v="149"/>
            <x v="150"/>
            <x v="151"/>
            <x v="152"/>
            <x v="153"/>
            <x v="154"/>
            <x v="155"/>
            <x v="156"/>
            <x v="157"/>
          </reference>
        </references>
      </pivotArea>
    </format>
    <format dxfId="5358">
      <pivotArea dataOnly="0" labelOnly="1" outline="0" fieldPosition="0">
        <references count="2">
          <reference field="3" count="1" selected="0">
            <x v="15"/>
          </reference>
          <reference field="5" count="12" defaultSubtotal="1">
            <x v="68"/>
            <x v="147"/>
            <x v="148"/>
            <x v="149"/>
            <x v="150"/>
            <x v="151"/>
            <x v="152"/>
            <x v="153"/>
            <x v="154"/>
            <x v="155"/>
            <x v="156"/>
            <x v="157"/>
          </reference>
        </references>
      </pivotArea>
    </format>
    <format dxfId="5357">
      <pivotArea dataOnly="0" labelOnly="1" outline="0" fieldPosition="0">
        <references count="2">
          <reference field="3" count="1" selected="0">
            <x v="16"/>
          </reference>
          <reference field="5" count="12">
            <x v="161"/>
            <x v="162"/>
            <x v="165"/>
            <x v="166"/>
            <x v="167"/>
            <x v="168"/>
            <x v="169"/>
            <x v="170"/>
            <x v="171"/>
            <x v="172"/>
            <x v="173"/>
            <x v="174"/>
          </reference>
        </references>
      </pivotArea>
    </format>
    <format dxfId="5356">
      <pivotArea dataOnly="0" labelOnly="1" outline="0" fieldPosition="0">
        <references count="2">
          <reference field="3" count="1" selected="0">
            <x v="16"/>
          </reference>
          <reference field="5" count="12" defaultSubtotal="1">
            <x v="161"/>
            <x v="162"/>
            <x v="165"/>
            <x v="166"/>
            <x v="167"/>
            <x v="168"/>
            <x v="169"/>
            <x v="170"/>
            <x v="171"/>
            <x v="172"/>
            <x v="173"/>
            <x v="174"/>
          </reference>
        </references>
      </pivotArea>
    </format>
    <format dxfId="5355">
      <pivotArea dataOnly="0" labelOnly="1" outline="0" fieldPosition="0">
        <references count="2">
          <reference field="3" count="1" selected="0">
            <x v="17"/>
          </reference>
          <reference field="5" count="18">
            <x v="40"/>
            <x v="41"/>
            <x v="43"/>
            <x v="44"/>
            <x v="45"/>
            <x v="46"/>
            <x v="47"/>
            <x v="48"/>
            <x v="49"/>
            <x v="50"/>
            <x v="53"/>
            <x v="54"/>
            <x v="55"/>
            <x v="56"/>
            <x v="57"/>
            <x v="58"/>
            <x v="59"/>
            <x v="60"/>
          </reference>
        </references>
      </pivotArea>
    </format>
    <format dxfId="5354">
      <pivotArea dataOnly="0" labelOnly="1" outline="0" fieldPosition="0">
        <references count="2">
          <reference field="3" count="1" selected="0">
            <x v="17"/>
          </reference>
          <reference field="5" count="18" defaultSubtotal="1">
            <x v="40"/>
            <x v="41"/>
            <x v="43"/>
            <x v="44"/>
            <x v="45"/>
            <x v="46"/>
            <x v="47"/>
            <x v="48"/>
            <x v="49"/>
            <x v="50"/>
            <x v="53"/>
            <x v="54"/>
            <x v="55"/>
            <x v="56"/>
            <x v="57"/>
            <x v="58"/>
            <x v="59"/>
            <x v="60"/>
          </reference>
        </references>
      </pivotArea>
    </format>
    <format dxfId="5353">
      <pivotArea dataOnly="0" labelOnly="1" outline="0" fieldPosition="0">
        <references count="2">
          <reference field="3" count="1" selected="0">
            <x v="18"/>
          </reference>
          <reference field="5" count="3">
            <x v="69"/>
            <x v="70"/>
            <x v="72"/>
          </reference>
        </references>
      </pivotArea>
    </format>
    <format dxfId="5352">
      <pivotArea dataOnly="0" labelOnly="1" outline="0" fieldPosition="0">
        <references count="2">
          <reference field="3" count="1" selected="0">
            <x v="18"/>
          </reference>
          <reference field="5" count="3" defaultSubtotal="1">
            <x v="69"/>
            <x v="70"/>
            <x v="72"/>
          </reference>
        </references>
      </pivotArea>
    </format>
    <format dxfId="5351">
      <pivotArea dataOnly="0" labelOnly="1" outline="0" fieldPosition="0">
        <references count="2">
          <reference field="3" count="1" selected="0">
            <x v="19"/>
          </reference>
          <reference field="5" count="6">
            <x v="183"/>
            <x v="184"/>
            <x v="185"/>
            <x v="186"/>
            <x v="187"/>
            <x v="188"/>
          </reference>
        </references>
      </pivotArea>
    </format>
    <format dxfId="5350">
      <pivotArea dataOnly="0" labelOnly="1" outline="0" fieldPosition="0">
        <references count="2">
          <reference field="3" count="1" selected="0">
            <x v="19"/>
          </reference>
          <reference field="5" count="6" defaultSubtotal="1">
            <x v="183"/>
            <x v="184"/>
            <x v="185"/>
            <x v="186"/>
            <x v="187"/>
            <x v="188"/>
          </reference>
        </references>
      </pivotArea>
    </format>
    <format dxfId="5349">
      <pivotArea dataOnly="0" labelOnly="1" outline="0" fieldPosition="0">
        <references count="2">
          <reference field="3" count="1" selected="0">
            <x v="20"/>
          </reference>
          <reference field="5" count="1">
            <x v="189"/>
          </reference>
        </references>
      </pivotArea>
    </format>
    <format dxfId="5348">
      <pivotArea dataOnly="0" labelOnly="1" outline="0" fieldPosition="0">
        <references count="2">
          <reference field="3" count="1" selected="0">
            <x v="20"/>
          </reference>
          <reference field="5" count="1" defaultSubtotal="1">
            <x v="189"/>
          </reference>
        </references>
      </pivotArea>
    </format>
    <format dxfId="5347">
      <pivotArea type="topRight" dataOnly="0" labelOnly="1" outline="0" fieldPosition="0"/>
    </format>
    <format dxfId="5346">
      <pivotArea type="all" dataOnly="0" outline="0" fieldPosition="0"/>
    </format>
    <format dxfId="5345">
      <pivotArea dataOnly="0" labelOnly="1" outline="0" fieldPosition="0">
        <references count="2">
          <reference field="3" count="1" selected="0">
            <x v="0"/>
          </reference>
          <reference field="5" count="17" defaultSubtotal="1">
            <x v="0"/>
            <x v="1"/>
            <x v="2"/>
            <x v="3"/>
            <x v="4"/>
            <x v="5"/>
            <x v="6"/>
            <x v="7"/>
            <x v="8"/>
            <x v="9"/>
            <x v="10"/>
            <x v="11"/>
            <x v="12"/>
            <x v="13"/>
            <x v="14"/>
            <x v="15"/>
            <x v="16"/>
          </reference>
        </references>
      </pivotArea>
    </format>
    <format dxfId="5344">
      <pivotArea dataOnly="0" labelOnly="1" outline="0" fieldPosition="0">
        <references count="2">
          <reference field="3" count="1" selected="0">
            <x v="1"/>
          </reference>
          <reference field="5" count="3" defaultSubtotal="1">
            <x v="71"/>
            <x v="176"/>
            <x v="177"/>
          </reference>
        </references>
      </pivotArea>
    </format>
    <format dxfId="5343">
      <pivotArea dataOnly="0" labelOnly="1" outline="0" fieldPosition="0">
        <references count="2">
          <reference field="3" count="1" selected="0">
            <x v="2"/>
          </reference>
          <reference field="5" count="1" defaultSubtotal="1">
            <x v="27"/>
          </reference>
        </references>
      </pivotArea>
    </format>
    <format dxfId="5342">
      <pivotArea dataOnly="0" labelOnly="1" outline="0" fieldPosition="0">
        <references count="2">
          <reference field="3" count="1" selected="0">
            <x v="3"/>
          </reference>
          <reference field="5" count="1" defaultSubtotal="1">
            <x v="26"/>
          </reference>
        </references>
      </pivotArea>
    </format>
    <format dxfId="5341">
      <pivotArea dataOnly="0" labelOnly="1" outline="0" fieldPosition="0">
        <references count="2">
          <reference field="3" count="1" selected="0">
            <x v="4"/>
          </reference>
          <reference field="5" count="5" defaultSubtotal="1">
            <x v="63"/>
            <x v="64"/>
            <x v="65"/>
            <x v="66"/>
            <x v="67"/>
          </reference>
        </references>
      </pivotArea>
    </format>
    <format dxfId="5340">
      <pivotArea dataOnly="0" labelOnly="1" outline="0" fieldPosition="0">
        <references count="2">
          <reference field="3" count="1" selected="0">
            <x v="5"/>
          </reference>
          <reference field="5" count="4" defaultSubtotal="1">
            <x v="178"/>
            <x v="179"/>
            <x v="180"/>
            <x v="181"/>
          </reference>
        </references>
      </pivotArea>
    </format>
    <format dxfId="5339">
      <pivotArea dataOnly="0" labelOnly="1" outline="0" fieldPosition="0">
        <references count="2">
          <reference field="3" count="1" selected="0">
            <x v="6"/>
          </reference>
          <reference field="5" count="19" defaultSubtotal="1">
            <x v="17"/>
            <x v="18"/>
            <x v="19"/>
            <x v="20"/>
            <x v="21"/>
            <x v="22"/>
            <x v="23"/>
            <x v="24"/>
            <x v="25"/>
            <x v="36"/>
            <x v="37"/>
            <x v="38"/>
            <x v="39"/>
            <x v="73"/>
            <x v="74"/>
            <x v="158"/>
            <x v="159"/>
            <x v="160"/>
            <x v="182"/>
          </reference>
        </references>
      </pivotArea>
    </format>
    <format dxfId="5338">
      <pivotArea dataOnly="0" labelOnly="1" outline="0" fieldPosition="0">
        <references count="2">
          <reference field="3" count="1" selected="0">
            <x v="7"/>
          </reference>
          <reference field="5" count="2" defaultSubtotal="1">
            <x v="28"/>
            <x v="29"/>
          </reference>
        </references>
      </pivotArea>
    </format>
    <format dxfId="5337">
      <pivotArea dataOnly="0" labelOnly="1" outline="0" fieldPosition="0">
        <references count="2">
          <reference field="3" count="1" selected="0">
            <x v="8"/>
          </reference>
          <reference field="5" count="3" defaultSubtotal="1">
            <x v="52"/>
            <x v="163"/>
            <x v="164"/>
          </reference>
        </references>
      </pivotArea>
    </format>
    <format dxfId="5336">
      <pivotArea dataOnly="0" labelOnly="1" outline="0" fieldPosition="0">
        <references count="2">
          <reference field="3" count="1" selected="0">
            <x v="9"/>
          </reference>
          <reference field="5" count="11" defaultSubtotal="1">
            <x v="136"/>
            <x v="137"/>
            <x v="138"/>
            <x v="139"/>
            <x v="140"/>
            <x v="141"/>
            <x v="142"/>
            <x v="143"/>
            <x v="144"/>
            <x v="145"/>
            <x v="146"/>
          </reference>
        </references>
      </pivotArea>
    </format>
    <format dxfId="5335">
      <pivotArea dataOnly="0" labelOnly="1" outline="0" fieldPosition="0">
        <references count="2">
          <reference field="3" count="1" selected="0">
            <x v="10"/>
          </reference>
          <reference field="5" count="6" defaultSubtotal="1">
            <x v="30"/>
            <x v="31"/>
            <x v="32"/>
            <x v="33"/>
            <x v="34"/>
            <x v="35"/>
          </reference>
        </references>
      </pivotArea>
    </format>
    <format dxfId="5334">
      <pivotArea dataOnly="0" labelOnly="1" outline="0" fieldPosition="0">
        <references count="2">
          <reference field="3" count="1" selected="0">
            <x v="11"/>
          </reference>
          <reference field="5" count="2" defaultSubtotal="1">
            <x v="42"/>
            <x v="51"/>
          </reference>
        </references>
      </pivotArea>
    </format>
    <format dxfId="5333">
      <pivotArea dataOnly="0" labelOnly="1" outline="0" fieldPosition="0">
        <references count="2">
          <reference field="3" count="1" selected="0">
            <x v="12"/>
          </reference>
          <reference field="5" count="2" defaultSubtotal="1">
            <x v="61"/>
            <x v="62"/>
          </reference>
        </references>
      </pivotArea>
    </format>
    <format dxfId="5332">
      <pivotArea dataOnly="0" labelOnly="1" outline="0" fieldPosition="0">
        <references count="2">
          <reference field="3" count="1" selected="0">
            <x v="13"/>
          </reference>
          <reference field="5" count="1" defaultSubtotal="1">
            <x v="175"/>
          </reference>
        </references>
      </pivotArea>
    </format>
    <format dxfId="5331">
      <pivotArea dataOnly="0" labelOnly="1" outline="0" fieldPosition="0">
        <references count="2">
          <reference field="3" count="1" selected="0">
            <x v="14"/>
          </reference>
          <reference field="5" count="25" defaultSubtotal="1">
            <x v="75"/>
            <x v="76"/>
            <x v="77"/>
            <x v="78"/>
            <x v="79"/>
            <x v="80"/>
            <x v="81"/>
            <x v="82"/>
            <x v="83"/>
            <x v="84"/>
            <x v="85"/>
            <x v="86"/>
            <x v="87"/>
            <x v="88"/>
            <x v="89"/>
            <x v="90"/>
            <x v="91"/>
            <x v="92"/>
            <x v="93"/>
            <x v="94"/>
            <x v="95"/>
            <x v="96"/>
            <x v="97"/>
            <x v="98"/>
            <x v="99"/>
          </reference>
        </references>
      </pivotArea>
    </format>
    <format dxfId="5330">
      <pivotArea dataOnly="0" labelOnly="1" outline="0" fieldPosition="0">
        <references count="2">
          <reference field="3" count="1" selected="0">
            <x v="14"/>
          </reference>
          <reference field="5" count="25" defaultSubtotal="1">
            <x v="100"/>
            <x v="101"/>
            <x v="102"/>
            <x v="103"/>
            <x v="104"/>
            <x v="105"/>
            <x v="106"/>
            <x v="107"/>
            <x v="108"/>
            <x v="109"/>
            <x v="110"/>
            <x v="111"/>
            <x v="112"/>
            <x v="113"/>
            <x v="114"/>
            <x v="115"/>
            <x v="116"/>
            <x v="117"/>
            <x v="118"/>
            <x v="119"/>
            <x v="120"/>
            <x v="121"/>
            <x v="122"/>
            <x v="123"/>
            <x v="124"/>
          </reference>
        </references>
      </pivotArea>
    </format>
    <format dxfId="5329">
      <pivotArea dataOnly="0" labelOnly="1" outline="0" fieldPosition="0">
        <references count="2">
          <reference field="3" count="1" selected="0">
            <x v="14"/>
          </reference>
          <reference field="5" count="11" defaultSubtotal="1">
            <x v="125"/>
            <x v="126"/>
            <x v="127"/>
            <x v="128"/>
            <x v="129"/>
            <x v="130"/>
            <x v="131"/>
            <x v="132"/>
            <x v="133"/>
            <x v="134"/>
            <x v="135"/>
          </reference>
        </references>
      </pivotArea>
    </format>
    <format dxfId="5328">
      <pivotArea dataOnly="0" labelOnly="1" outline="0" fieldPosition="0">
        <references count="2">
          <reference field="3" count="1" selected="0">
            <x v="15"/>
          </reference>
          <reference field="5" count="12" defaultSubtotal="1">
            <x v="68"/>
            <x v="147"/>
            <x v="148"/>
            <x v="149"/>
            <x v="150"/>
            <x v="151"/>
            <x v="152"/>
            <x v="153"/>
            <x v="154"/>
            <x v="155"/>
            <x v="156"/>
            <x v="157"/>
          </reference>
        </references>
      </pivotArea>
    </format>
    <format dxfId="5327">
      <pivotArea dataOnly="0" labelOnly="1" outline="0" fieldPosition="0">
        <references count="2">
          <reference field="3" count="1" selected="0">
            <x v="16"/>
          </reference>
          <reference field="5" count="12" defaultSubtotal="1">
            <x v="161"/>
            <x v="162"/>
            <x v="165"/>
            <x v="166"/>
            <x v="167"/>
            <x v="168"/>
            <x v="169"/>
            <x v="170"/>
            <x v="171"/>
            <x v="172"/>
            <x v="173"/>
            <x v="174"/>
          </reference>
        </references>
      </pivotArea>
    </format>
    <format dxfId="5326">
      <pivotArea dataOnly="0" labelOnly="1" outline="0" fieldPosition="0">
        <references count="2">
          <reference field="3" count="1" selected="0">
            <x v="17"/>
          </reference>
          <reference field="5" count="18" defaultSubtotal="1">
            <x v="40"/>
            <x v="41"/>
            <x v="43"/>
            <x v="44"/>
            <x v="45"/>
            <x v="46"/>
            <x v="47"/>
            <x v="48"/>
            <x v="49"/>
            <x v="50"/>
            <x v="53"/>
            <x v="54"/>
            <x v="55"/>
            <x v="56"/>
            <x v="57"/>
            <x v="58"/>
            <x v="59"/>
            <x v="60"/>
          </reference>
        </references>
      </pivotArea>
    </format>
    <format dxfId="5325">
      <pivotArea dataOnly="0" labelOnly="1" outline="0" fieldPosition="0">
        <references count="2">
          <reference field="3" count="1" selected="0">
            <x v="18"/>
          </reference>
          <reference field="5" count="3" defaultSubtotal="1">
            <x v="69"/>
            <x v="70"/>
            <x v="72"/>
          </reference>
        </references>
      </pivotArea>
    </format>
    <format dxfId="5324">
      <pivotArea dataOnly="0" labelOnly="1" outline="0" fieldPosition="0">
        <references count="2">
          <reference field="3" count="1" selected="0">
            <x v="19"/>
          </reference>
          <reference field="5" count="6" defaultSubtotal="1">
            <x v="183"/>
            <x v="184"/>
            <x v="185"/>
            <x v="186"/>
            <x v="187"/>
            <x v="188"/>
          </reference>
        </references>
      </pivotArea>
    </format>
    <format dxfId="5323">
      <pivotArea dataOnly="0" labelOnly="1" outline="0" fieldPosition="0">
        <references count="2">
          <reference field="3" count="1" selected="0">
            <x v="20"/>
          </reference>
          <reference field="5" count="1" defaultSubtotal="1">
            <x v="189"/>
          </reference>
        </references>
      </pivotArea>
    </format>
    <format dxfId="5322">
      <pivotArea dataOnly="0" outline="0" fieldPosition="0">
        <references count="1">
          <reference field="4294967294" count="1">
            <x v="2"/>
          </reference>
        </references>
      </pivotArea>
    </format>
    <format dxfId="5321">
      <pivotArea dataOnly="0" outline="0" fieldPosition="0">
        <references count="1">
          <reference field="4294967294" count="1">
            <x v="3"/>
          </reference>
        </references>
      </pivotArea>
    </format>
    <format dxfId="5320">
      <pivotArea type="all" dataOnly="0" outline="0" fieldPosition="0"/>
    </format>
    <format dxfId="5319">
      <pivotArea type="origin" dataOnly="0" labelOnly="1" outline="0" fieldPosition="0"/>
    </format>
    <format dxfId="5318">
      <pivotArea field="-2" type="button" dataOnly="0" labelOnly="1" outline="0" axis="axisCol" fieldPosition="0"/>
    </format>
    <format dxfId="5317">
      <pivotArea type="topRight" dataOnly="0" labelOnly="1" outline="0" fieldPosition="0"/>
    </format>
    <format dxfId="5316">
      <pivotArea field="3" type="button" dataOnly="0" labelOnly="1" outline="0" axis="axisRow" fieldPosition="0"/>
    </format>
    <format dxfId="5315">
      <pivotArea field="5" type="button" dataOnly="0" labelOnly="1" outline="0" axis="axisRow" fieldPosition="1"/>
    </format>
    <format dxfId="5314">
      <pivotArea field="37" type="button" dataOnly="0" labelOnly="1" outline="0"/>
    </format>
    <format dxfId="5313">
      <pivotArea field="81" type="button" dataOnly="0" labelOnly="1" outline="0"/>
    </format>
    <format dxfId="5312">
      <pivotArea dataOnly="0" labelOnly="1" outline="0" fieldPosition="0">
        <references count="1">
          <reference field="4294967294" count="2">
            <x v="2"/>
            <x v="3"/>
          </reference>
        </references>
      </pivotArea>
    </format>
    <format dxfId="5311">
      <pivotArea type="all" dataOnly="0" outline="0" fieldPosition="0"/>
    </format>
    <format dxfId="5310">
      <pivotArea outline="0" collapsedLevelsAreSubtotals="1" fieldPosition="0"/>
    </format>
    <format dxfId="5309">
      <pivotArea dataOnly="0" labelOnly="1" outline="0" fieldPosition="0">
        <references count="1">
          <reference field="3" count="0"/>
        </references>
      </pivotArea>
    </format>
    <format dxfId="5308">
      <pivotArea dataOnly="0" labelOnly="1" outline="0" fieldPosition="0">
        <references count="1">
          <reference field="3" count="0" defaultSubtotal="1"/>
        </references>
      </pivotArea>
    </format>
    <format dxfId="5307">
      <pivotArea dataOnly="0" labelOnly="1" grandRow="1" outline="0" fieldPosition="0"/>
    </format>
    <format dxfId="5306">
      <pivotArea dataOnly="0" labelOnly="1" outline="0" fieldPosition="0">
        <references count="2">
          <reference field="3" count="1" selected="0">
            <x v="0"/>
          </reference>
          <reference field="5" count="17">
            <x v="0"/>
            <x v="1"/>
            <x v="2"/>
            <x v="3"/>
            <x v="4"/>
            <x v="5"/>
            <x v="6"/>
            <x v="7"/>
            <x v="8"/>
            <x v="9"/>
            <x v="10"/>
            <x v="11"/>
            <x v="12"/>
            <x v="13"/>
            <x v="14"/>
            <x v="15"/>
            <x v="16"/>
          </reference>
        </references>
      </pivotArea>
    </format>
    <format dxfId="5305">
      <pivotArea dataOnly="0" labelOnly="1" outline="0" fieldPosition="0">
        <references count="2">
          <reference field="3" count="1" selected="0">
            <x v="1"/>
          </reference>
          <reference field="5" count="3">
            <x v="71"/>
            <x v="176"/>
            <x v="177"/>
          </reference>
        </references>
      </pivotArea>
    </format>
    <format dxfId="5304">
      <pivotArea dataOnly="0" labelOnly="1" outline="0" fieldPosition="0">
        <references count="2">
          <reference field="3" count="1" selected="0">
            <x v="2"/>
          </reference>
          <reference field="5" count="1">
            <x v="27"/>
          </reference>
        </references>
      </pivotArea>
    </format>
    <format dxfId="5303">
      <pivotArea dataOnly="0" labelOnly="1" outline="0" fieldPosition="0">
        <references count="2">
          <reference field="3" count="1" selected="0">
            <x v="3"/>
          </reference>
          <reference field="5" count="1">
            <x v="26"/>
          </reference>
        </references>
      </pivotArea>
    </format>
    <format dxfId="5302">
      <pivotArea dataOnly="0" labelOnly="1" outline="0" fieldPosition="0">
        <references count="2">
          <reference field="3" count="1" selected="0">
            <x v="4"/>
          </reference>
          <reference field="5" count="5">
            <x v="63"/>
            <x v="64"/>
            <x v="65"/>
            <x v="66"/>
            <x v="67"/>
          </reference>
        </references>
      </pivotArea>
    </format>
    <format dxfId="5301">
      <pivotArea dataOnly="0" labelOnly="1" outline="0" fieldPosition="0">
        <references count="2">
          <reference field="3" count="1" selected="0">
            <x v="5"/>
          </reference>
          <reference field="5" count="4">
            <x v="178"/>
            <x v="179"/>
            <x v="180"/>
            <x v="181"/>
          </reference>
        </references>
      </pivotArea>
    </format>
    <format dxfId="5300">
      <pivotArea dataOnly="0" labelOnly="1" outline="0" fieldPosition="0">
        <references count="2">
          <reference field="3" count="1" selected="0">
            <x v="6"/>
          </reference>
          <reference field="5" count="19">
            <x v="17"/>
            <x v="18"/>
            <x v="19"/>
            <x v="20"/>
            <x v="21"/>
            <x v="22"/>
            <x v="23"/>
            <x v="24"/>
            <x v="25"/>
            <x v="36"/>
            <x v="37"/>
            <x v="38"/>
            <x v="39"/>
            <x v="73"/>
            <x v="74"/>
            <x v="158"/>
            <x v="159"/>
            <x v="160"/>
            <x v="182"/>
          </reference>
        </references>
      </pivotArea>
    </format>
    <format dxfId="5299">
      <pivotArea dataOnly="0" labelOnly="1" outline="0" fieldPosition="0">
        <references count="2">
          <reference field="3" count="1" selected="0">
            <x v="7"/>
          </reference>
          <reference field="5" count="2">
            <x v="28"/>
            <x v="29"/>
          </reference>
        </references>
      </pivotArea>
    </format>
    <format dxfId="5298">
      <pivotArea dataOnly="0" labelOnly="1" outline="0" fieldPosition="0">
        <references count="2">
          <reference field="3" count="1" selected="0">
            <x v="8"/>
          </reference>
          <reference field="5" count="3">
            <x v="52"/>
            <x v="163"/>
            <x v="164"/>
          </reference>
        </references>
      </pivotArea>
    </format>
    <format dxfId="5297">
      <pivotArea dataOnly="0" labelOnly="1" outline="0" fieldPosition="0">
        <references count="2">
          <reference field="3" count="1" selected="0">
            <x v="9"/>
          </reference>
          <reference field="5" count="11">
            <x v="136"/>
            <x v="137"/>
            <x v="138"/>
            <x v="139"/>
            <x v="140"/>
            <x v="141"/>
            <x v="142"/>
            <x v="143"/>
            <x v="144"/>
            <x v="145"/>
            <x v="146"/>
          </reference>
        </references>
      </pivotArea>
    </format>
    <format dxfId="5296">
      <pivotArea dataOnly="0" labelOnly="1" outline="0" fieldPosition="0">
        <references count="2">
          <reference field="3" count="1" selected="0">
            <x v="10"/>
          </reference>
          <reference field="5" count="6">
            <x v="30"/>
            <x v="31"/>
            <x v="32"/>
            <x v="33"/>
            <x v="34"/>
            <x v="35"/>
          </reference>
        </references>
      </pivotArea>
    </format>
    <format dxfId="5295">
      <pivotArea dataOnly="0" labelOnly="1" outline="0" fieldPosition="0">
        <references count="2">
          <reference field="3" count="1" selected="0">
            <x v="11"/>
          </reference>
          <reference field="5" count="2">
            <x v="42"/>
            <x v="51"/>
          </reference>
        </references>
      </pivotArea>
    </format>
    <format dxfId="5294">
      <pivotArea dataOnly="0" labelOnly="1" outline="0" fieldPosition="0">
        <references count="2">
          <reference field="3" count="1" selected="0">
            <x v="12"/>
          </reference>
          <reference field="5" count="2">
            <x v="61"/>
            <x v="62"/>
          </reference>
        </references>
      </pivotArea>
    </format>
    <format dxfId="5293">
      <pivotArea dataOnly="0" labelOnly="1" outline="0" fieldPosition="0">
        <references count="2">
          <reference field="3" count="1" selected="0">
            <x v="13"/>
          </reference>
          <reference field="5" count="1">
            <x v="175"/>
          </reference>
        </references>
      </pivotArea>
    </format>
    <format dxfId="5292">
      <pivotArea dataOnly="0" labelOnly="1" outline="0" fieldPosition="0">
        <references count="2">
          <reference field="3" count="1" selected="0">
            <x v="14"/>
          </reference>
          <reference field="5" count="50">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reference>
        </references>
      </pivotArea>
    </format>
    <format dxfId="5291">
      <pivotArea dataOnly="0" labelOnly="1" outline="0" fieldPosition="0">
        <references count="2">
          <reference field="3" count="1" selected="0">
            <x v="14"/>
          </reference>
          <reference field="5" count="11">
            <x v="125"/>
            <x v="126"/>
            <x v="127"/>
            <x v="128"/>
            <x v="129"/>
            <x v="130"/>
            <x v="131"/>
            <x v="132"/>
            <x v="133"/>
            <x v="134"/>
            <x v="135"/>
          </reference>
        </references>
      </pivotArea>
    </format>
    <format dxfId="5290">
      <pivotArea dataOnly="0" labelOnly="1" outline="0" fieldPosition="0">
        <references count="2">
          <reference field="3" count="1" selected="0">
            <x v="15"/>
          </reference>
          <reference field="5" count="12">
            <x v="68"/>
            <x v="147"/>
            <x v="148"/>
            <x v="149"/>
            <x v="150"/>
            <x v="151"/>
            <x v="152"/>
            <x v="153"/>
            <x v="154"/>
            <x v="155"/>
            <x v="156"/>
            <x v="157"/>
          </reference>
        </references>
      </pivotArea>
    </format>
    <format dxfId="5289">
      <pivotArea dataOnly="0" labelOnly="1" outline="0" fieldPosition="0">
        <references count="2">
          <reference field="3" count="1" selected="0">
            <x v="16"/>
          </reference>
          <reference field="5" count="12">
            <x v="161"/>
            <x v="162"/>
            <x v="165"/>
            <x v="166"/>
            <x v="167"/>
            <x v="168"/>
            <x v="169"/>
            <x v="170"/>
            <x v="171"/>
            <x v="172"/>
            <x v="173"/>
            <x v="174"/>
          </reference>
        </references>
      </pivotArea>
    </format>
    <format dxfId="5288">
      <pivotArea dataOnly="0" labelOnly="1" outline="0" fieldPosition="0">
        <references count="2">
          <reference field="3" count="1" selected="0">
            <x v="17"/>
          </reference>
          <reference field="5" count="18">
            <x v="40"/>
            <x v="41"/>
            <x v="43"/>
            <x v="44"/>
            <x v="45"/>
            <x v="46"/>
            <x v="47"/>
            <x v="48"/>
            <x v="49"/>
            <x v="50"/>
            <x v="53"/>
            <x v="54"/>
            <x v="55"/>
            <x v="56"/>
            <x v="57"/>
            <x v="58"/>
            <x v="59"/>
            <x v="60"/>
          </reference>
        </references>
      </pivotArea>
    </format>
    <format dxfId="5287">
      <pivotArea dataOnly="0" labelOnly="1" outline="0" fieldPosition="0">
        <references count="2">
          <reference field="3" count="1" selected="0">
            <x v="18"/>
          </reference>
          <reference field="5" count="3">
            <x v="69"/>
            <x v="70"/>
            <x v="72"/>
          </reference>
        </references>
      </pivotArea>
    </format>
    <format dxfId="5286">
      <pivotArea dataOnly="0" labelOnly="1" outline="0" fieldPosition="0">
        <references count="2">
          <reference field="3" count="1" selected="0">
            <x v="19"/>
          </reference>
          <reference field="5" count="6">
            <x v="183"/>
            <x v="184"/>
            <x v="185"/>
            <x v="186"/>
            <x v="187"/>
            <x v="188"/>
          </reference>
        </references>
      </pivotArea>
    </format>
    <format dxfId="5285">
      <pivotArea dataOnly="0" labelOnly="1" outline="0" fieldPosition="0">
        <references count="2">
          <reference field="3" count="1" selected="0">
            <x v="20"/>
          </reference>
          <reference field="5" count="1">
            <x v="189"/>
          </reference>
        </references>
      </pivotArea>
    </format>
    <format dxfId="5284">
      <pivotArea type="origin" dataOnly="0" labelOnly="1" outline="0" fieldPosition="0"/>
    </format>
    <format dxfId="5283">
      <pivotArea field="-2" type="button" dataOnly="0" labelOnly="1" outline="0" axis="axisCol" fieldPosition="0"/>
    </format>
    <format dxfId="5282">
      <pivotArea type="topRight" dataOnly="0" labelOnly="1" outline="0" fieldPosition="0"/>
    </format>
    <format dxfId="5281">
      <pivotArea field="3" type="button" dataOnly="0" labelOnly="1" outline="0" axis="axisRow" fieldPosition="0"/>
    </format>
    <format dxfId="5280">
      <pivotArea field="5" type="button" dataOnly="0" labelOnly="1" outline="0" axis="axisRow" fieldPosition="1"/>
    </format>
    <format dxfId="5279">
      <pivotArea field="37" type="button" dataOnly="0" labelOnly="1" outline="0"/>
    </format>
    <format dxfId="5278">
      <pivotArea field="81" type="button" dataOnly="0" labelOnly="1" outline="0"/>
    </format>
    <format dxfId="5277">
      <pivotArea dataOnly="0" labelOnly="1" outline="0" fieldPosition="0">
        <references count="1">
          <reference field="4294967294" count="2">
            <x v="2"/>
            <x v="3"/>
          </reference>
        </references>
      </pivotArea>
    </format>
    <format dxfId="5276">
      <pivotArea type="origin" dataOnly="0" labelOnly="1" outline="0" offset="C1" fieldPosition="0"/>
    </format>
    <format dxfId="5275">
      <pivotArea type="origin" dataOnly="0" labelOnly="1" outline="0" fieldPosition="0"/>
    </format>
    <format dxfId="5274">
      <pivotArea field="-2" type="button" dataOnly="0" labelOnly="1" outline="0" axis="axisCol" fieldPosition="0"/>
    </format>
    <format dxfId="5273">
      <pivotArea type="topRight" dataOnly="0" labelOnly="1" outline="0" fieldPosition="0"/>
    </format>
    <format dxfId="5272">
      <pivotArea field="3" type="button" dataOnly="0" labelOnly="1" outline="0" axis="axisRow" fieldPosition="0"/>
    </format>
    <format dxfId="5271">
      <pivotArea field="5" type="button" dataOnly="0" labelOnly="1" outline="0" axis="axisRow" fieldPosition="1"/>
    </format>
    <format dxfId="5270">
      <pivotArea field="37" type="button" dataOnly="0" labelOnly="1" outline="0"/>
    </format>
    <format dxfId="5269">
      <pivotArea field="81" type="button" dataOnly="0" labelOnly="1" outline="0"/>
    </format>
    <format dxfId="5268">
      <pivotArea dataOnly="0" labelOnly="1" outline="0" fieldPosition="0">
        <references count="1">
          <reference field="4294967294" count="2">
            <x v="2"/>
            <x v="3"/>
          </reference>
        </references>
      </pivotArea>
    </format>
    <format dxfId="5267">
      <pivotArea type="origin" dataOnly="0" labelOnly="1" outline="0" fieldPosition="0"/>
    </format>
    <format dxfId="5266">
      <pivotArea type="topRight" dataOnly="0" labelOnly="1" outline="0" fieldPosition="0"/>
    </format>
    <format dxfId="5265">
      <pivotArea field="3" type="button" dataOnly="0" labelOnly="1" outline="0" axis="axisRow" fieldPosition="0"/>
    </format>
    <format dxfId="5264">
      <pivotArea field="5" type="button" dataOnly="0" labelOnly="1" outline="0" axis="axisRow" fieldPosition="1"/>
    </format>
    <format dxfId="5263">
      <pivotArea field="37" type="button" dataOnly="0" labelOnly="1" outline="0"/>
    </format>
    <format dxfId="5262">
      <pivotArea field="81" type="button" dataOnly="0" labelOnly="1" outline="0"/>
    </format>
    <format dxfId="5261">
      <pivotArea dataOnly="0" labelOnly="1" outline="0" fieldPosition="0">
        <references count="1">
          <reference field="4294967294" count="2">
            <x v="2"/>
            <x v="3"/>
          </reference>
        </references>
      </pivotArea>
    </format>
    <format dxfId="5260">
      <pivotArea field="-2" type="button" dataOnly="0" labelOnly="1" outline="0" axis="axisCol" fieldPosition="0"/>
    </format>
    <format dxfId="5259">
      <pivotArea type="all" dataOnly="0" outline="0" fieldPosition="0"/>
    </format>
    <format dxfId="5258">
      <pivotArea outline="0" collapsedLevelsAreSubtotals="1" fieldPosition="0"/>
    </format>
    <format dxfId="5257">
      <pivotArea type="origin" dataOnly="0" labelOnly="1" outline="0" fieldPosition="0"/>
    </format>
    <format dxfId="5256">
      <pivotArea field="-2" type="button" dataOnly="0" labelOnly="1" outline="0" axis="axisCol" fieldPosition="0"/>
    </format>
    <format dxfId="5255">
      <pivotArea type="topRight" dataOnly="0" labelOnly="1" outline="0" fieldPosition="0"/>
    </format>
    <format dxfId="5254">
      <pivotArea dataOnly="0" labelOnly="1" outline="0" fieldPosition="0">
        <references count="1">
          <reference field="3" count="0"/>
        </references>
      </pivotArea>
    </format>
    <format dxfId="5253">
      <pivotArea dataOnly="0" labelOnly="1" outline="0" fieldPosition="0">
        <references count="1">
          <reference field="3" count="0" defaultSubtotal="1"/>
        </references>
      </pivotArea>
    </format>
    <format dxfId="5252">
      <pivotArea dataOnly="0" labelOnly="1" grandRow="1" outline="0" fieldPosition="0"/>
    </format>
    <format dxfId="5251">
      <pivotArea dataOnly="0" labelOnly="1" outline="0" fieldPosition="0">
        <references count="2">
          <reference field="3" count="1" selected="0">
            <x v="0"/>
          </reference>
          <reference field="5" count="17">
            <x v="0"/>
            <x v="1"/>
            <x v="2"/>
            <x v="3"/>
            <x v="4"/>
            <x v="5"/>
            <x v="6"/>
            <x v="7"/>
            <x v="8"/>
            <x v="9"/>
            <x v="10"/>
            <x v="11"/>
            <x v="12"/>
            <x v="13"/>
            <x v="14"/>
            <x v="15"/>
            <x v="16"/>
          </reference>
        </references>
      </pivotArea>
    </format>
    <format dxfId="5250">
      <pivotArea dataOnly="0" labelOnly="1" outline="0" fieldPosition="0">
        <references count="2">
          <reference field="3" count="1" selected="0">
            <x v="1"/>
          </reference>
          <reference field="5" count="3">
            <x v="71"/>
            <x v="176"/>
            <x v="177"/>
          </reference>
        </references>
      </pivotArea>
    </format>
    <format dxfId="5249">
      <pivotArea dataOnly="0" labelOnly="1" outline="0" fieldPosition="0">
        <references count="2">
          <reference field="3" count="1" selected="0">
            <x v="2"/>
          </reference>
          <reference field="5" count="1">
            <x v="27"/>
          </reference>
        </references>
      </pivotArea>
    </format>
    <format dxfId="5248">
      <pivotArea dataOnly="0" labelOnly="1" outline="0" fieldPosition="0">
        <references count="2">
          <reference field="3" count="1" selected="0">
            <x v="3"/>
          </reference>
          <reference field="5" count="1">
            <x v="26"/>
          </reference>
        </references>
      </pivotArea>
    </format>
    <format dxfId="5247">
      <pivotArea dataOnly="0" labelOnly="1" outline="0" fieldPosition="0">
        <references count="2">
          <reference field="3" count="1" selected="0">
            <x v="4"/>
          </reference>
          <reference field="5" count="5">
            <x v="63"/>
            <x v="64"/>
            <x v="65"/>
            <x v="66"/>
            <x v="67"/>
          </reference>
        </references>
      </pivotArea>
    </format>
    <format dxfId="5246">
      <pivotArea dataOnly="0" labelOnly="1" outline="0" fieldPosition="0">
        <references count="2">
          <reference field="3" count="1" selected="0">
            <x v="5"/>
          </reference>
          <reference field="5" count="4">
            <x v="178"/>
            <x v="179"/>
            <x v="180"/>
            <x v="181"/>
          </reference>
        </references>
      </pivotArea>
    </format>
    <format dxfId="5245">
      <pivotArea dataOnly="0" labelOnly="1" outline="0" fieldPosition="0">
        <references count="2">
          <reference field="3" count="1" selected="0">
            <x v="6"/>
          </reference>
          <reference field="5" count="19">
            <x v="17"/>
            <x v="18"/>
            <x v="19"/>
            <x v="20"/>
            <x v="21"/>
            <x v="22"/>
            <x v="23"/>
            <x v="24"/>
            <x v="25"/>
            <x v="36"/>
            <x v="37"/>
            <x v="38"/>
            <x v="39"/>
            <x v="73"/>
            <x v="74"/>
            <x v="158"/>
            <x v="159"/>
            <x v="160"/>
            <x v="182"/>
          </reference>
        </references>
      </pivotArea>
    </format>
    <format dxfId="5244">
      <pivotArea dataOnly="0" labelOnly="1" outline="0" fieldPosition="0">
        <references count="2">
          <reference field="3" count="1" selected="0">
            <x v="7"/>
          </reference>
          <reference field="5" count="2">
            <x v="28"/>
            <x v="29"/>
          </reference>
        </references>
      </pivotArea>
    </format>
    <format dxfId="5243">
      <pivotArea dataOnly="0" labelOnly="1" outline="0" fieldPosition="0">
        <references count="2">
          <reference field="3" count="1" selected="0">
            <x v="8"/>
          </reference>
          <reference field="5" count="3">
            <x v="52"/>
            <x v="163"/>
            <x v="164"/>
          </reference>
        </references>
      </pivotArea>
    </format>
    <format dxfId="5242">
      <pivotArea dataOnly="0" labelOnly="1" outline="0" fieldPosition="0">
        <references count="2">
          <reference field="3" count="1" selected="0">
            <x v="9"/>
          </reference>
          <reference field="5" count="11">
            <x v="136"/>
            <x v="137"/>
            <x v="138"/>
            <x v="139"/>
            <x v="140"/>
            <x v="141"/>
            <x v="142"/>
            <x v="143"/>
            <x v="144"/>
            <x v="145"/>
            <x v="146"/>
          </reference>
        </references>
      </pivotArea>
    </format>
    <format dxfId="5241">
      <pivotArea dataOnly="0" labelOnly="1" outline="0" fieldPosition="0">
        <references count="2">
          <reference field="3" count="1" selected="0">
            <x v="10"/>
          </reference>
          <reference field="5" count="6">
            <x v="30"/>
            <x v="31"/>
            <x v="32"/>
            <x v="33"/>
            <x v="34"/>
            <x v="35"/>
          </reference>
        </references>
      </pivotArea>
    </format>
    <format dxfId="5240">
      <pivotArea dataOnly="0" labelOnly="1" outline="0" fieldPosition="0">
        <references count="2">
          <reference field="3" count="1" selected="0">
            <x v="11"/>
          </reference>
          <reference field="5" count="2">
            <x v="42"/>
            <x v="51"/>
          </reference>
        </references>
      </pivotArea>
    </format>
    <format dxfId="5239">
      <pivotArea dataOnly="0" labelOnly="1" outline="0" fieldPosition="0">
        <references count="2">
          <reference field="3" count="1" selected="0">
            <x v="12"/>
          </reference>
          <reference field="5" count="2">
            <x v="61"/>
            <x v="62"/>
          </reference>
        </references>
      </pivotArea>
    </format>
    <format dxfId="5238">
      <pivotArea dataOnly="0" labelOnly="1" outline="0" fieldPosition="0">
        <references count="2">
          <reference field="3" count="1" selected="0">
            <x v="13"/>
          </reference>
          <reference field="5" count="1">
            <x v="175"/>
          </reference>
        </references>
      </pivotArea>
    </format>
    <format dxfId="5237">
      <pivotArea dataOnly="0" labelOnly="1" outline="0" fieldPosition="0">
        <references count="2">
          <reference field="3" count="1" selected="0">
            <x v="14"/>
          </reference>
          <reference field="5" count="50">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reference>
        </references>
      </pivotArea>
    </format>
    <format dxfId="5236">
      <pivotArea dataOnly="0" labelOnly="1" outline="0" fieldPosition="0">
        <references count="2">
          <reference field="3" count="1" selected="0">
            <x v="14"/>
          </reference>
          <reference field="5" count="11">
            <x v="125"/>
            <x v="126"/>
            <x v="127"/>
            <x v="128"/>
            <x v="129"/>
            <x v="130"/>
            <x v="131"/>
            <x v="132"/>
            <x v="133"/>
            <x v="134"/>
            <x v="135"/>
          </reference>
        </references>
      </pivotArea>
    </format>
    <format dxfId="5235">
      <pivotArea dataOnly="0" labelOnly="1" outline="0" fieldPosition="0">
        <references count="2">
          <reference field="3" count="1" selected="0">
            <x v="15"/>
          </reference>
          <reference field="5" count="12">
            <x v="68"/>
            <x v="147"/>
            <x v="148"/>
            <x v="149"/>
            <x v="150"/>
            <x v="151"/>
            <x v="152"/>
            <x v="153"/>
            <x v="154"/>
            <x v="155"/>
            <x v="156"/>
            <x v="157"/>
          </reference>
        </references>
      </pivotArea>
    </format>
    <format dxfId="5234">
      <pivotArea dataOnly="0" labelOnly="1" outline="0" fieldPosition="0">
        <references count="2">
          <reference field="3" count="1" selected="0">
            <x v="16"/>
          </reference>
          <reference field="5" count="12">
            <x v="161"/>
            <x v="162"/>
            <x v="165"/>
            <x v="166"/>
            <x v="167"/>
            <x v="168"/>
            <x v="169"/>
            <x v="170"/>
            <x v="171"/>
            <x v="172"/>
            <x v="173"/>
            <x v="174"/>
          </reference>
        </references>
      </pivotArea>
    </format>
    <format dxfId="5233">
      <pivotArea dataOnly="0" labelOnly="1" outline="0" fieldPosition="0">
        <references count="2">
          <reference field="3" count="1" selected="0">
            <x v="17"/>
          </reference>
          <reference field="5" count="18">
            <x v="40"/>
            <x v="41"/>
            <x v="43"/>
            <x v="44"/>
            <x v="45"/>
            <x v="46"/>
            <x v="47"/>
            <x v="48"/>
            <x v="49"/>
            <x v="50"/>
            <x v="53"/>
            <x v="54"/>
            <x v="55"/>
            <x v="56"/>
            <x v="57"/>
            <x v="58"/>
            <x v="59"/>
            <x v="60"/>
          </reference>
        </references>
      </pivotArea>
    </format>
    <format dxfId="5232">
      <pivotArea dataOnly="0" labelOnly="1" outline="0" fieldPosition="0">
        <references count="2">
          <reference field="3" count="1" selected="0">
            <x v="18"/>
          </reference>
          <reference field="5" count="3">
            <x v="69"/>
            <x v="70"/>
            <x v="72"/>
          </reference>
        </references>
      </pivotArea>
    </format>
    <format dxfId="5231">
      <pivotArea dataOnly="0" labelOnly="1" outline="0" fieldPosition="0">
        <references count="2">
          <reference field="3" count="1" selected="0">
            <x v="19"/>
          </reference>
          <reference field="5" count="6">
            <x v="183"/>
            <x v="184"/>
            <x v="185"/>
            <x v="186"/>
            <x v="187"/>
            <x v="188"/>
          </reference>
        </references>
      </pivotArea>
    </format>
    <format dxfId="5230">
      <pivotArea dataOnly="0" labelOnly="1" outline="0" fieldPosition="0">
        <references count="2">
          <reference field="3" count="1" selected="0">
            <x v="20"/>
          </reference>
          <reference field="5" count="1">
            <x v="189"/>
          </reference>
        </references>
      </pivotArea>
    </format>
    <format dxfId="5229">
      <pivotArea dataOnly="0" labelOnly="1" outline="0" fieldPosition="0">
        <references count="1">
          <reference field="4294967294" count="2">
            <x v="2"/>
            <x v="3"/>
          </reference>
        </references>
      </pivotArea>
    </format>
    <format dxfId="5228">
      <pivotArea dataOnly="0" labelOnly="1" outline="0" fieldPosition="0">
        <references count="1">
          <reference field="4294967294" count="1">
            <x v="1"/>
          </reference>
        </references>
      </pivotArea>
    </format>
    <format dxfId="5227">
      <pivotArea outline="0" collapsedLevelsAreSubtotals="1" fieldPosition="0"/>
    </format>
    <format dxfId="5226">
      <pivotArea field="-2" type="button" dataOnly="0" labelOnly="1" outline="0" axis="axisCol" fieldPosition="0"/>
    </format>
    <format dxfId="5225">
      <pivotArea type="topRight" dataOnly="0" labelOnly="1" outline="0" fieldPosition="0"/>
    </format>
    <format dxfId="5224">
      <pivotArea dataOnly="0" labelOnly="1" outline="0" fieldPosition="0">
        <references count="1">
          <reference field="4294967294" count="3">
            <x v="1"/>
            <x v="2"/>
            <x v="3"/>
          </reference>
        </references>
      </pivotArea>
    </format>
    <format dxfId="5223">
      <pivotArea dataOnly="0" labelOnly="1" outline="0" fieldPosition="0">
        <references count="1">
          <reference field="4294967294" count="1">
            <x v="4"/>
          </reference>
        </references>
      </pivotArea>
    </format>
    <format dxfId="5222">
      <pivotArea field="63" type="button" dataOnly="0" labelOnly="1" outline="0" axis="axisRow" fieldPosition="3"/>
    </format>
    <format dxfId="5221">
      <pivotArea field="32" type="button" dataOnly="0" labelOnly="1" outline="0" axis="axisRow" fieldPosition="2"/>
    </format>
    <format dxfId="5220">
      <pivotArea field="3" type="button" dataOnly="0" labelOnly="1" outline="0" axis="axisRow" fieldPosition="0"/>
    </format>
    <format dxfId="5219">
      <pivotArea field="5" type="button" dataOnly="0" labelOnly="1" outline="0" axis="axisRow" fieldPosition="1"/>
    </format>
    <format dxfId="5218">
      <pivotArea field="32" type="button" dataOnly="0" labelOnly="1" outline="0" axis="axisRow" fieldPosition="2"/>
    </format>
    <format dxfId="5217">
      <pivotArea field="37" type="button" dataOnly="0" labelOnly="1" outline="0"/>
    </format>
    <format dxfId="5216">
      <pivotArea field="81" type="button" dataOnly="0" labelOnly="1" outline="0"/>
    </format>
    <format dxfId="5215">
      <pivotArea field="63" type="button" dataOnly="0" labelOnly="1" outline="0" axis="axisRow" fieldPosition="3"/>
    </format>
    <format dxfId="5214">
      <pivotArea dataOnly="0" labelOnly="1" outline="0" fieldPosition="0">
        <references count="1">
          <reference field="4294967294" count="4">
            <x v="1"/>
            <x v="2"/>
            <x v="3"/>
            <x v="4"/>
          </reference>
        </references>
      </pivotArea>
    </format>
    <format dxfId="5213">
      <pivotArea field="3" type="button" dataOnly="0" labelOnly="1" outline="0" axis="axisRow" fieldPosition="0"/>
    </format>
    <format dxfId="5212">
      <pivotArea field="5" type="button" dataOnly="0" labelOnly="1" outline="0" axis="axisRow" fieldPosition="1"/>
    </format>
    <format dxfId="5211">
      <pivotArea field="32" type="button" dataOnly="0" labelOnly="1" outline="0" axis="axisRow" fieldPosition="2"/>
    </format>
    <format dxfId="5210">
      <pivotArea field="37" type="button" dataOnly="0" labelOnly="1" outline="0"/>
    </format>
    <format dxfId="5209">
      <pivotArea field="81" type="button" dataOnly="0" labelOnly="1" outline="0"/>
    </format>
    <format dxfId="5208">
      <pivotArea field="63" type="button" dataOnly="0" labelOnly="1" outline="0" axis="axisRow" fieldPosition="3"/>
    </format>
    <format dxfId="5207">
      <pivotArea dataOnly="0" labelOnly="1" outline="0" fieldPosition="0">
        <references count="1">
          <reference field="4294967294" count="4">
            <x v="1"/>
            <x v="2"/>
            <x v="3"/>
            <x v="4"/>
          </reference>
        </references>
      </pivotArea>
    </format>
    <format dxfId="5206">
      <pivotArea type="origin" dataOnly="0" labelOnly="1" outline="0" fieldPosition="0"/>
    </format>
    <format dxfId="5205">
      <pivotArea field="-2" type="button" dataOnly="0" labelOnly="1" outline="0" axis="axisCol" fieldPosition="0"/>
    </format>
    <format dxfId="5204">
      <pivotArea type="topRight" dataOnly="0" labelOnly="1" outline="0" fieldPosition="0"/>
    </format>
    <format dxfId="5203">
      <pivotArea field="3" type="button" dataOnly="0" labelOnly="1" outline="0" axis="axisRow" fieldPosition="0"/>
    </format>
    <format dxfId="5202">
      <pivotArea field="5" type="button" dataOnly="0" labelOnly="1" outline="0" axis="axisRow" fieldPosition="1"/>
    </format>
    <format dxfId="5201">
      <pivotArea field="32" type="button" dataOnly="0" labelOnly="1" outline="0" axis="axisRow" fieldPosition="2"/>
    </format>
    <format dxfId="5200">
      <pivotArea field="37" type="button" dataOnly="0" labelOnly="1" outline="0"/>
    </format>
    <format dxfId="5199">
      <pivotArea field="81" type="button" dataOnly="0" labelOnly="1" outline="0"/>
    </format>
    <format dxfId="5198">
      <pivotArea field="63" type="button" dataOnly="0" labelOnly="1" outline="0" axis="axisRow" fieldPosition="3"/>
    </format>
    <format dxfId="5197">
      <pivotArea dataOnly="0" labelOnly="1" outline="0" fieldPosition="0">
        <references count="1">
          <reference field="4294967294" count="4">
            <x v="1"/>
            <x v="2"/>
            <x v="3"/>
            <x v="4"/>
          </reference>
        </references>
      </pivotArea>
    </format>
    <format dxfId="5196">
      <pivotArea dataOnly="0" outline="0" fieldPosition="0">
        <references count="1">
          <reference field="3" count="0" defaultSubtotal="1"/>
        </references>
      </pivotArea>
    </format>
    <format dxfId="5195">
      <pivotArea dataOnly="0" outline="0" fieldPosition="0">
        <references count="1">
          <reference field="4294967294" count="1">
            <x v="4"/>
          </reference>
        </references>
      </pivotArea>
    </format>
    <format dxfId="5194">
      <pivotArea dataOnly="0" outline="0" fieldPosition="0">
        <references count="1">
          <reference field="4294967294" count="1">
            <x v="1"/>
          </reference>
        </references>
      </pivotArea>
    </format>
    <format dxfId="5193">
      <pivotArea dataOnly="0" outline="0" fieldPosition="0">
        <references count="1">
          <reference field="4294967294" count="1">
            <x v="1"/>
          </reference>
        </references>
      </pivotArea>
    </format>
    <format dxfId="5192">
      <pivotArea dataOnly="0" labelOnly="1" outline="0" fieldPosition="0">
        <references count="1">
          <reference field="4294967294" count="1">
            <x v="0"/>
          </reference>
        </references>
      </pivotArea>
    </format>
    <format dxfId="5191">
      <pivotArea dataOnly="0" outline="0" fieldPosition="0">
        <references count="1">
          <reference field="4294967294" count="1">
            <x v="0"/>
          </reference>
        </references>
      </pivotArea>
    </format>
    <format dxfId="5190">
      <pivotArea dataOnly="0" labelOnly="1" outline="0" fieldPosition="0">
        <references count="1">
          <reference field="4294967294" count="3">
            <x v="5"/>
            <x v="6"/>
            <x v="7"/>
          </reference>
        </references>
      </pivotArea>
    </format>
    <format dxfId="5189">
      <pivotArea dataOnly="0" outline="0" fieldPosition="0">
        <references count="1">
          <reference field="4294967294" count="1">
            <x v="5"/>
          </reference>
        </references>
      </pivotArea>
    </format>
    <format dxfId="5188">
      <pivotArea dataOnly="0" outline="0" fieldPosition="0">
        <references count="1">
          <reference field="4294967294" count="1">
            <x v="6"/>
          </reference>
        </references>
      </pivotArea>
    </format>
    <format dxfId="5187">
      <pivotArea type="topRight" dataOnly="0" labelOnly="1" outline="0" offset="E1:G1" fieldPosition="0"/>
    </format>
    <format dxfId="5186">
      <pivotArea dataOnly="0" labelOnly="1" outline="0" fieldPosition="0">
        <references count="1">
          <reference field="4294967294" count="3">
            <x v="5"/>
            <x v="6"/>
            <x v="7"/>
          </reference>
        </references>
      </pivotArea>
    </format>
    <format dxfId="5185">
      <pivotArea dataOnly="0" labelOnly="1" outline="0" fieldPosition="0">
        <references count="1">
          <reference field="4294967294" count="1">
            <x v="5"/>
          </reference>
        </references>
      </pivotArea>
    </format>
    <format dxfId="5184">
      <pivotArea type="topRight" dataOnly="0" labelOnly="1" outline="0" offset="E1:G1" fieldPosition="0"/>
    </format>
    <format dxfId="5183">
      <pivotArea dataOnly="0" labelOnly="1" outline="0" fieldPosition="0">
        <references count="1">
          <reference field="4294967294" count="1">
            <x v="6"/>
          </reference>
        </references>
      </pivotArea>
    </format>
    <format dxfId="5182">
      <pivotArea dataOnly="0" labelOnly="1" outline="0" fieldPosition="0">
        <references count="1">
          <reference field="4294967294" count="2">
            <x v="6"/>
            <x v="7"/>
          </reference>
        </references>
      </pivotArea>
    </format>
    <format dxfId="5181">
      <pivotArea dataOnly="0" outline="0" fieldPosition="0">
        <references count="1">
          <reference field="4294967294" count="1">
            <x v="5"/>
          </reference>
        </references>
      </pivotArea>
    </format>
    <format dxfId="5180">
      <pivotArea dataOnly="0" outline="0" fieldPosition="0">
        <references count="1">
          <reference field="4294967294" count="1">
            <x v="6"/>
          </reference>
        </references>
      </pivotArea>
    </format>
    <format dxfId="5179">
      <pivotArea dataOnly="0" outline="0" fieldPosition="0">
        <references count="1">
          <reference field="4294967294" count="1">
            <x v="7"/>
          </reference>
        </references>
      </pivotArea>
    </format>
    <format dxfId="5178">
      <pivotArea field="3" type="button" dataOnly="0" labelOnly="1" outline="0" axis="axisRow" fieldPosition="0"/>
    </format>
    <format dxfId="5177">
      <pivotArea field="5" type="button" dataOnly="0" labelOnly="1" outline="0" axis="axisRow" fieldPosition="1"/>
    </format>
    <format dxfId="5176">
      <pivotArea field="32" type="button" dataOnly="0" labelOnly="1" outline="0" axis="axisRow" fieldPosition="2"/>
    </format>
    <format dxfId="5175">
      <pivotArea field="37" type="button" dataOnly="0" labelOnly="1" outline="0"/>
    </format>
    <format dxfId="5174">
      <pivotArea field="81" type="button" dataOnly="0" labelOnly="1" outline="0"/>
    </format>
    <format dxfId="5173">
      <pivotArea field="63" type="button" dataOnly="0" labelOnly="1" outline="0" axis="axisRow" fieldPosition="3"/>
    </format>
    <format dxfId="5172">
      <pivotArea dataOnly="0" labelOnly="1" outline="0" fieldPosition="0">
        <references count="1">
          <reference field="4294967294" count="8">
            <x v="0"/>
            <x v="1"/>
            <x v="2"/>
            <x v="3"/>
            <x v="4"/>
            <x v="5"/>
            <x v="6"/>
            <x v="7"/>
          </reference>
        </references>
      </pivotArea>
    </format>
    <format dxfId="5171">
      <pivotArea field="5" type="button" dataOnly="0" labelOnly="1" outline="0" axis="axisRow" fieldPosition="1"/>
    </format>
  </formats>
  <pivotTableStyleInfo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questing_Org_Title" xr10:uid="{F083F02B-DAC9-4327-98F9-BE85A9D2CCBE}" sourceName="Requesting Org Title">
  <pivotTables>
    <pivotTable tabId="2" name="PivotTable1"/>
  </pivotTables>
  <data>
    <tabular pivotCacheId="1876913380">
      <items count="23">
        <i x="1" s="1"/>
        <i x="4" s="1"/>
        <i x="3" s="1"/>
        <i x="2" s="1"/>
        <i x="6" s="1"/>
        <i x="5" s="1"/>
        <i x="8" s="1"/>
        <i x="13" s="1"/>
        <i x="10" s="1"/>
        <i x="11" s="1"/>
        <i x="7" s="1"/>
        <i x="14" s="1"/>
        <i x="16" s="1"/>
        <i x="17" s="1"/>
        <i x="15" s="1"/>
        <i x="9" s="1"/>
        <i x="12" s="1"/>
        <i x="18" s="1"/>
        <i x="19" s="1"/>
        <i x="21" s="1" nd="1"/>
        <i x="20" s="1" nd="1"/>
        <i x="22" s="1" nd="1"/>
        <i x="0"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_6__Supv_District_____Primary" xr10:uid="{D2E61CC0-22C5-4114-B39B-798FD580B0F6}" sourceName="(6)-Supv District:----Primary">
  <pivotTables>
    <pivotTable tabId="2" name="PivotTable1"/>
  </pivotTables>
  <data>
    <tabular pivotCacheId="1876913380">
      <items count="19">
        <i x="11" s="1"/>
        <i x="1" s="1"/>
        <i x="8" s="1"/>
        <i x="3" s="1"/>
        <i x="17" s="1"/>
        <i x="13" s="1"/>
        <i x="2" s="1"/>
        <i x="10" s="1"/>
        <i x="12" s="1"/>
        <i x="9" s="1"/>
        <i x="4" s="1"/>
        <i x="16" s="1"/>
        <i x="6" s="1"/>
        <i x="5" s="1"/>
        <i x="14" s="1"/>
        <i x="15" s="1"/>
        <i x="7" s="1"/>
        <i x="18" s="1" nd="1"/>
        <i x="0"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_3__Asset_Municipality_____Primary" xr10:uid="{2BD4FDB5-06B9-4E9C-9724-4BB5B40B0608}" sourceName="(3)-Asset Municipality:----Primary">
  <pivotTables>
    <pivotTable tabId="2" name="PivotTable1"/>
  </pivotTables>
  <data>
    <tabular pivotCacheId="1876913380">
      <items count="13">
        <i x="7" s="1"/>
        <i x="4" s="1"/>
        <i x="9" s="1"/>
        <i x="2" s="1"/>
        <i x="11" s="1"/>
        <i x="8" s="1"/>
        <i x="1" s="1"/>
        <i x="6" s="1"/>
        <i x="10" s="1"/>
        <i x="3" s="1"/>
        <i x="5" s="1"/>
        <i x="12" s="1" nd="1"/>
        <i x="0"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questing_Org_Title1" xr10:uid="{7A6F08D3-8972-4DC0-9D7C-8341F04216EA}" sourceName="Requesting Org Title">
  <pivotTables>
    <pivotTable tabId="13" name="PivotTable1"/>
  </pivotTables>
  <data>
    <tabular pivotCacheId="1430336222">
      <items count="2">
        <i x="0" s="1"/>
        <i x="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_6__Supv_District_____Primary1" xr10:uid="{49BF2FF3-B014-43AB-96C2-B2AC49FA56BB}" sourceName="(6)-Supv District:----Primary">
  <pivotTables>
    <pivotTable tabId="13" name="PivotTable1"/>
  </pivotTables>
  <data>
    <tabular pivotCacheId="1430336222">
      <items count="3">
        <i x="1" s="1"/>
        <i x="0" s="1"/>
        <i x="2"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_3__Asset_Municipality_____Primary1" xr10:uid="{176A1B93-6AFB-49BE-B906-58FE7757B4E3}" sourceName="(3)-Asset Municipality:----Primary">
  <pivotTables>
    <pivotTable tabId="13" name="PivotTable1"/>
  </pivotTables>
  <data>
    <tabular pivotCacheId="1430336222">
      <items count="2">
        <i x="0" s="1"/>
        <i x="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questing Org Title" xr10:uid="{3F645D83-C2BF-4237-BF5F-C6A2517B9C3E}" cache="Slicer_Requesting_Org_Title" caption="Requesting Org Title" columnCount="3" style="SlicerStyleOther2" rowHeight="241300"/>
  <slicer name="Supv District" xr10:uid="{3BC5CE66-5F95-436B-B253-781E52BC37D4}" cache="Slicer__6__Supv_District_____Primary" caption="Supv District" columnCount="3" style="SlicerStyleOther2" rowHeight="241300"/>
  <slicer name="Muni" xr10:uid="{EF7F0945-7922-4146-AD58-76E464553D79}" cache="Slicer__3__Asset_Municipality_____Primary" caption="Muni" columnCount="3" style="SlicerStyleOther2"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questing Org Title 1" xr10:uid="{94C8D227-2FF5-42B8-98BC-BCA3DB3D8343}" cache="Slicer_Requesting_Org_Title1" caption="Requesting Org Title" columnCount="3" style="SlicerStyleOther2" rowHeight="241300"/>
  <slicer name="Supv District 1" xr10:uid="{30D7852E-9205-4983-9315-3F81114FD452}" cache="Slicer__6__Supv_District_____Primary1" caption="Supv District" columnCount="3" style="SlicerStyleOther2" rowHeight="241300"/>
  <slicer name="Muni 1" xr10:uid="{71DAF628-682B-4AFF-8FF2-F05034F1F3BE}" cache="Slicer__3__Asset_Municipality_____Primary1" caption="Muni" columnCount="3" style="SlicerStyleOther2" rowHeight="241300"/>
</slicers>
</file>

<file path=xl/theme/theme1.xml><?xml version="1.0" encoding="utf-8"?>
<a:theme xmlns:a="http://schemas.openxmlformats.org/drawingml/2006/main" name="Office Theme">
  <a:themeElements>
    <a:clrScheme name="1_MC BRANDING">
      <a:dk1>
        <a:srgbClr val="222223"/>
      </a:dk1>
      <a:lt1>
        <a:srgbClr val="FEDD00"/>
      </a:lt1>
      <a:dk2>
        <a:srgbClr val="FEDD00"/>
      </a:dk2>
      <a:lt2>
        <a:srgbClr val="BEC6C4"/>
      </a:lt2>
      <a:accent1>
        <a:srgbClr val="AC9F3C"/>
      </a:accent1>
      <a:accent2>
        <a:srgbClr val="BEC6C4"/>
      </a:accent2>
      <a:accent3>
        <a:srgbClr val="7C878E"/>
      </a:accent3>
      <a:accent4>
        <a:srgbClr val="007680"/>
      </a:accent4>
      <a:accent5>
        <a:srgbClr val="FFFFFF"/>
      </a:accent5>
      <a:accent6>
        <a:srgbClr val="FFFFFF"/>
      </a:accent6>
      <a:hlink>
        <a:srgbClr val="007680"/>
      </a:hlink>
      <a:folHlink>
        <a:srgbClr val="AC9F3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5" Type="http://schemas.microsoft.com/office/2007/relationships/slicer" Target="../slicers/slicer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4573C-AC9C-4A76-89F4-50F4C69BC8B3}">
  <dimension ref="A1:H34"/>
  <sheetViews>
    <sheetView showGridLines="0" topLeftCell="A8" zoomScale="85" zoomScaleNormal="85" workbookViewId="0">
      <selection activeCell="C33" sqref="C33"/>
    </sheetView>
  </sheetViews>
  <sheetFormatPr defaultColWidth="9.140625" defaultRowHeight="15" x14ac:dyDescent="0.25"/>
  <cols>
    <col min="1" max="1" width="19.85546875" style="13" customWidth="1"/>
    <col min="2" max="2" width="16.140625" style="10" customWidth="1"/>
    <col min="3" max="3" width="16.140625" style="12" customWidth="1"/>
    <col min="4" max="8" width="9.140625" style="10" customWidth="1"/>
    <col min="9" max="9" width="9.140625" style="12" customWidth="1"/>
    <col min="10" max="16384" width="9.140625" style="12"/>
  </cols>
  <sheetData>
    <row r="1" spans="1:7" x14ac:dyDescent="0.25">
      <c r="A1" s="9" t="s">
        <v>261</v>
      </c>
      <c r="C1" s="11"/>
    </row>
    <row r="2" spans="1:7" x14ac:dyDescent="0.25">
      <c r="A2" s="9" t="s">
        <v>269</v>
      </c>
      <c r="C2" s="11"/>
    </row>
    <row r="4" spans="1:7" x14ac:dyDescent="0.25">
      <c r="D4" s="101" t="s">
        <v>268</v>
      </c>
      <c r="E4" s="101"/>
      <c r="F4" s="101"/>
      <c r="G4" s="101"/>
    </row>
    <row r="5" spans="1:7" x14ac:dyDescent="0.25">
      <c r="A5" s="14" t="s">
        <v>264</v>
      </c>
      <c r="B5" s="15">
        <f ca="1">VALUE(RIGHT(E5,4)+1)</f>
        <v>2026</v>
      </c>
      <c r="C5" s="11" t="s">
        <v>267</v>
      </c>
      <c r="D5" s="16">
        <f ca="1">TODAY()</f>
        <v>45883</v>
      </c>
      <c r="E5" s="10" t="str">
        <f ca="1">TEXT(D5,"m,d,YYYY")</f>
        <v>8,14,2025</v>
      </c>
    </row>
    <row r="6" spans="1:7" x14ac:dyDescent="0.25">
      <c r="A6" s="14"/>
      <c r="B6" s="15"/>
    </row>
    <row r="7" spans="1:7" x14ac:dyDescent="0.25">
      <c r="A7" s="14" t="s">
        <v>265</v>
      </c>
      <c r="B7" s="15" t="str">
        <f>TEXT(D7,"m,D")</f>
        <v xml:space="preserve">July 15th </v>
      </c>
      <c r="C7" s="11" t="s">
        <v>267</v>
      </c>
      <c r="D7" s="10" t="s">
        <v>266</v>
      </c>
    </row>
    <row r="10" spans="1:7" x14ac:dyDescent="0.25">
      <c r="A10" s="9" t="s">
        <v>270</v>
      </c>
    </row>
    <row r="11" spans="1:7" x14ac:dyDescent="0.25">
      <c r="A11" s="11" t="s">
        <v>1182</v>
      </c>
    </row>
    <row r="12" spans="1:7" x14ac:dyDescent="0.25">
      <c r="A12" s="11"/>
      <c r="B12" s="11" t="s">
        <v>1183</v>
      </c>
    </row>
    <row r="13" spans="1:7" x14ac:dyDescent="0.25">
      <c r="A13" s="9"/>
    </row>
    <row r="14" spans="1:7" x14ac:dyDescent="0.25">
      <c r="A14" s="11" t="s">
        <v>1163</v>
      </c>
    </row>
    <row r="15" spans="1:7" x14ac:dyDescent="0.25">
      <c r="A15" s="11"/>
      <c r="B15" s="11" t="s">
        <v>1184</v>
      </c>
    </row>
    <row r="16" spans="1:7" x14ac:dyDescent="0.25">
      <c r="A16" s="11"/>
      <c r="B16" s="11"/>
      <c r="C16" s="12" t="s">
        <v>1185</v>
      </c>
    </row>
    <row r="17" spans="1:3" x14ac:dyDescent="0.25">
      <c r="A17" s="11"/>
      <c r="B17" s="11"/>
      <c r="C17" s="12" t="s">
        <v>2671</v>
      </c>
    </row>
    <row r="18" spans="1:3" x14ac:dyDescent="0.25">
      <c r="A18" s="11"/>
      <c r="B18" s="11" t="s">
        <v>1186</v>
      </c>
    </row>
    <row r="19" spans="1:3" x14ac:dyDescent="0.25">
      <c r="A19" s="11"/>
      <c r="B19" s="11"/>
      <c r="C19" s="12" t="s">
        <v>1187</v>
      </c>
    </row>
    <row r="20" spans="1:3" x14ac:dyDescent="0.25">
      <c r="A20" s="11"/>
      <c r="B20" s="11"/>
      <c r="C20" s="12" t="s">
        <v>2671</v>
      </c>
    </row>
    <row r="21" spans="1:3" x14ac:dyDescent="0.25">
      <c r="A21" s="9"/>
      <c r="B21" s="11" t="s">
        <v>1188</v>
      </c>
    </row>
    <row r="22" spans="1:3" x14ac:dyDescent="0.25">
      <c r="A22" s="9"/>
      <c r="B22" s="11" t="s">
        <v>1164</v>
      </c>
      <c r="C22" s="12" t="s">
        <v>1189</v>
      </c>
    </row>
    <row r="23" spans="1:3" x14ac:dyDescent="0.25">
      <c r="A23" s="9"/>
      <c r="B23" s="11" t="s">
        <v>1165</v>
      </c>
    </row>
    <row r="24" spans="1:3" x14ac:dyDescent="0.25">
      <c r="A24" s="9"/>
      <c r="B24" s="11" t="s">
        <v>1190</v>
      </c>
    </row>
    <row r="26" spans="1:3" x14ac:dyDescent="0.25">
      <c r="A26" s="11" t="s">
        <v>2672</v>
      </c>
    </row>
    <row r="28" spans="1:3" x14ac:dyDescent="0.25">
      <c r="A28" s="11" t="s">
        <v>2673</v>
      </c>
    </row>
    <row r="29" spans="1:3" x14ac:dyDescent="0.25">
      <c r="A29" s="11"/>
    </row>
    <row r="30" spans="1:3" x14ac:dyDescent="0.25">
      <c r="A30" s="11" t="s">
        <v>2674</v>
      </c>
    </row>
    <row r="32" spans="1:3" x14ac:dyDescent="0.25">
      <c r="A32" s="11" t="s">
        <v>2675</v>
      </c>
    </row>
    <row r="34" spans="1:1" x14ac:dyDescent="0.25">
      <c r="A34" s="11" t="s">
        <v>2676</v>
      </c>
    </row>
  </sheetData>
  <sheetProtection formatRows="0" autoFilter="0"/>
  <mergeCells count="1">
    <mergeCell ref="D4:G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8344F-A8B0-45FD-8AE3-6E3494ED2F87}">
  <sheetPr>
    <tabColor rgb="FF92D050"/>
  </sheetPr>
  <dimension ref="A1:BY607"/>
  <sheetViews>
    <sheetView showGridLines="0" tabSelected="1" zoomScale="70" zoomScaleNormal="70" workbookViewId="0">
      <pane xSplit="3" ySplit="15" topLeftCell="D16" activePane="bottomRight" state="frozenSplit"/>
      <selection pane="topRight" activeCell="D1" sqref="D1"/>
      <selection pane="bottomLeft" activeCell="A16" sqref="A16"/>
      <selection pane="bottomRight" sqref="A1:N4"/>
    </sheetView>
  </sheetViews>
  <sheetFormatPr defaultColWidth="9.140625" defaultRowHeight="15" x14ac:dyDescent="0.25"/>
  <cols>
    <col min="1" max="1" width="19" style="1" customWidth="1"/>
    <col min="2" max="2" width="16.42578125" style="1" customWidth="1"/>
    <col min="3" max="3" width="28.85546875" style="1" customWidth="1"/>
    <col min="4" max="4" width="99.7109375" style="1" customWidth="1"/>
    <col min="5" max="5" width="66.85546875" style="3" customWidth="1"/>
    <col min="6" max="6" width="9.28515625" style="3" customWidth="1"/>
    <col min="7" max="7" width="8.5703125" style="3" customWidth="1"/>
    <col min="8" max="14" width="19.28515625" style="1" customWidth="1"/>
    <col min="15" max="67" width="9.140625" style="1"/>
    <col min="68" max="68" width="17.28515625" style="1" bestFit="1" customWidth="1"/>
    <col min="69" max="69" width="8.140625" style="1" bestFit="1" customWidth="1"/>
    <col min="70" max="70" width="12.28515625" style="1" bestFit="1" customWidth="1"/>
    <col min="71" max="72" width="11.28515625" style="1" bestFit="1" customWidth="1"/>
    <col min="73" max="74" width="9.140625" style="1"/>
    <col min="75" max="75" width="17.28515625" style="1" bestFit="1" customWidth="1"/>
    <col min="76" max="76" width="12.28515625" style="1" bestFit="1" customWidth="1"/>
    <col min="77" max="77" width="11.28515625" style="1" bestFit="1" customWidth="1"/>
    <col min="78" max="16384" width="9.140625" style="1"/>
  </cols>
  <sheetData>
    <row r="1" spans="1:77" ht="15" customHeight="1" x14ac:dyDescent="0.25">
      <c r="A1" s="107" t="str">
        <f ca="1">CONCATENATE(ADMIN!B5," Capital Improvement Request Summary 
(includes updates from the originally submitted ",ADMIN!B7,"departmental requests)")</f>
        <v>2026 Capital Improvement Request Summary 
(includes updates from the originally submitted July 15th departmental requests)</v>
      </c>
      <c r="B1" s="107"/>
      <c r="C1" s="107"/>
      <c r="D1" s="107"/>
      <c r="E1" s="107"/>
      <c r="F1" s="107"/>
      <c r="G1" s="107"/>
      <c r="H1" s="107"/>
      <c r="I1" s="107"/>
      <c r="J1" s="107"/>
      <c r="K1" s="107"/>
      <c r="L1" s="107"/>
      <c r="M1" s="107"/>
      <c r="N1" s="107"/>
      <c r="BP1" s="102" t="str">
        <f ca="1">'Summary Report ALL LOOKUP_NOAIR'!F13</f>
        <v>YR 1 (2026)--Excluding AIRPORT</v>
      </c>
      <c r="BQ1" s="102"/>
      <c r="BR1" s="102"/>
      <c r="BS1" s="102"/>
      <c r="BT1" s="102"/>
      <c r="BW1" s="102" t="str">
        <f ca="1">'Summary Report ALL LOOKUP_NOAIR'!J13</f>
        <v>YRS 2 - 5 (2027 - 2030)--Excluding Airport</v>
      </c>
      <c r="BX1" s="102"/>
      <c r="BY1" s="102"/>
    </row>
    <row r="2" spans="1:77" ht="15" customHeight="1" x14ac:dyDescent="0.25">
      <c r="A2" s="107"/>
      <c r="B2" s="107"/>
      <c r="C2" s="107"/>
      <c r="D2" s="107"/>
      <c r="E2" s="107"/>
      <c r="F2" s="107"/>
      <c r="G2" s="107"/>
      <c r="H2" s="107"/>
      <c r="I2" s="107"/>
      <c r="J2" s="107"/>
      <c r="K2" s="107"/>
      <c r="L2" s="107"/>
      <c r="M2" s="107"/>
      <c r="N2" s="107"/>
      <c r="BP2" s="18"/>
      <c r="BQ2" s="19" t="s">
        <v>1166</v>
      </c>
      <c r="BR2" s="19" t="s">
        <v>1167</v>
      </c>
      <c r="BS2" s="19" t="s">
        <v>1168</v>
      </c>
      <c r="BT2" s="19" t="s">
        <v>1169</v>
      </c>
      <c r="BW2" s="18"/>
      <c r="BX2" s="19" t="s">
        <v>1170</v>
      </c>
      <c r="BY2" s="19" t="s">
        <v>1169</v>
      </c>
    </row>
    <row r="3" spans="1:77" ht="15" customHeight="1" x14ac:dyDescent="0.25">
      <c r="A3" s="107"/>
      <c r="B3" s="107"/>
      <c r="C3" s="107"/>
      <c r="D3" s="107"/>
      <c r="E3" s="107"/>
      <c r="F3" s="107"/>
      <c r="G3" s="107"/>
      <c r="H3" s="107"/>
      <c r="I3" s="107"/>
      <c r="J3" s="107"/>
      <c r="K3" s="107"/>
      <c r="L3" s="107"/>
      <c r="M3" s="107"/>
      <c r="N3" s="107"/>
      <c r="BP3" s="20" t="s">
        <v>1171</v>
      </c>
      <c r="BQ3" s="3">
        <f ca="1">_xlfn.XLOOKUP("grand total",'Summary Report ALL LOOKUP_NOAIR'!A:A,'Summary Report ALL LOOKUP_NOAIR'!E:E,"")</f>
        <v>165</v>
      </c>
      <c r="BR3" s="21">
        <f ca="1">_xlfn.XLOOKUP("grand total",'Summary Report ALL LOOKUP_NOAIR'!A:A,'Summary Report ALL LOOKUP_NOAIR'!G:G,"")</f>
        <v>130477116</v>
      </c>
      <c r="BS3" s="21">
        <f ca="1">_xlfn.XLOOKUP("grand total",'Summary Report ALL LOOKUP_NOAIR'!A:A,'Summary Report ALL LOOKUP_NOAIR'!H:H,"")</f>
        <v>65540473</v>
      </c>
      <c r="BT3" s="21">
        <f ca="1">_xlfn.XLOOKUP("grand total",'Summary Report ALL LOOKUP_NOAIR'!A:A,'Summary Report ALL LOOKUP_NOAIR'!I:I,"")</f>
        <v>12546392</v>
      </c>
      <c r="BW3" s="20" t="s">
        <v>1171</v>
      </c>
      <c r="BX3" s="21">
        <f ca="1">_xlfn.XLOOKUP("grand total",'Summary Report ALL LOOKUP_NOAIR'!A:A,'Summary Report ALL LOOKUP_NOAIR'!K:K,"")</f>
        <v>640950547</v>
      </c>
      <c r="BY3" s="21">
        <f ca="1">_xlfn.XLOOKUP("grand total",'Summary Report ALL LOOKUP_NOAIR'!A:A,'Summary Report ALL LOOKUP_NOAIR'!L:L,"")</f>
        <v>18812701</v>
      </c>
    </row>
    <row r="4" spans="1:77" ht="15" customHeight="1" x14ac:dyDescent="0.25">
      <c r="A4" s="107"/>
      <c r="B4" s="107"/>
      <c r="C4" s="107"/>
      <c r="D4" s="107"/>
      <c r="E4" s="107"/>
      <c r="F4" s="107"/>
      <c r="G4" s="107"/>
      <c r="H4" s="107"/>
      <c r="I4" s="107"/>
      <c r="J4" s="107"/>
      <c r="K4" s="107"/>
      <c r="L4" s="107"/>
      <c r="M4" s="107"/>
      <c r="N4" s="107"/>
      <c r="BP4" s="20" t="s">
        <v>1172</v>
      </c>
      <c r="BQ4" s="3">
        <f ca="1">_xlfn.XLOOKUP("grand total",'Summary Report_Non-Airport'!A:A,'Summary Report_Non-Airport'!G:G,"")</f>
        <v>165</v>
      </c>
      <c r="BR4" s="21">
        <f ca="1">_xlfn.XLOOKUP("grand total",'Summary Report_Non-Airport'!A:A,'Summary Report_Non-Airport'!I:I,"")</f>
        <v>130477116</v>
      </c>
      <c r="BS4" s="21">
        <f ca="1">_xlfn.XLOOKUP("grand total",'Summary Report_Non-Airport'!A:A,'Summary Report_Non-Airport'!J:J,"")</f>
        <v>65540473</v>
      </c>
      <c r="BT4" s="21">
        <f ca="1">_xlfn.XLOOKUP("grand total",'Summary Report_Non-Airport'!A:A,'Summary Report_Non-Airport'!K:K,"")</f>
        <v>12546392</v>
      </c>
      <c r="BW4" s="20" t="s">
        <v>1172</v>
      </c>
      <c r="BX4" s="21">
        <f ca="1">_xlfn.XLOOKUP("grand total",'Summary Report_Non-Airport'!A:A,'Summary Report_Non-Airport'!M:M,"")</f>
        <v>640950547</v>
      </c>
      <c r="BY4" s="21">
        <f ca="1">_xlfn.XLOOKUP("grand total",'Summary Report_Non-Airport'!A:A,'Summary Report_Non-Airport'!N:N,"")</f>
        <v>18812701</v>
      </c>
    </row>
    <row r="5" spans="1:77" ht="15.75" x14ac:dyDescent="0.25">
      <c r="A5" s="24" t="s">
        <v>261</v>
      </c>
      <c r="B5" s="25"/>
      <c r="C5" s="25"/>
      <c r="BP5" s="22" t="s">
        <v>1173</v>
      </c>
      <c r="BQ5" s="23">
        <f ca="1">IFERROR(BQ4/BQ3,0)</f>
        <v>1</v>
      </c>
      <c r="BR5" s="23">
        <f ca="1">IFERROR(BR4/BR3,0)</f>
        <v>1</v>
      </c>
      <c r="BS5" s="23">
        <f ca="1">IFERROR(BS4/BS3,0)</f>
        <v>1</v>
      </c>
      <c r="BT5" s="23">
        <f ca="1">IFERROR(BT4/BT3,0)</f>
        <v>1</v>
      </c>
      <c r="BW5" s="22" t="s">
        <v>1173</v>
      </c>
      <c r="BX5" s="23">
        <f ca="1">IFERROR(BX4/BX3,0)</f>
        <v>1</v>
      </c>
      <c r="BY5" s="23">
        <f ca="1">IFERROR(BY4/BY3,0)</f>
        <v>1</v>
      </c>
    </row>
    <row r="6" spans="1:77" ht="15.75" x14ac:dyDescent="0.25">
      <c r="A6" s="108" t="s">
        <v>554</v>
      </c>
      <c r="B6" s="108"/>
      <c r="C6" s="108"/>
      <c r="BP6" s="103"/>
      <c r="BQ6" s="103"/>
      <c r="BR6" s="103"/>
      <c r="BS6" s="103"/>
      <c r="BT6" s="103"/>
      <c r="BW6" s="103"/>
      <c r="BX6" s="103"/>
      <c r="BY6" s="103"/>
    </row>
    <row r="7" spans="1:77" ht="15.75" x14ac:dyDescent="0.25">
      <c r="A7" s="108" t="s">
        <v>262</v>
      </c>
      <c r="B7" s="108"/>
      <c r="C7" s="108"/>
      <c r="BP7" s="103"/>
      <c r="BQ7" s="103"/>
      <c r="BR7" s="103"/>
      <c r="BS7" s="103"/>
      <c r="BT7" s="103"/>
      <c r="BW7" s="103"/>
      <c r="BX7" s="103"/>
      <c r="BY7" s="103"/>
    </row>
    <row r="8" spans="1:77" ht="15.75" x14ac:dyDescent="0.25">
      <c r="A8" s="108" t="s">
        <v>555</v>
      </c>
      <c r="B8" s="108"/>
      <c r="C8" s="108"/>
    </row>
    <row r="9" spans="1:77" ht="15.75" x14ac:dyDescent="0.25">
      <c r="A9" s="108" t="s">
        <v>263</v>
      </c>
      <c r="B9" s="108"/>
      <c r="C9" s="108"/>
    </row>
    <row r="10" spans="1:77" hidden="1" x14ac:dyDescent="0.25"/>
    <row r="12" spans="1:77" s="5" customFormat="1" x14ac:dyDescent="0.25">
      <c r="A12"/>
      <c r="B12" s="8"/>
      <c r="C12" s="8"/>
      <c r="O12" s="1"/>
    </row>
    <row r="13" spans="1:77" s="5" customFormat="1" x14ac:dyDescent="0.25">
      <c r="E13" s="6"/>
      <c r="F13" s="6"/>
      <c r="H13" s="104" t="str">
        <f ca="1">CONCATENATE("YR 1 (",ADMIN!B5,")")</f>
        <v>YR 1 (2026)</v>
      </c>
      <c r="I13" s="104"/>
      <c r="J13" s="104"/>
      <c r="K13" s="104"/>
      <c r="L13" s="105" t="str">
        <f ca="1">CONCATENATE("YRS 2 - 5 (",ADMIN!B5+1," - ",ADMIN!B5+4,")")</f>
        <v>YRS 2 - 5 (2027 - 2030)</v>
      </c>
      <c r="M13" s="106"/>
      <c r="N13" s="106"/>
      <c r="O13" s="1"/>
    </row>
    <row r="14" spans="1:77" s="7" customFormat="1" hidden="1" x14ac:dyDescent="0.25">
      <c r="A14" s="70"/>
      <c r="B14" s="71"/>
      <c r="C14" s="71"/>
      <c r="D14" s="71"/>
      <c r="E14" s="71"/>
      <c r="F14" s="71"/>
      <c r="G14" s="34" t="s">
        <v>250</v>
      </c>
      <c r="H14" s="72"/>
      <c r="I14" s="72"/>
      <c r="J14" s="72"/>
      <c r="K14" s="72"/>
      <c r="L14" s="86"/>
      <c r="M14" s="84"/>
      <c r="N14" s="85"/>
      <c r="O14" s="1"/>
    </row>
    <row r="15" spans="1:77" s="7" customFormat="1" ht="45" x14ac:dyDescent="0.25">
      <c r="A15" s="70" t="s">
        <v>0</v>
      </c>
      <c r="B15" s="70" t="s">
        <v>1</v>
      </c>
      <c r="C15" s="70" t="s">
        <v>9</v>
      </c>
      <c r="D15" s="70" t="s">
        <v>253</v>
      </c>
      <c r="E15" s="70" t="s">
        <v>17</v>
      </c>
      <c r="F15" s="70" t="s">
        <v>255</v>
      </c>
      <c r="G15" s="96" t="s">
        <v>257</v>
      </c>
      <c r="H15" s="77" t="s">
        <v>254</v>
      </c>
      <c r="I15" s="73" t="s">
        <v>251</v>
      </c>
      <c r="J15" s="73" t="s">
        <v>252</v>
      </c>
      <c r="K15" s="73" t="s">
        <v>256</v>
      </c>
      <c r="L15" s="97" t="s">
        <v>258</v>
      </c>
      <c r="M15" s="98" t="s">
        <v>259</v>
      </c>
      <c r="N15" s="99" t="s">
        <v>260</v>
      </c>
    </row>
    <row r="16" spans="1:77" ht="330" x14ac:dyDescent="0.25">
      <c r="A16" s="65" t="s">
        <v>22</v>
      </c>
      <c r="B16" s="65" t="s">
        <v>1194</v>
      </c>
      <c r="C16" s="65" t="s">
        <v>1195</v>
      </c>
      <c r="D16" s="65" t="s">
        <v>1198</v>
      </c>
      <c r="E16" s="65" t="s">
        <v>1200</v>
      </c>
      <c r="F16" s="65" t="s">
        <v>26</v>
      </c>
      <c r="G16" s="81">
        <v>1</v>
      </c>
      <c r="H16" s="78">
        <v>400000</v>
      </c>
      <c r="I16" s="68">
        <v>0</v>
      </c>
      <c r="J16" s="68">
        <v>400000</v>
      </c>
      <c r="K16" s="68">
        <v>0</v>
      </c>
      <c r="L16" s="87">
        <v>800000</v>
      </c>
      <c r="M16" s="90">
        <v>800000</v>
      </c>
      <c r="N16" s="93">
        <v>0</v>
      </c>
    </row>
    <row r="17" spans="1:14" ht="330" x14ac:dyDescent="0.25">
      <c r="A17" s="100" t="s">
        <v>22</v>
      </c>
      <c r="B17" s="65" t="s">
        <v>1206</v>
      </c>
      <c r="C17" s="65" t="s">
        <v>1207</v>
      </c>
      <c r="D17" s="65" t="s">
        <v>1208</v>
      </c>
      <c r="E17" s="65" t="s">
        <v>1209</v>
      </c>
      <c r="F17" s="65" t="s">
        <v>26</v>
      </c>
      <c r="G17" s="81">
        <v>1</v>
      </c>
      <c r="H17" s="78">
        <v>250000</v>
      </c>
      <c r="I17" s="68">
        <v>0</v>
      </c>
      <c r="J17" s="68">
        <v>250000</v>
      </c>
      <c r="K17" s="68">
        <v>0</v>
      </c>
      <c r="L17" s="87">
        <v>250000</v>
      </c>
      <c r="M17" s="90">
        <v>250000</v>
      </c>
      <c r="N17" s="93">
        <v>0</v>
      </c>
    </row>
    <row r="18" spans="1:14" x14ac:dyDescent="0.25">
      <c r="A18" s="74" t="s">
        <v>235</v>
      </c>
      <c r="B18" s="75"/>
      <c r="C18" s="75"/>
      <c r="D18" s="75"/>
      <c r="E18" s="75"/>
      <c r="F18" s="75"/>
      <c r="G18" s="82">
        <v>2</v>
      </c>
      <c r="H18" s="79">
        <v>650000</v>
      </c>
      <c r="I18" s="76">
        <v>0</v>
      </c>
      <c r="J18" s="76">
        <v>650000</v>
      </c>
      <c r="K18" s="76">
        <v>0</v>
      </c>
      <c r="L18" s="88">
        <v>1050000</v>
      </c>
      <c r="M18" s="91">
        <v>1050000</v>
      </c>
      <c r="N18" s="94">
        <v>0</v>
      </c>
    </row>
    <row r="19" spans="1:14" ht="195" x14ac:dyDescent="0.25">
      <c r="A19" s="65" t="s">
        <v>52</v>
      </c>
      <c r="B19" s="65" t="s">
        <v>1283</v>
      </c>
      <c r="C19" s="65" t="s">
        <v>1284</v>
      </c>
      <c r="D19" s="65" t="s">
        <v>1286</v>
      </c>
      <c r="E19" s="65" t="s">
        <v>1291</v>
      </c>
      <c r="F19" s="65" t="s">
        <v>48</v>
      </c>
      <c r="G19" s="81">
        <v>1</v>
      </c>
      <c r="H19" s="78">
        <v>144710</v>
      </c>
      <c r="I19" s="68">
        <v>0</v>
      </c>
      <c r="J19" s="68">
        <v>144710</v>
      </c>
      <c r="K19" s="68">
        <v>0</v>
      </c>
      <c r="L19" s="87">
        <v>1300000</v>
      </c>
      <c r="M19" s="90">
        <v>1300000</v>
      </c>
      <c r="N19" s="93">
        <v>0</v>
      </c>
    </row>
    <row r="20" spans="1:14" x14ac:dyDescent="0.25">
      <c r="A20" s="74" t="s">
        <v>1066</v>
      </c>
      <c r="B20" s="75"/>
      <c r="C20" s="75"/>
      <c r="D20" s="75"/>
      <c r="E20" s="75"/>
      <c r="F20" s="75"/>
      <c r="G20" s="82">
        <v>1</v>
      </c>
      <c r="H20" s="79">
        <v>144710</v>
      </c>
      <c r="I20" s="76">
        <v>0</v>
      </c>
      <c r="J20" s="76">
        <v>144710</v>
      </c>
      <c r="K20" s="76">
        <v>0</v>
      </c>
      <c r="L20" s="88">
        <v>1300000</v>
      </c>
      <c r="M20" s="91">
        <v>1300000</v>
      </c>
      <c r="N20" s="94">
        <v>0</v>
      </c>
    </row>
    <row r="21" spans="1:14" ht="180" x14ac:dyDescent="0.25">
      <c r="A21" s="65" t="s">
        <v>47</v>
      </c>
      <c r="B21" s="65" t="s">
        <v>589</v>
      </c>
      <c r="C21" s="65" t="s">
        <v>590</v>
      </c>
      <c r="D21" s="65" t="s">
        <v>1279</v>
      </c>
      <c r="E21" s="65" t="s">
        <v>597</v>
      </c>
      <c r="F21" s="65" t="s">
        <v>50</v>
      </c>
      <c r="G21" s="81">
        <v>1</v>
      </c>
      <c r="H21" s="78">
        <v>641510</v>
      </c>
      <c r="I21" s="68">
        <v>641510</v>
      </c>
      <c r="J21" s="68">
        <v>0</v>
      </c>
      <c r="K21" s="68">
        <v>0</v>
      </c>
      <c r="L21" s="87">
        <v>6529678</v>
      </c>
      <c r="M21" s="90">
        <v>6529678</v>
      </c>
      <c r="N21" s="93">
        <v>0</v>
      </c>
    </row>
    <row r="22" spans="1:14" x14ac:dyDescent="0.25">
      <c r="A22" s="74" t="s">
        <v>236</v>
      </c>
      <c r="B22" s="75"/>
      <c r="C22" s="75"/>
      <c r="D22" s="75"/>
      <c r="E22" s="75"/>
      <c r="F22" s="75"/>
      <c r="G22" s="82">
        <v>1</v>
      </c>
      <c r="H22" s="79">
        <v>641510</v>
      </c>
      <c r="I22" s="76">
        <v>641510</v>
      </c>
      <c r="J22" s="76">
        <v>0</v>
      </c>
      <c r="K22" s="76">
        <v>0</v>
      </c>
      <c r="L22" s="88">
        <v>6529678</v>
      </c>
      <c r="M22" s="91">
        <v>6529678</v>
      </c>
      <c r="N22" s="94">
        <v>0</v>
      </c>
    </row>
    <row r="23" spans="1:14" ht="195" x14ac:dyDescent="0.25">
      <c r="A23" s="65" t="s">
        <v>1071</v>
      </c>
      <c r="B23" s="65" t="s">
        <v>42</v>
      </c>
      <c r="C23" s="65" t="s">
        <v>43</v>
      </c>
      <c r="D23" s="65" t="s">
        <v>1224</v>
      </c>
      <c r="E23" s="65" t="s">
        <v>1231</v>
      </c>
      <c r="F23" s="65" t="s">
        <v>35</v>
      </c>
      <c r="G23" s="81">
        <v>1</v>
      </c>
      <c r="H23" s="78">
        <v>337000</v>
      </c>
      <c r="I23" s="68">
        <v>337000</v>
      </c>
      <c r="J23" s="68">
        <v>0</v>
      </c>
      <c r="K23" s="68">
        <v>0</v>
      </c>
      <c r="L23" s="87">
        <v>3000000</v>
      </c>
      <c r="M23" s="90">
        <v>3000000</v>
      </c>
      <c r="N23" s="93">
        <v>0</v>
      </c>
    </row>
    <row r="24" spans="1:14" ht="165" x14ac:dyDescent="0.25">
      <c r="A24" s="100" t="s">
        <v>1071</v>
      </c>
      <c r="B24" s="65" t="s">
        <v>44</v>
      </c>
      <c r="C24" s="65" t="s">
        <v>45</v>
      </c>
      <c r="D24" s="65" t="s">
        <v>1212</v>
      </c>
      <c r="E24" s="65" t="s">
        <v>1219</v>
      </c>
      <c r="F24" s="65" t="s">
        <v>35</v>
      </c>
      <c r="G24" s="81">
        <v>1</v>
      </c>
      <c r="H24" s="78">
        <v>305000</v>
      </c>
      <c r="I24" s="68">
        <v>305000</v>
      </c>
      <c r="J24" s="68">
        <v>0</v>
      </c>
      <c r="K24" s="68">
        <v>0</v>
      </c>
      <c r="L24" s="87">
        <v>2800000</v>
      </c>
      <c r="M24" s="90">
        <v>2800000</v>
      </c>
      <c r="N24" s="93">
        <v>0</v>
      </c>
    </row>
    <row r="25" spans="1:14" ht="270" x14ac:dyDescent="0.25">
      <c r="A25" s="100" t="s">
        <v>1071</v>
      </c>
      <c r="B25" s="65" t="s">
        <v>46</v>
      </c>
      <c r="C25" s="65" t="s">
        <v>579</v>
      </c>
      <c r="D25" s="65" t="s">
        <v>1233</v>
      </c>
      <c r="E25" s="65" t="s">
        <v>1242</v>
      </c>
      <c r="F25" s="65" t="s">
        <v>35</v>
      </c>
      <c r="G25" s="81">
        <v>1</v>
      </c>
      <c r="H25" s="78">
        <v>185000</v>
      </c>
      <c r="I25" s="68">
        <v>185000</v>
      </c>
      <c r="J25" s="68">
        <v>0</v>
      </c>
      <c r="K25" s="68">
        <v>0</v>
      </c>
      <c r="L25" s="87">
        <v>1800000</v>
      </c>
      <c r="M25" s="90">
        <v>1800000</v>
      </c>
      <c r="N25" s="93">
        <v>0</v>
      </c>
    </row>
    <row r="26" spans="1:14" ht="255" x14ac:dyDescent="0.25">
      <c r="A26" s="100" t="s">
        <v>1071</v>
      </c>
      <c r="B26" s="65" t="s">
        <v>581</v>
      </c>
      <c r="C26" s="65" t="s">
        <v>582</v>
      </c>
      <c r="D26" s="65" t="s">
        <v>1245</v>
      </c>
      <c r="E26" s="65" t="s">
        <v>1251</v>
      </c>
      <c r="F26" s="65" t="s">
        <v>35</v>
      </c>
      <c r="G26" s="81">
        <v>1</v>
      </c>
      <c r="H26" s="78">
        <v>485000</v>
      </c>
      <c r="I26" s="68">
        <v>485000</v>
      </c>
      <c r="J26" s="68">
        <v>0</v>
      </c>
      <c r="K26" s="68">
        <v>0</v>
      </c>
      <c r="L26" s="87">
        <v>4300000</v>
      </c>
      <c r="M26" s="90">
        <v>4300000</v>
      </c>
      <c r="N26" s="93">
        <v>0</v>
      </c>
    </row>
    <row r="27" spans="1:14" ht="375" x14ac:dyDescent="0.25">
      <c r="A27" s="100" t="s">
        <v>1071</v>
      </c>
      <c r="B27" s="65" t="s">
        <v>1254</v>
      </c>
      <c r="C27" s="65" t="s">
        <v>1255</v>
      </c>
      <c r="D27" s="65" t="s">
        <v>1256</v>
      </c>
      <c r="E27" s="65" t="s">
        <v>1263</v>
      </c>
      <c r="F27" s="65" t="s">
        <v>35</v>
      </c>
      <c r="G27" s="81">
        <v>1</v>
      </c>
      <c r="H27" s="78">
        <v>181670</v>
      </c>
      <c r="I27" s="68">
        <v>0</v>
      </c>
      <c r="J27" s="68">
        <v>181670</v>
      </c>
      <c r="K27" s="68">
        <v>0</v>
      </c>
      <c r="L27" s="87">
        <v>1800000</v>
      </c>
      <c r="M27" s="90">
        <v>1800000</v>
      </c>
      <c r="N27" s="93">
        <v>0</v>
      </c>
    </row>
    <row r="28" spans="1:14" ht="390" x14ac:dyDescent="0.25">
      <c r="A28" s="100" t="s">
        <v>1071</v>
      </c>
      <c r="B28" s="65" t="s">
        <v>1267</v>
      </c>
      <c r="C28" s="65" t="s">
        <v>1268</v>
      </c>
      <c r="D28" s="65" t="s">
        <v>1269</v>
      </c>
      <c r="E28" s="65" t="s">
        <v>1276</v>
      </c>
      <c r="F28" s="65" t="s">
        <v>35</v>
      </c>
      <c r="G28" s="81">
        <v>1</v>
      </c>
      <c r="H28" s="78">
        <v>215010</v>
      </c>
      <c r="I28" s="68">
        <v>0</v>
      </c>
      <c r="J28" s="68">
        <v>215010</v>
      </c>
      <c r="K28" s="68">
        <v>0</v>
      </c>
      <c r="L28" s="87">
        <v>165000</v>
      </c>
      <c r="M28" s="90">
        <v>165000</v>
      </c>
      <c r="N28" s="93">
        <v>0</v>
      </c>
    </row>
    <row r="29" spans="1:14" ht="30" x14ac:dyDescent="0.25">
      <c r="A29" s="74" t="s">
        <v>1162</v>
      </c>
      <c r="B29" s="75"/>
      <c r="C29" s="75"/>
      <c r="D29" s="75"/>
      <c r="E29" s="75"/>
      <c r="F29" s="75"/>
      <c r="G29" s="82">
        <v>6</v>
      </c>
      <c r="H29" s="79">
        <v>1708680</v>
      </c>
      <c r="I29" s="76">
        <v>1312000</v>
      </c>
      <c r="J29" s="76">
        <v>396680</v>
      </c>
      <c r="K29" s="76">
        <v>0</v>
      </c>
      <c r="L29" s="88">
        <v>13865000</v>
      </c>
      <c r="M29" s="91">
        <v>13865000</v>
      </c>
      <c r="N29" s="94">
        <v>0</v>
      </c>
    </row>
    <row r="30" spans="1:14" ht="90" x14ac:dyDescent="0.25">
      <c r="A30" s="65" t="s">
        <v>66</v>
      </c>
      <c r="B30" s="65" t="s">
        <v>69</v>
      </c>
      <c r="C30" s="65" t="s">
        <v>675</v>
      </c>
      <c r="D30" s="65" t="s">
        <v>676</v>
      </c>
      <c r="E30" s="65" t="s">
        <v>680</v>
      </c>
      <c r="F30" s="65" t="s">
        <v>70</v>
      </c>
      <c r="G30" s="81">
        <v>1</v>
      </c>
      <c r="H30" s="78">
        <v>175000</v>
      </c>
      <c r="I30" s="68">
        <v>175000</v>
      </c>
      <c r="J30" s="68">
        <v>0</v>
      </c>
      <c r="K30" s="68">
        <v>0</v>
      </c>
      <c r="L30" s="87">
        <v>1400000</v>
      </c>
      <c r="M30" s="90">
        <v>1400000</v>
      </c>
      <c r="N30" s="93">
        <v>0</v>
      </c>
    </row>
    <row r="31" spans="1:14" x14ac:dyDescent="0.25">
      <c r="A31" s="74" t="s">
        <v>237</v>
      </c>
      <c r="B31" s="75"/>
      <c r="C31" s="75"/>
      <c r="D31" s="75"/>
      <c r="E31" s="75"/>
      <c r="F31" s="75"/>
      <c r="G31" s="82">
        <v>1</v>
      </c>
      <c r="H31" s="79">
        <v>175000</v>
      </c>
      <c r="I31" s="76">
        <v>175000</v>
      </c>
      <c r="J31" s="76">
        <v>0</v>
      </c>
      <c r="K31" s="76">
        <v>0</v>
      </c>
      <c r="L31" s="88">
        <v>1400000</v>
      </c>
      <c r="M31" s="91">
        <v>1400000</v>
      </c>
      <c r="N31" s="94">
        <v>0</v>
      </c>
    </row>
    <row r="32" spans="1:14" ht="120" x14ac:dyDescent="0.25">
      <c r="A32" s="65" t="s">
        <v>49</v>
      </c>
      <c r="B32" s="65" t="s">
        <v>1574</v>
      </c>
      <c r="C32" s="65" t="s">
        <v>1575</v>
      </c>
      <c r="D32" s="65" t="s">
        <v>1576</v>
      </c>
      <c r="E32" s="65" t="s">
        <v>1583</v>
      </c>
      <c r="F32" s="65" t="s">
        <v>48</v>
      </c>
      <c r="G32" s="81">
        <v>1</v>
      </c>
      <c r="H32" s="78">
        <v>1590620</v>
      </c>
      <c r="I32" s="68">
        <v>1590620</v>
      </c>
      <c r="J32" s="68">
        <v>0</v>
      </c>
      <c r="K32" s="68">
        <v>0</v>
      </c>
      <c r="L32" s="87">
        <v>0</v>
      </c>
      <c r="M32" s="90">
        <v>0</v>
      </c>
      <c r="N32" s="93">
        <v>0</v>
      </c>
    </row>
    <row r="33" spans="1:14" ht="180" x14ac:dyDescent="0.25">
      <c r="A33" s="100" t="s">
        <v>49</v>
      </c>
      <c r="B33" s="65" t="s">
        <v>1350</v>
      </c>
      <c r="C33" s="65" t="s">
        <v>1351</v>
      </c>
      <c r="D33" s="65" t="s">
        <v>1352</v>
      </c>
      <c r="E33" s="65" t="s">
        <v>1359</v>
      </c>
      <c r="F33" s="65" t="s">
        <v>48</v>
      </c>
      <c r="G33" s="81">
        <v>1</v>
      </c>
      <c r="H33" s="78">
        <v>2809350</v>
      </c>
      <c r="I33" s="68">
        <v>2809350</v>
      </c>
      <c r="J33" s="68">
        <v>0</v>
      </c>
      <c r="K33" s="68">
        <v>0</v>
      </c>
      <c r="L33" s="87">
        <v>6027490</v>
      </c>
      <c r="M33" s="90">
        <v>6027490</v>
      </c>
      <c r="N33" s="93">
        <v>0</v>
      </c>
    </row>
    <row r="34" spans="1:14" ht="390" x14ac:dyDescent="0.25">
      <c r="A34" s="100" t="s">
        <v>49</v>
      </c>
      <c r="B34" s="65" t="s">
        <v>76</v>
      </c>
      <c r="C34" s="65" t="s">
        <v>683</v>
      </c>
      <c r="D34" s="65" t="s">
        <v>1328</v>
      </c>
      <c r="E34" s="65" t="s">
        <v>1330</v>
      </c>
      <c r="F34" s="65" t="s">
        <v>50</v>
      </c>
      <c r="G34" s="81">
        <v>1</v>
      </c>
      <c r="H34" s="78">
        <v>1038930</v>
      </c>
      <c r="I34" s="68">
        <v>1038930</v>
      </c>
      <c r="J34" s="68">
        <v>0</v>
      </c>
      <c r="K34" s="68">
        <v>0</v>
      </c>
      <c r="L34" s="87">
        <v>0</v>
      </c>
      <c r="M34" s="90">
        <v>0</v>
      </c>
      <c r="N34" s="93">
        <v>0</v>
      </c>
    </row>
    <row r="35" spans="1:14" ht="120" x14ac:dyDescent="0.25">
      <c r="A35" s="100" t="s">
        <v>49</v>
      </c>
      <c r="B35" s="65" t="s">
        <v>55</v>
      </c>
      <c r="C35" s="65" t="s">
        <v>56</v>
      </c>
      <c r="D35" s="65" t="s">
        <v>1336</v>
      </c>
      <c r="E35" s="65" t="s">
        <v>666</v>
      </c>
      <c r="F35" s="65" t="s">
        <v>57</v>
      </c>
      <c r="G35" s="81">
        <v>1</v>
      </c>
      <c r="H35" s="78">
        <v>270000</v>
      </c>
      <c r="I35" s="68">
        <v>270000</v>
      </c>
      <c r="J35" s="68">
        <v>0</v>
      </c>
      <c r="K35" s="68">
        <v>0</v>
      </c>
      <c r="L35" s="87">
        <v>2000000</v>
      </c>
      <c r="M35" s="90">
        <v>2000000</v>
      </c>
      <c r="N35" s="93">
        <v>0</v>
      </c>
    </row>
    <row r="36" spans="1:14" ht="135" x14ac:dyDescent="0.25">
      <c r="A36" s="100" t="s">
        <v>49</v>
      </c>
      <c r="B36" s="65" t="s">
        <v>608</v>
      </c>
      <c r="C36" s="65" t="s">
        <v>609</v>
      </c>
      <c r="D36" s="65" t="s">
        <v>612</v>
      </c>
      <c r="E36" s="65" t="s">
        <v>1324</v>
      </c>
      <c r="F36" s="65" t="s">
        <v>48</v>
      </c>
      <c r="G36" s="81">
        <v>1</v>
      </c>
      <c r="H36" s="78">
        <v>100500</v>
      </c>
      <c r="I36" s="68">
        <v>0</v>
      </c>
      <c r="J36" s="68">
        <v>100500</v>
      </c>
      <c r="K36" s="68">
        <v>0</v>
      </c>
      <c r="L36" s="87">
        <v>0</v>
      </c>
      <c r="M36" s="90">
        <v>0</v>
      </c>
      <c r="N36" s="93">
        <v>0</v>
      </c>
    </row>
    <row r="37" spans="1:14" ht="90" x14ac:dyDescent="0.25">
      <c r="A37" s="100" t="s">
        <v>49</v>
      </c>
      <c r="B37" s="65" t="s">
        <v>624</v>
      </c>
      <c r="C37" s="65" t="s">
        <v>625</v>
      </c>
      <c r="D37" s="65" t="s">
        <v>1632</v>
      </c>
      <c r="E37" s="65" t="s">
        <v>1639</v>
      </c>
      <c r="F37" s="65" t="s">
        <v>48</v>
      </c>
      <c r="G37" s="81">
        <v>1</v>
      </c>
      <c r="H37" s="78">
        <v>4902080</v>
      </c>
      <c r="I37" s="68">
        <v>4902080</v>
      </c>
      <c r="J37" s="68">
        <v>0</v>
      </c>
      <c r="K37" s="68">
        <v>0</v>
      </c>
      <c r="L37" s="87">
        <v>0</v>
      </c>
      <c r="M37" s="90">
        <v>0</v>
      </c>
      <c r="N37" s="93">
        <v>0</v>
      </c>
    </row>
    <row r="38" spans="1:14" ht="120" x14ac:dyDescent="0.25">
      <c r="A38" s="100" t="s">
        <v>49</v>
      </c>
      <c r="B38" s="65" t="s">
        <v>627</v>
      </c>
      <c r="C38" s="65" t="s">
        <v>628</v>
      </c>
      <c r="D38" s="65" t="s">
        <v>629</v>
      </c>
      <c r="E38" s="65" t="s">
        <v>1320</v>
      </c>
      <c r="F38" s="65" t="s">
        <v>48</v>
      </c>
      <c r="G38" s="81">
        <v>1</v>
      </c>
      <c r="H38" s="78">
        <v>328720</v>
      </c>
      <c r="I38" s="68">
        <v>328720</v>
      </c>
      <c r="J38" s="68">
        <v>0</v>
      </c>
      <c r="K38" s="68">
        <v>0</v>
      </c>
      <c r="L38" s="87">
        <v>0</v>
      </c>
      <c r="M38" s="90">
        <v>0</v>
      </c>
      <c r="N38" s="93">
        <v>0</v>
      </c>
    </row>
    <row r="39" spans="1:14" ht="270" x14ac:dyDescent="0.25">
      <c r="A39" s="100" t="s">
        <v>49</v>
      </c>
      <c r="B39" s="65" t="s">
        <v>635</v>
      </c>
      <c r="C39" s="65" t="s">
        <v>636</v>
      </c>
      <c r="D39" s="65" t="s">
        <v>637</v>
      </c>
      <c r="E39" s="65" t="s">
        <v>1327</v>
      </c>
      <c r="F39" s="65" t="s">
        <v>48</v>
      </c>
      <c r="G39" s="81">
        <v>1</v>
      </c>
      <c r="H39" s="78">
        <v>519020</v>
      </c>
      <c r="I39" s="68">
        <v>519020</v>
      </c>
      <c r="J39" s="68">
        <v>0</v>
      </c>
      <c r="K39" s="68">
        <v>0</v>
      </c>
      <c r="L39" s="87">
        <v>0</v>
      </c>
      <c r="M39" s="90">
        <v>0</v>
      </c>
      <c r="N39" s="93">
        <v>0</v>
      </c>
    </row>
    <row r="40" spans="1:14" ht="409.5" x14ac:dyDescent="0.25">
      <c r="A40" s="100" t="s">
        <v>49</v>
      </c>
      <c r="B40" s="65" t="s">
        <v>643</v>
      </c>
      <c r="C40" s="65" t="s">
        <v>1294</v>
      </c>
      <c r="D40" s="65" t="s">
        <v>1297</v>
      </c>
      <c r="E40" s="65" t="s">
        <v>1300</v>
      </c>
      <c r="F40" s="65" t="s">
        <v>50</v>
      </c>
      <c r="G40" s="81">
        <v>1</v>
      </c>
      <c r="H40" s="78">
        <v>757630</v>
      </c>
      <c r="I40" s="68">
        <v>757630</v>
      </c>
      <c r="J40" s="68">
        <v>0</v>
      </c>
      <c r="K40" s="68">
        <v>0</v>
      </c>
      <c r="L40" s="87">
        <v>6698000</v>
      </c>
      <c r="M40" s="90">
        <v>6698000</v>
      </c>
      <c r="N40" s="93">
        <v>0</v>
      </c>
    </row>
    <row r="41" spans="1:14" ht="315" x14ac:dyDescent="0.25">
      <c r="A41" s="100" t="s">
        <v>49</v>
      </c>
      <c r="B41" s="65" t="s">
        <v>651</v>
      </c>
      <c r="C41" s="65" t="s">
        <v>652</v>
      </c>
      <c r="D41" s="65" t="s">
        <v>1345</v>
      </c>
      <c r="E41" s="65" t="s">
        <v>1347</v>
      </c>
      <c r="F41" s="65" t="s">
        <v>201</v>
      </c>
      <c r="G41" s="81">
        <v>1</v>
      </c>
      <c r="H41" s="78">
        <v>697260</v>
      </c>
      <c r="I41" s="68">
        <v>697260</v>
      </c>
      <c r="J41" s="68">
        <v>0</v>
      </c>
      <c r="K41" s="68">
        <v>0</v>
      </c>
      <c r="L41" s="87">
        <v>0</v>
      </c>
      <c r="M41" s="90">
        <v>0</v>
      </c>
      <c r="N41" s="93">
        <v>0</v>
      </c>
    </row>
    <row r="42" spans="1:14" ht="75" x14ac:dyDescent="0.25">
      <c r="A42" s="100" t="s">
        <v>49</v>
      </c>
      <c r="B42" s="65" t="s">
        <v>668</v>
      </c>
      <c r="C42" s="65" t="s">
        <v>669</v>
      </c>
      <c r="D42" s="65" t="s">
        <v>1343</v>
      </c>
      <c r="E42" s="65" t="s">
        <v>672</v>
      </c>
      <c r="F42" s="65" t="s">
        <v>50</v>
      </c>
      <c r="G42" s="81">
        <v>1</v>
      </c>
      <c r="H42" s="78">
        <v>70000</v>
      </c>
      <c r="I42" s="68">
        <v>70000</v>
      </c>
      <c r="J42" s="68">
        <v>0</v>
      </c>
      <c r="K42" s="68">
        <v>0</v>
      </c>
      <c r="L42" s="87">
        <v>220000</v>
      </c>
      <c r="M42" s="90">
        <v>220000</v>
      </c>
      <c r="N42" s="93">
        <v>0</v>
      </c>
    </row>
    <row r="43" spans="1:14" ht="315" x14ac:dyDescent="0.25">
      <c r="A43" s="100" t="s">
        <v>49</v>
      </c>
      <c r="B43" s="65" t="s">
        <v>1306</v>
      </c>
      <c r="C43" s="65" t="s">
        <v>1309</v>
      </c>
      <c r="D43" s="65" t="s">
        <v>1310</v>
      </c>
      <c r="E43" s="65" t="s">
        <v>1316</v>
      </c>
      <c r="F43" s="65" t="s">
        <v>48</v>
      </c>
      <c r="G43" s="81">
        <v>1</v>
      </c>
      <c r="H43" s="78">
        <v>11101280</v>
      </c>
      <c r="I43" s="68">
        <v>0</v>
      </c>
      <c r="J43" s="68">
        <v>11101280</v>
      </c>
      <c r="K43" s="68">
        <v>0</v>
      </c>
      <c r="L43" s="87">
        <v>415618720</v>
      </c>
      <c r="M43" s="90">
        <v>415618720</v>
      </c>
      <c r="N43" s="93">
        <v>0</v>
      </c>
    </row>
    <row r="44" spans="1:14" ht="195" x14ac:dyDescent="0.25">
      <c r="A44" s="100" t="s">
        <v>49</v>
      </c>
      <c r="B44" s="65" t="s">
        <v>1364</v>
      </c>
      <c r="C44" s="65" t="s">
        <v>1365</v>
      </c>
      <c r="D44" s="65" t="s">
        <v>1366</v>
      </c>
      <c r="E44" s="65" t="s">
        <v>1371</v>
      </c>
      <c r="F44" s="65" t="s">
        <v>48</v>
      </c>
      <c r="G44" s="81">
        <v>1</v>
      </c>
      <c r="H44" s="78">
        <v>2378110</v>
      </c>
      <c r="I44" s="68">
        <v>0</v>
      </c>
      <c r="J44" s="68">
        <v>2378110</v>
      </c>
      <c r="K44" s="68">
        <v>0</v>
      </c>
      <c r="L44" s="87">
        <v>0</v>
      </c>
      <c r="M44" s="90">
        <v>0</v>
      </c>
      <c r="N44" s="93">
        <v>0</v>
      </c>
    </row>
    <row r="45" spans="1:14" ht="75" x14ac:dyDescent="0.25">
      <c r="A45" s="100" t="s">
        <v>49</v>
      </c>
      <c r="B45" s="65" t="s">
        <v>1374</v>
      </c>
      <c r="C45" s="65" t="s">
        <v>1375</v>
      </c>
      <c r="D45" s="65" t="s">
        <v>1376</v>
      </c>
      <c r="E45" s="65" t="s">
        <v>1381</v>
      </c>
      <c r="F45" s="65" t="s">
        <v>63</v>
      </c>
      <c r="G45" s="81">
        <v>1</v>
      </c>
      <c r="H45" s="78">
        <v>1599770</v>
      </c>
      <c r="I45" s="68">
        <v>1599770</v>
      </c>
      <c r="J45" s="68">
        <v>0</v>
      </c>
      <c r="K45" s="68">
        <v>0</v>
      </c>
      <c r="L45" s="87">
        <v>0</v>
      </c>
      <c r="M45" s="90">
        <v>0</v>
      </c>
      <c r="N45" s="93">
        <v>0</v>
      </c>
    </row>
    <row r="46" spans="1:14" ht="409.5" x14ac:dyDescent="0.25">
      <c r="A46" s="100" t="s">
        <v>49</v>
      </c>
      <c r="B46" s="65" t="s">
        <v>1384</v>
      </c>
      <c r="C46" s="65" t="s">
        <v>1385</v>
      </c>
      <c r="D46" s="65" t="s">
        <v>1387</v>
      </c>
      <c r="E46" s="65" t="s">
        <v>1392</v>
      </c>
      <c r="F46" s="65" t="s">
        <v>63</v>
      </c>
      <c r="G46" s="81">
        <v>1</v>
      </c>
      <c r="H46" s="78">
        <v>2025720</v>
      </c>
      <c r="I46" s="68">
        <v>2025720</v>
      </c>
      <c r="J46" s="68">
        <v>0</v>
      </c>
      <c r="K46" s="68">
        <v>0</v>
      </c>
      <c r="L46" s="87">
        <v>0</v>
      </c>
      <c r="M46" s="90">
        <v>0</v>
      </c>
      <c r="N46" s="93">
        <v>0</v>
      </c>
    </row>
    <row r="47" spans="1:14" ht="409.5" x14ac:dyDescent="0.25">
      <c r="A47" s="100" t="s">
        <v>49</v>
      </c>
      <c r="B47" s="65" t="s">
        <v>1395</v>
      </c>
      <c r="C47" s="65" t="s">
        <v>1396</v>
      </c>
      <c r="D47" s="65" t="s">
        <v>1397</v>
      </c>
      <c r="E47" s="65" t="s">
        <v>1402</v>
      </c>
      <c r="F47" s="65" t="s">
        <v>63</v>
      </c>
      <c r="G47" s="81">
        <v>1</v>
      </c>
      <c r="H47" s="78">
        <v>4082801</v>
      </c>
      <c r="I47" s="68">
        <v>0</v>
      </c>
      <c r="J47" s="68">
        <v>4082801</v>
      </c>
      <c r="K47" s="68">
        <v>0</v>
      </c>
      <c r="L47" s="87">
        <v>0</v>
      </c>
      <c r="M47" s="90">
        <v>0</v>
      </c>
      <c r="N47" s="93">
        <v>0</v>
      </c>
    </row>
    <row r="48" spans="1:14" ht="150" x14ac:dyDescent="0.25">
      <c r="A48" s="100" t="s">
        <v>49</v>
      </c>
      <c r="B48" s="65" t="s">
        <v>1405</v>
      </c>
      <c r="C48" s="65" t="s">
        <v>1406</v>
      </c>
      <c r="D48" s="65" t="s">
        <v>1407</v>
      </c>
      <c r="E48" s="65" t="s">
        <v>1412</v>
      </c>
      <c r="F48" s="65" t="s">
        <v>48</v>
      </c>
      <c r="G48" s="81">
        <v>1</v>
      </c>
      <c r="H48" s="78">
        <v>125000</v>
      </c>
      <c r="I48" s="68">
        <v>0</v>
      </c>
      <c r="J48" s="68">
        <v>125000</v>
      </c>
      <c r="K48" s="68">
        <v>0</v>
      </c>
      <c r="L48" s="87">
        <v>0</v>
      </c>
      <c r="M48" s="90">
        <v>0</v>
      </c>
      <c r="N48" s="93">
        <v>0</v>
      </c>
    </row>
    <row r="49" spans="1:14" ht="150" x14ac:dyDescent="0.25">
      <c r="A49" s="100" t="s">
        <v>49</v>
      </c>
      <c r="B49" s="65" t="s">
        <v>1415</v>
      </c>
      <c r="C49" s="65" t="s">
        <v>1416</v>
      </c>
      <c r="D49" s="65" t="s">
        <v>1417</v>
      </c>
      <c r="E49" s="65" t="s">
        <v>1422</v>
      </c>
      <c r="F49" s="65" t="s">
        <v>48</v>
      </c>
      <c r="G49" s="81">
        <v>1</v>
      </c>
      <c r="H49" s="78">
        <v>100000</v>
      </c>
      <c r="I49" s="68">
        <v>0</v>
      </c>
      <c r="J49" s="68">
        <v>100000</v>
      </c>
      <c r="K49" s="68">
        <v>0</v>
      </c>
      <c r="L49" s="87">
        <v>0</v>
      </c>
      <c r="M49" s="90">
        <v>0</v>
      </c>
      <c r="N49" s="93">
        <v>0</v>
      </c>
    </row>
    <row r="50" spans="1:14" ht="90" x14ac:dyDescent="0.25">
      <c r="A50" s="100" t="s">
        <v>49</v>
      </c>
      <c r="B50" s="65" t="s">
        <v>1427</v>
      </c>
      <c r="C50" s="65" t="s">
        <v>1428</v>
      </c>
      <c r="D50" s="65" t="s">
        <v>1429</v>
      </c>
      <c r="E50" s="65" t="s">
        <v>1437</v>
      </c>
      <c r="F50" s="65" t="s">
        <v>48</v>
      </c>
      <c r="G50" s="81">
        <v>1</v>
      </c>
      <c r="H50" s="78">
        <v>39020</v>
      </c>
      <c r="I50" s="68">
        <v>0</v>
      </c>
      <c r="J50" s="68">
        <v>39020</v>
      </c>
      <c r="K50" s="68">
        <v>0</v>
      </c>
      <c r="L50" s="87">
        <v>355000</v>
      </c>
      <c r="M50" s="90">
        <v>355000</v>
      </c>
      <c r="N50" s="93">
        <v>0</v>
      </c>
    </row>
    <row r="51" spans="1:14" ht="270" x14ac:dyDescent="0.25">
      <c r="A51" s="100" t="s">
        <v>49</v>
      </c>
      <c r="B51" s="65" t="s">
        <v>1441</v>
      </c>
      <c r="C51" s="65" t="s">
        <v>1442</v>
      </c>
      <c r="D51" s="65" t="s">
        <v>1443</v>
      </c>
      <c r="E51" s="65" t="s">
        <v>1454</v>
      </c>
      <c r="F51" s="65" t="s">
        <v>48</v>
      </c>
      <c r="G51" s="81">
        <v>1</v>
      </c>
      <c r="H51" s="78">
        <v>100000</v>
      </c>
      <c r="I51" s="68">
        <v>0</v>
      </c>
      <c r="J51" s="68">
        <v>100000</v>
      </c>
      <c r="K51" s="68">
        <v>0</v>
      </c>
      <c r="L51" s="87">
        <v>0</v>
      </c>
      <c r="M51" s="90">
        <v>0</v>
      </c>
      <c r="N51" s="93">
        <v>0</v>
      </c>
    </row>
    <row r="52" spans="1:14" ht="135" x14ac:dyDescent="0.25">
      <c r="A52" s="100" t="s">
        <v>49</v>
      </c>
      <c r="B52" s="65" t="s">
        <v>1457</v>
      </c>
      <c r="C52" s="65" t="s">
        <v>1458</v>
      </c>
      <c r="D52" s="65" t="s">
        <v>1459</v>
      </c>
      <c r="E52" s="65" t="s">
        <v>1466</v>
      </c>
      <c r="F52" s="65" t="s">
        <v>48</v>
      </c>
      <c r="G52" s="81">
        <v>1</v>
      </c>
      <c r="H52" s="78">
        <v>103000</v>
      </c>
      <c r="I52" s="68">
        <v>0</v>
      </c>
      <c r="J52" s="68">
        <v>103000</v>
      </c>
      <c r="K52" s="68">
        <v>0</v>
      </c>
      <c r="L52" s="87">
        <v>1550000</v>
      </c>
      <c r="M52" s="90">
        <v>1550000</v>
      </c>
      <c r="N52" s="93">
        <v>0</v>
      </c>
    </row>
    <row r="53" spans="1:14" ht="120" x14ac:dyDescent="0.25">
      <c r="A53" s="100" t="s">
        <v>49</v>
      </c>
      <c r="B53" s="65" t="s">
        <v>1469</v>
      </c>
      <c r="C53" s="65" t="s">
        <v>1470</v>
      </c>
      <c r="D53" s="65" t="s">
        <v>1471</v>
      </c>
      <c r="E53" s="65" t="s">
        <v>1477</v>
      </c>
      <c r="F53" s="65" t="s">
        <v>48</v>
      </c>
      <c r="G53" s="81">
        <v>1</v>
      </c>
      <c r="H53" s="78">
        <v>175080</v>
      </c>
      <c r="I53" s="68">
        <v>175080</v>
      </c>
      <c r="J53" s="68">
        <v>0</v>
      </c>
      <c r="K53" s="68">
        <v>0</v>
      </c>
      <c r="L53" s="87">
        <v>2795000</v>
      </c>
      <c r="M53" s="90">
        <v>2795000</v>
      </c>
      <c r="N53" s="93">
        <v>0</v>
      </c>
    </row>
    <row r="54" spans="1:14" ht="409.5" x14ac:dyDescent="0.25">
      <c r="A54" s="100" t="s">
        <v>49</v>
      </c>
      <c r="B54" s="65" t="s">
        <v>1481</v>
      </c>
      <c r="C54" s="65" t="s">
        <v>1482</v>
      </c>
      <c r="D54" s="65" t="s">
        <v>1483</v>
      </c>
      <c r="E54" s="65" t="s">
        <v>1488</v>
      </c>
      <c r="F54" s="65" t="s">
        <v>48</v>
      </c>
      <c r="G54" s="81">
        <v>1</v>
      </c>
      <c r="H54" s="78">
        <v>103020</v>
      </c>
      <c r="I54" s="68">
        <v>0</v>
      </c>
      <c r="J54" s="68">
        <v>103020</v>
      </c>
      <c r="K54" s="68">
        <v>0</v>
      </c>
      <c r="L54" s="87">
        <v>1500000</v>
      </c>
      <c r="M54" s="90">
        <v>1500000</v>
      </c>
      <c r="N54" s="93">
        <v>0</v>
      </c>
    </row>
    <row r="55" spans="1:14" ht="225" x14ac:dyDescent="0.25">
      <c r="A55" s="100" t="s">
        <v>49</v>
      </c>
      <c r="B55" s="65" t="s">
        <v>1491</v>
      </c>
      <c r="C55" s="65" t="s">
        <v>1492</v>
      </c>
      <c r="D55" s="65" t="s">
        <v>1493</v>
      </c>
      <c r="E55" s="65" t="s">
        <v>1499</v>
      </c>
      <c r="F55" s="65" t="s">
        <v>48</v>
      </c>
      <c r="G55" s="81">
        <v>1</v>
      </c>
      <c r="H55" s="78">
        <v>1213890</v>
      </c>
      <c r="I55" s="68">
        <v>0</v>
      </c>
      <c r="J55" s="68">
        <v>1213890</v>
      </c>
      <c r="K55" s="68">
        <v>0</v>
      </c>
      <c r="L55" s="87">
        <v>0</v>
      </c>
      <c r="M55" s="90">
        <v>0</v>
      </c>
      <c r="N55" s="93">
        <v>0</v>
      </c>
    </row>
    <row r="56" spans="1:14" ht="409.5" x14ac:dyDescent="0.25">
      <c r="A56" s="100" t="s">
        <v>49</v>
      </c>
      <c r="B56" s="65" t="s">
        <v>1502</v>
      </c>
      <c r="C56" s="65" t="s">
        <v>1503</v>
      </c>
      <c r="D56" s="65" t="s">
        <v>1504</v>
      </c>
      <c r="E56" s="65" t="s">
        <v>1512</v>
      </c>
      <c r="F56" s="65" t="s">
        <v>50</v>
      </c>
      <c r="G56" s="81">
        <v>1</v>
      </c>
      <c r="H56" s="78">
        <v>200000</v>
      </c>
      <c r="I56" s="68">
        <v>0</v>
      </c>
      <c r="J56" s="68">
        <v>200000</v>
      </c>
      <c r="K56" s="68">
        <v>0</v>
      </c>
      <c r="L56" s="87">
        <v>0</v>
      </c>
      <c r="M56" s="90">
        <v>0</v>
      </c>
      <c r="N56" s="93">
        <v>0</v>
      </c>
    </row>
    <row r="57" spans="1:14" ht="90" x14ac:dyDescent="0.25">
      <c r="A57" s="100" t="s">
        <v>49</v>
      </c>
      <c r="B57" s="65" t="s">
        <v>1514</v>
      </c>
      <c r="C57" s="65" t="s">
        <v>1515</v>
      </c>
      <c r="D57" s="65" t="s">
        <v>1516</v>
      </c>
      <c r="E57" s="65" t="s">
        <v>1525</v>
      </c>
      <c r="F57" s="65" t="s">
        <v>57</v>
      </c>
      <c r="G57" s="81">
        <v>1</v>
      </c>
      <c r="H57" s="78">
        <v>77170</v>
      </c>
      <c r="I57" s="68">
        <v>77170</v>
      </c>
      <c r="J57" s="68">
        <v>0</v>
      </c>
      <c r="K57" s="68">
        <v>0</v>
      </c>
      <c r="L57" s="87">
        <v>515000</v>
      </c>
      <c r="M57" s="90">
        <v>515000</v>
      </c>
      <c r="N57" s="93">
        <v>0</v>
      </c>
    </row>
    <row r="58" spans="1:14" ht="409.5" x14ac:dyDescent="0.25">
      <c r="A58" s="100" t="s">
        <v>49</v>
      </c>
      <c r="B58" s="65" t="s">
        <v>1530</v>
      </c>
      <c r="C58" s="65" t="s">
        <v>1531</v>
      </c>
      <c r="D58" s="65" t="s">
        <v>1533</v>
      </c>
      <c r="E58" s="65" t="s">
        <v>1544</v>
      </c>
      <c r="F58" s="65" t="s">
        <v>105</v>
      </c>
      <c r="G58" s="81">
        <v>1</v>
      </c>
      <c r="H58" s="78">
        <v>113000</v>
      </c>
      <c r="I58" s="68">
        <v>0</v>
      </c>
      <c r="J58" s="68">
        <v>113000</v>
      </c>
      <c r="K58" s="68">
        <v>0</v>
      </c>
      <c r="L58" s="87">
        <v>2200000</v>
      </c>
      <c r="M58" s="90">
        <v>2200000</v>
      </c>
      <c r="N58" s="93">
        <v>0</v>
      </c>
    </row>
    <row r="59" spans="1:14" ht="150" x14ac:dyDescent="0.25">
      <c r="A59" s="100" t="s">
        <v>49</v>
      </c>
      <c r="B59" s="65" t="s">
        <v>1547</v>
      </c>
      <c r="C59" s="65" t="s">
        <v>1548</v>
      </c>
      <c r="D59" s="65" t="s">
        <v>1549</v>
      </c>
      <c r="E59" s="65" t="s">
        <v>1556</v>
      </c>
      <c r="F59" s="65" t="s">
        <v>105</v>
      </c>
      <c r="G59" s="81">
        <v>1</v>
      </c>
      <c r="H59" s="78">
        <v>233850</v>
      </c>
      <c r="I59" s="68">
        <v>0</v>
      </c>
      <c r="J59" s="68">
        <v>233850</v>
      </c>
      <c r="K59" s="68">
        <v>0</v>
      </c>
      <c r="L59" s="87">
        <v>650000</v>
      </c>
      <c r="M59" s="90">
        <v>650000</v>
      </c>
      <c r="N59" s="93">
        <v>0</v>
      </c>
    </row>
    <row r="60" spans="1:14" ht="165" x14ac:dyDescent="0.25">
      <c r="A60" s="100" t="s">
        <v>49</v>
      </c>
      <c r="B60" s="65" t="s">
        <v>1559</v>
      </c>
      <c r="C60" s="65" t="s">
        <v>1560</v>
      </c>
      <c r="D60" s="65" t="s">
        <v>1561</v>
      </c>
      <c r="E60" s="65" t="s">
        <v>1570</v>
      </c>
      <c r="F60" s="65" t="s">
        <v>201</v>
      </c>
      <c r="G60" s="81">
        <v>1</v>
      </c>
      <c r="H60" s="78">
        <v>161000</v>
      </c>
      <c r="I60" s="68">
        <v>0</v>
      </c>
      <c r="J60" s="68">
        <v>161000</v>
      </c>
      <c r="K60" s="68">
        <v>0</v>
      </c>
      <c r="L60" s="87">
        <v>1600000</v>
      </c>
      <c r="M60" s="90">
        <v>1600000</v>
      </c>
      <c r="N60" s="93">
        <v>0</v>
      </c>
    </row>
    <row r="61" spans="1:14" ht="165" x14ac:dyDescent="0.25">
      <c r="A61" s="100" t="s">
        <v>49</v>
      </c>
      <c r="B61" s="65" t="s">
        <v>1586</v>
      </c>
      <c r="C61" s="65" t="s">
        <v>1587</v>
      </c>
      <c r="D61" s="65" t="s">
        <v>1588</v>
      </c>
      <c r="E61" s="65" t="s">
        <v>1593</v>
      </c>
      <c r="F61" s="65" t="s">
        <v>48</v>
      </c>
      <c r="G61" s="81">
        <v>1</v>
      </c>
      <c r="H61" s="78">
        <v>200000</v>
      </c>
      <c r="I61" s="68">
        <v>0</v>
      </c>
      <c r="J61" s="68">
        <v>200000</v>
      </c>
      <c r="K61" s="68">
        <v>0</v>
      </c>
      <c r="L61" s="87">
        <v>0</v>
      </c>
      <c r="M61" s="90">
        <v>0</v>
      </c>
      <c r="N61" s="93">
        <v>0</v>
      </c>
    </row>
    <row r="62" spans="1:14" ht="270" x14ac:dyDescent="0.25">
      <c r="A62" s="100" t="s">
        <v>49</v>
      </c>
      <c r="B62" s="65" t="s">
        <v>1596</v>
      </c>
      <c r="C62" s="65" t="s">
        <v>1597</v>
      </c>
      <c r="D62" s="65" t="s">
        <v>1598</v>
      </c>
      <c r="E62" s="65" t="s">
        <v>1604</v>
      </c>
      <c r="F62" s="65" t="s">
        <v>48</v>
      </c>
      <c r="G62" s="81">
        <v>1</v>
      </c>
      <c r="H62" s="78">
        <v>346400</v>
      </c>
      <c r="I62" s="68">
        <v>346400</v>
      </c>
      <c r="J62" s="68">
        <v>0</v>
      </c>
      <c r="K62" s="68">
        <v>0</v>
      </c>
      <c r="L62" s="87">
        <v>0</v>
      </c>
      <c r="M62" s="90">
        <v>0</v>
      </c>
      <c r="N62" s="93">
        <v>0</v>
      </c>
    </row>
    <row r="63" spans="1:14" ht="150" x14ac:dyDescent="0.25">
      <c r="A63" s="100" t="s">
        <v>49</v>
      </c>
      <c r="B63" s="65" t="s">
        <v>1606</v>
      </c>
      <c r="C63" s="65" t="s">
        <v>1607</v>
      </c>
      <c r="D63" s="65" t="s">
        <v>1608</v>
      </c>
      <c r="E63" s="65" t="s">
        <v>1614</v>
      </c>
      <c r="F63" s="65" t="s">
        <v>50</v>
      </c>
      <c r="G63" s="81">
        <v>1</v>
      </c>
      <c r="H63" s="78">
        <v>276300</v>
      </c>
      <c r="I63" s="68">
        <v>276300</v>
      </c>
      <c r="J63" s="68">
        <v>0</v>
      </c>
      <c r="K63" s="68">
        <v>0</v>
      </c>
      <c r="L63" s="87">
        <v>0</v>
      </c>
      <c r="M63" s="90">
        <v>0</v>
      </c>
      <c r="N63" s="93">
        <v>0</v>
      </c>
    </row>
    <row r="64" spans="1:14" ht="285" x14ac:dyDescent="0.25">
      <c r="A64" s="100" t="s">
        <v>49</v>
      </c>
      <c r="B64" s="65" t="s">
        <v>1616</v>
      </c>
      <c r="C64" s="65" t="s">
        <v>1617</v>
      </c>
      <c r="D64" s="65" t="s">
        <v>1618</v>
      </c>
      <c r="E64" s="65" t="s">
        <v>1623</v>
      </c>
      <c r="F64" s="65" t="s">
        <v>201</v>
      </c>
      <c r="G64" s="81">
        <v>1</v>
      </c>
      <c r="H64" s="78">
        <v>146240</v>
      </c>
      <c r="I64" s="68">
        <v>146240</v>
      </c>
      <c r="J64" s="68">
        <v>0</v>
      </c>
      <c r="K64" s="68">
        <v>0</v>
      </c>
      <c r="L64" s="87">
        <v>1100000</v>
      </c>
      <c r="M64" s="90">
        <v>1100000</v>
      </c>
      <c r="N64" s="93">
        <v>0</v>
      </c>
    </row>
    <row r="65" spans="1:14" ht="409.5" x14ac:dyDescent="0.25">
      <c r="A65" s="100" t="s">
        <v>49</v>
      </c>
      <c r="B65" s="65" t="s">
        <v>1641</v>
      </c>
      <c r="C65" s="65" t="s">
        <v>1642</v>
      </c>
      <c r="D65" s="65" t="s">
        <v>1643</v>
      </c>
      <c r="E65" s="65" t="s">
        <v>1647</v>
      </c>
      <c r="F65" s="65" t="s">
        <v>48</v>
      </c>
      <c r="G65" s="81">
        <v>1</v>
      </c>
      <c r="H65" s="78">
        <v>2104310</v>
      </c>
      <c r="I65" s="68">
        <v>0</v>
      </c>
      <c r="J65" s="68">
        <v>2104310</v>
      </c>
      <c r="K65" s="68">
        <v>0</v>
      </c>
      <c r="L65" s="87">
        <v>0</v>
      </c>
      <c r="M65" s="90">
        <v>0</v>
      </c>
      <c r="N65" s="93">
        <v>0</v>
      </c>
    </row>
    <row r="66" spans="1:14" ht="270" x14ac:dyDescent="0.25">
      <c r="A66" s="100" t="s">
        <v>49</v>
      </c>
      <c r="B66" s="65" t="s">
        <v>1684</v>
      </c>
      <c r="C66" s="65" t="s">
        <v>1685</v>
      </c>
      <c r="D66" s="65" t="s">
        <v>1689</v>
      </c>
      <c r="E66" s="65" t="s">
        <v>1699</v>
      </c>
      <c r="F66" s="65" t="s">
        <v>48</v>
      </c>
      <c r="G66" s="81">
        <v>1</v>
      </c>
      <c r="H66" s="78">
        <v>726090</v>
      </c>
      <c r="I66" s="68">
        <v>0</v>
      </c>
      <c r="J66" s="68">
        <v>726090</v>
      </c>
      <c r="K66" s="68">
        <v>0</v>
      </c>
      <c r="L66" s="87">
        <v>0</v>
      </c>
      <c r="M66" s="90">
        <v>0</v>
      </c>
      <c r="N66" s="93">
        <v>0</v>
      </c>
    </row>
    <row r="67" spans="1:14" x14ac:dyDescent="0.25">
      <c r="A67" s="74" t="s">
        <v>238</v>
      </c>
      <c r="B67" s="75"/>
      <c r="C67" s="75"/>
      <c r="D67" s="75"/>
      <c r="E67" s="75"/>
      <c r="F67" s="75"/>
      <c r="G67" s="82">
        <v>35</v>
      </c>
      <c r="H67" s="79">
        <v>40815161</v>
      </c>
      <c r="I67" s="76">
        <v>17630290</v>
      </c>
      <c r="J67" s="76">
        <v>23184871</v>
      </c>
      <c r="K67" s="76">
        <v>0</v>
      </c>
      <c r="L67" s="88">
        <v>442829210</v>
      </c>
      <c r="M67" s="91">
        <v>442829210</v>
      </c>
      <c r="N67" s="94">
        <v>0</v>
      </c>
    </row>
    <row r="68" spans="1:14" ht="120" x14ac:dyDescent="0.25">
      <c r="A68" s="65" t="s">
        <v>75</v>
      </c>
      <c r="B68" s="65" t="s">
        <v>1703</v>
      </c>
      <c r="C68" s="65" t="s">
        <v>1704</v>
      </c>
      <c r="D68" s="65" t="s">
        <v>1708</v>
      </c>
      <c r="E68" s="65" t="s">
        <v>1714</v>
      </c>
      <c r="F68" s="65" t="s">
        <v>50</v>
      </c>
      <c r="G68" s="81">
        <v>1</v>
      </c>
      <c r="H68" s="78">
        <v>1987010</v>
      </c>
      <c r="I68" s="68">
        <v>1987010</v>
      </c>
      <c r="J68" s="68">
        <v>0</v>
      </c>
      <c r="K68" s="68">
        <v>0</v>
      </c>
      <c r="L68" s="87">
        <v>0</v>
      </c>
      <c r="M68" s="90">
        <v>0</v>
      </c>
      <c r="N68" s="93">
        <v>0</v>
      </c>
    </row>
    <row r="69" spans="1:14" x14ac:dyDescent="0.25">
      <c r="A69" s="74" t="s">
        <v>239</v>
      </c>
      <c r="B69" s="75"/>
      <c r="C69" s="75"/>
      <c r="D69" s="75"/>
      <c r="E69" s="75"/>
      <c r="F69" s="75"/>
      <c r="G69" s="82">
        <v>1</v>
      </c>
      <c r="H69" s="79">
        <v>1987010</v>
      </c>
      <c r="I69" s="76">
        <v>1987010</v>
      </c>
      <c r="J69" s="76">
        <v>0</v>
      </c>
      <c r="K69" s="76">
        <v>0</v>
      </c>
      <c r="L69" s="88">
        <v>0</v>
      </c>
      <c r="M69" s="91">
        <v>0</v>
      </c>
      <c r="N69" s="94">
        <v>0</v>
      </c>
    </row>
    <row r="70" spans="1:14" ht="120" x14ac:dyDescent="0.25">
      <c r="A70" s="65" t="s">
        <v>131</v>
      </c>
      <c r="B70" s="65" t="s">
        <v>1998</v>
      </c>
      <c r="C70" s="65" t="s">
        <v>2000</v>
      </c>
      <c r="D70" s="65" t="s">
        <v>2003</v>
      </c>
      <c r="E70" s="65" t="s">
        <v>2008</v>
      </c>
      <c r="F70" s="65" t="s">
        <v>63</v>
      </c>
      <c r="G70" s="81">
        <v>1</v>
      </c>
      <c r="H70" s="78">
        <v>489237</v>
      </c>
      <c r="I70" s="68">
        <v>0</v>
      </c>
      <c r="J70" s="68">
        <v>489237</v>
      </c>
      <c r="K70" s="68">
        <v>0</v>
      </c>
      <c r="L70" s="87">
        <v>0</v>
      </c>
      <c r="M70" s="90">
        <v>0</v>
      </c>
      <c r="N70" s="93">
        <v>0</v>
      </c>
    </row>
    <row r="71" spans="1:14" ht="135" x14ac:dyDescent="0.25">
      <c r="A71" s="100" t="s">
        <v>131</v>
      </c>
      <c r="B71" s="65" t="s">
        <v>2011</v>
      </c>
      <c r="C71" s="65" t="s">
        <v>2012</v>
      </c>
      <c r="D71" s="65" t="s">
        <v>2016</v>
      </c>
      <c r="E71" s="65" t="s">
        <v>2021</v>
      </c>
      <c r="F71" s="65" t="s">
        <v>63</v>
      </c>
      <c r="G71" s="81">
        <v>1</v>
      </c>
      <c r="H71" s="78">
        <v>5185200</v>
      </c>
      <c r="I71" s="68">
        <v>0</v>
      </c>
      <c r="J71" s="68">
        <v>5185200</v>
      </c>
      <c r="K71" s="68">
        <v>0</v>
      </c>
      <c r="L71" s="87">
        <v>0</v>
      </c>
      <c r="M71" s="90">
        <v>0</v>
      </c>
      <c r="N71" s="93">
        <v>0</v>
      </c>
    </row>
    <row r="72" spans="1:14" ht="180" x14ac:dyDescent="0.25">
      <c r="A72" s="100" t="s">
        <v>131</v>
      </c>
      <c r="B72" s="65" t="s">
        <v>136</v>
      </c>
      <c r="C72" s="65" t="s">
        <v>836</v>
      </c>
      <c r="D72" s="65" t="s">
        <v>137</v>
      </c>
      <c r="E72" s="65" t="s">
        <v>839</v>
      </c>
      <c r="F72" s="65" t="s">
        <v>63</v>
      </c>
      <c r="G72" s="81">
        <v>1</v>
      </c>
      <c r="H72" s="78">
        <v>1283600</v>
      </c>
      <c r="I72" s="68">
        <v>0</v>
      </c>
      <c r="J72" s="68">
        <v>1283600</v>
      </c>
      <c r="K72" s="68">
        <v>0</v>
      </c>
      <c r="L72" s="87">
        <v>0</v>
      </c>
      <c r="M72" s="90">
        <v>0</v>
      </c>
      <c r="N72" s="93">
        <v>0</v>
      </c>
    </row>
    <row r="73" spans="1:14" ht="165" x14ac:dyDescent="0.25">
      <c r="A73" s="100" t="s">
        <v>131</v>
      </c>
      <c r="B73" s="65" t="s">
        <v>138</v>
      </c>
      <c r="C73" s="65" t="s">
        <v>840</v>
      </c>
      <c r="D73" s="65" t="s">
        <v>841</v>
      </c>
      <c r="E73" s="65" t="s">
        <v>843</v>
      </c>
      <c r="F73" s="65" t="s">
        <v>63</v>
      </c>
      <c r="G73" s="81">
        <v>1</v>
      </c>
      <c r="H73" s="78">
        <v>365300</v>
      </c>
      <c r="I73" s="68">
        <v>0</v>
      </c>
      <c r="J73" s="68">
        <v>365300</v>
      </c>
      <c r="K73" s="68">
        <v>0</v>
      </c>
      <c r="L73" s="87">
        <v>0</v>
      </c>
      <c r="M73" s="90">
        <v>0</v>
      </c>
      <c r="N73" s="93">
        <v>0</v>
      </c>
    </row>
    <row r="74" spans="1:14" ht="105" x14ac:dyDescent="0.25">
      <c r="A74" s="100" t="s">
        <v>131</v>
      </c>
      <c r="B74" s="65" t="s">
        <v>2023</v>
      </c>
      <c r="C74" s="65" t="s">
        <v>2024</v>
      </c>
      <c r="D74" s="65" t="s">
        <v>2025</v>
      </c>
      <c r="E74" s="65" t="s">
        <v>2029</v>
      </c>
      <c r="F74" s="65" t="s">
        <v>63</v>
      </c>
      <c r="G74" s="81">
        <v>1</v>
      </c>
      <c r="H74" s="78">
        <v>1220000</v>
      </c>
      <c r="I74" s="68">
        <v>0</v>
      </c>
      <c r="J74" s="68">
        <v>1220000</v>
      </c>
      <c r="K74" s="68">
        <v>0</v>
      </c>
      <c r="L74" s="87">
        <v>0</v>
      </c>
      <c r="M74" s="90">
        <v>0</v>
      </c>
      <c r="N74" s="93">
        <v>0</v>
      </c>
    </row>
    <row r="75" spans="1:14" ht="375" x14ac:dyDescent="0.25">
      <c r="A75" s="100" t="s">
        <v>131</v>
      </c>
      <c r="B75" s="65" t="s">
        <v>134</v>
      </c>
      <c r="C75" s="65" t="s">
        <v>135</v>
      </c>
      <c r="D75" s="65" t="s">
        <v>844</v>
      </c>
      <c r="E75" s="65" t="s">
        <v>2680</v>
      </c>
      <c r="F75" s="65" t="s">
        <v>63</v>
      </c>
      <c r="G75" s="81">
        <v>1</v>
      </c>
      <c r="H75" s="78">
        <v>4348549</v>
      </c>
      <c r="I75" s="68">
        <v>0</v>
      </c>
      <c r="J75" s="68">
        <v>4348549</v>
      </c>
      <c r="K75" s="68">
        <v>0</v>
      </c>
      <c r="L75" s="87">
        <v>0</v>
      </c>
      <c r="M75" s="90">
        <v>0</v>
      </c>
      <c r="N75" s="93">
        <v>0</v>
      </c>
    </row>
    <row r="76" spans="1:14" ht="225" x14ac:dyDescent="0.25">
      <c r="A76" s="100" t="s">
        <v>131</v>
      </c>
      <c r="B76" s="65" t="s">
        <v>847</v>
      </c>
      <c r="C76" s="65" t="s">
        <v>848</v>
      </c>
      <c r="D76" s="65" t="s">
        <v>2031</v>
      </c>
      <c r="E76" s="65" t="s">
        <v>854</v>
      </c>
      <c r="F76" s="65" t="s">
        <v>63</v>
      </c>
      <c r="G76" s="81">
        <v>1</v>
      </c>
      <c r="H76" s="78">
        <v>1271249</v>
      </c>
      <c r="I76" s="68">
        <v>0</v>
      </c>
      <c r="J76" s="68">
        <v>1271249</v>
      </c>
      <c r="K76" s="68">
        <v>0</v>
      </c>
      <c r="L76" s="87">
        <v>0</v>
      </c>
      <c r="M76" s="90">
        <v>0</v>
      </c>
      <c r="N76" s="93">
        <v>0</v>
      </c>
    </row>
    <row r="77" spans="1:14" ht="30" x14ac:dyDescent="0.25">
      <c r="A77" s="74" t="s">
        <v>240</v>
      </c>
      <c r="B77" s="75"/>
      <c r="C77" s="75"/>
      <c r="D77" s="75"/>
      <c r="E77" s="75"/>
      <c r="F77" s="75"/>
      <c r="G77" s="82">
        <v>7</v>
      </c>
      <c r="H77" s="79">
        <v>14163135</v>
      </c>
      <c r="I77" s="76">
        <v>0</v>
      </c>
      <c r="J77" s="76">
        <v>14163135</v>
      </c>
      <c r="K77" s="76">
        <v>0</v>
      </c>
      <c r="L77" s="88">
        <v>0</v>
      </c>
      <c r="M77" s="91">
        <v>0</v>
      </c>
      <c r="N77" s="94">
        <v>0</v>
      </c>
    </row>
    <row r="78" spans="1:14" ht="210" x14ac:dyDescent="0.25">
      <c r="A78" s="65" t="s">
        <v>107</v>
      </c>
      <c r="B78" s="65" t="s">
        <v>108</v>
      </c>
      <c r="C78" s="65" t="s">
        <v>109</v>
      </c>
      <c r="D78" s="65" t="s">
        <v>1781</v>
      </c>
      <c r="E78" s="65" t="s">
        <v>113</v>
      </c>
      <c r="F78" s="65" t="s">
        <v>50</v>
      </c>
      <c r="G78" s="81">
        <v>1</v>
      </c>
      <c r="H78" s="78">
        <v>800000</v>
      </c>
      <c r="I78" s="68">
        <v>800000</v>
      </c>
      <c r="J78" s="68">
        <v>0</v>
      </c>
      <c r="K78" s="68">
        <v>0</v>
      </c>
      <c r="L78" s="87">
        <v>5000000</v>
      </c>
      <c r="M78" s="90">
        <v>5000000</v>
      </c>
      <c r="N78" s="93">
        <v>0</v>
      </c>
    </row>
    <row r="79" spans="1:14" ht="330" x14ac:dyDescent="0.25">
      <c r="A79" s="100" t="s">
        <v>107</v>
      </c>
      <c r="B79" s="65" t="s">
        <v>114</v>
      </c>
      <c r="C79" s="65" t="s">
        <v>803</v>
      </c>
      <c r="D79" s="65" t="s">
        <v>1784</v>
      </c>
      <c r="E79" s="65" t="s">
        <v>1786</v>
      </c>
      <c r="F79" s="65" t="s">
        <v>50</v>
      </c>
      <c r="G79" s="81">
        <v>1</v>
      </c>
      <c r="H79" s="78">
        <v>202000</v>
      </c>
      <c r="I79" s="68">
        <v>202000</v>
      </c>
      <c r="J79" s="68">
        <v>0</v>
      </c>
      <c r="K79" s="68">
        <v>0</v>
      </c>
      <c r="L79" s="87">
        <v>2000000</v>
      </c>
      <c r="M79" s="90">
        <v>2000000</v>
      </c>
      <c r="N79" s="93">
        <v>0</v>
      </c>
    </row>
    <row r="80" spans="1:14" ht="150" x14ac:dyDescent="0.25">
      <c r="A80" s="100" t="s">
        <v>107</v>
      </c>
      <c r="B80" s="65" t="s">
        <v>115</v>
      </c>
      <c r="C80" s="65" t="s">
        <v>116</v>
      </c>
      <c r="D80" s="65" t="s">
        <v>1787</v>
      </c>
      <c r="E80" s="65" t="s">
        <v>117</v>
      </c>
      <c r="F80" s="65" t="s">
        <v>50</v>
      </c>
      <c r="G80" s="81">
        <v>1</v>
      </c>
      <c r="H80" s="78">
        <v>181020</v>
      </c>
      <c r="I80" s="68">
        <v>181020</v>
      </c>
      <c r="J80" s="68">
        <v>0</v>
      </c>
      <c r="K80" s="68">
        <v>0</v>
      </c>
      <c r="L80" s="87">
        <v>1300000</v>
      </c>
      <c r="M80" s="90">
        <v>1300000</v>
      </c>
      <c r="N80" s="93">
        <v>0</v>
      </c>
    </row>
    <row r="81" spans="1:14" ht="120" x14ac:dyDescent="0.25">
      <c r="A81" s="100" t="s">
        <v>107</v>
      </c>
      <c r="B81" s="65" t="s">
        <v>1793</v>
      </c>
      <c r="C81" s="65" t="s">
        <v>1794</v>
      </c>
      <c r="D81" s="65" t="s">
        <v>790</v>
      </c>
      <c r="E81" s="65" t="s">
        <v>795</v>
      </c>
      <c r="F81" s="65" t="s">
        <v>63</v>
      </c>
      <c r="G81" s="81">
        <v>1</v>
      </c>
      <c r="H81" s="78">
        <v>7203000</v>
      </c>
      <c r="I81" s="68">
        <v>7203000</v>
      </c>
      <c r="J81" s="68">
        <v>0</v>
      </c>
      <c r="K81" s="68">
        <v>0</v>
      </c>
      <c r="L81" s="87">
        <v>0</v>
      </c>
      <c r="M81" s="90">
        <v>0</v>
      </c>
      <c r="N81" s="93">
        <v>0</v>
      </c>
    </row>
    <row r="82" spans="1:14" ht="180" x14ac:dyDescent="0.25">
      <c r="A82" s="100" t="s">
        <v>107</v>
      </c>
      <c r="B82" s="65" t="s">
        <v>1892</v>
      </c>
      <c r="C82" s="65" t="s">
        <v>1893</v>
      </c>
      <c r="D82" s="65" t="s">
        <v>1894</v>
      </c>
      <c r="E82" s="65" t="s">
        <v>1903</v>
      </c>
      <c r="F82" s="65" t="s">
        <v>50</v>
      </c>
      <c r="G82" s="81">
        <v>1</v>
      </c>
      <c r="H82" s="78">
        <v>428750</v>
      </c>
      <c r="I82" s="68">
        <v>428750</v>
      </c>
      <c r="J82" s="68">
        <v>0</v>
      </c>
      <c r="K82" s="68">
        <v>0</v>
      </c>
      <c r="L82" s="87">
        <v>6859510</v>
      </c>
      <c r="M82" s="90">
        <v>6859510</v>
      </c>
      <c r="N82" s="93">
        <v>0</v>
      </c>
    </row>
    <row r="83" spans="1:14" ht="30" x14ac:dyDescent="0.25">
      <c r="A83" s="74" t="s">
        <v>241</v>
      </c>
      <c r="B83" s="75"/>
      <c r="C83" s="75"/>
      <c r="D83" s="75"/>
      <c r="E83" s="75"/>
      <c r="F83" s="75"/>
      <c r="G83" s="82">
        <v>5</v>
      </c>
      <c r="H83" s="79">
        <v>8814770</v>
      </c>
      <c r="I83" s="76">
        <v>8814770</v>
      </c>
      <c r="J83" s="76">
        <v>0</v>
      </c>
      <c r="K83" s="76">
        <v>0</v>
      </c>
      <c r="L83" s="88">
        <v>15159510</v>
      </c>
      <c r="M83" s="91">
        <v>15159510</v>
      </c>
      <c r="N83" s="94">
        <v>0</v>
      </c>
    </row>
    <row r="84" spans="1:14" ht="180" x14ac:dyDescent="0.25">
      <c r="A84" s="65" t="s">
        <v>1798</v>
      </c>
      <c r="B84" s="65" t="s">
        <v>1799</v>
      </c>
      <c r="C84" s="65" t="s">
        <v>1800</v>
      </c>
      <c r="D84" s="65" t="s">
        <v>1804</v>
      </c>
      <c r="E84" s="65" t="s">
        <v>1810</v>
      </c>
      <c r="F84" s="65" t="s">
        <v>35</v>
      </c>
      <c r="G84" s="81">
        <v>1</v>
      </c>
      <c r="H84" s="78">
        <v>500000</v>
      </c>
      <c r="I84" s="68">
        <v>0</v>
      </c>
      <c r="J84" s="68">
        <v>500000</v>
      </c>
      <c r="K84" s="68">
        <v>0</v>
      </c>
      <c r="L84" s="87">
        <v>0</v>
      </c>
      <c r="M84" s="90">
        <v>0</v>
      </c>
      <c r="N84" s="93">
        <v>0</v>
      </c>
    </row>
    <row r="85" spans="1:14" x14ac:dyDescent="0.25">
      <c r="A85" s="74" t="s">
        <v>2669</v>
      </c>
      <c r="B85" s="75"/>
      <c r="C85" s="75"/>
      <c r="D85" s="75"/>
      <c r="E85" s="75"/>
      <c r="F85" s="75"/>
      <c r="G85" s="82">
        <v>1</v>
      </c>
      <c r="H85" s="79">
        <v>500000</v>
      </c>
      <c r="I85" s="76">
        <v>0</v>
      </c>
      <c r="J85" s="76">
        <v>500000</v>
      </c>
      <c r="K85" s="76">
        <v>0</v>
      </c>
      <c r="L85" s="88">
        <v>0</v>
      </c>
      <c r="M85" s="91">
        <v>0</v>
      </c>
      <c r="N85" s="94">
        <v>0</v>
      </c>
    </row>
    <row r="86" spans="1:14" ht="165" x14ac:dyDescent="0.25">
      <c r="A86" s="65" t="s">
        <v>60</v>
      </c>
      <c r="B86" s="65" t="s">
        <v>1651</v>
      </c>
      <c r="C86" s="65" t="s">
        <v>1652</v>
      </c>
      <c r="D86" s="65" t="s">
        <v>1655</v>
      </c>
      <c r="E86" s="65" t="s">
        <v>1659</v>
      </c>
      <c r="F86" s="65" t="s">
        <v>63</v>
      </c>
      <c r="G86" s="81">
        <v>1</v>
      </c>
      <c r="H86" s="78">
        <v>250000</v>
      </c>
      <c r="I86" s="68">
        <v>0</v>
      </c>
      <c r="J86" s="68">
        <v>250000</v>
      </c>
      <c r="K86" s="68">
        <v>0</v>
      </c>
      <c r="L86" s="87">
        <v>0</v>
      </c>
      <c r="M86" s="90">
        <v>0</v>
      </c>
      <c r="N86" s="93">
        <v>0</v>
      </c>
    </row>
    <row r="87" spans="1:14" ht="225" x14ac:dyDescent="0.25">
      <c r="A87" s="100" t="s">
        <v>60</v>
      </c>
      <c r="B87" s="65" t="s">
        <v>691</v>
      </c>
      <c r="C87" s="65" t="s">
        <v>692</v>
      </c>
      <c r="D87" s="65" t="s">
        <v>1660</v>
      </c>
      <c r="E87" s="65" t="s">
        <v>698</v>
      </c>
      <c r="F87" s="65" t="s">
        <v>63</v>
      </c>
      <c r="G87" s="81">
        <v>1</v>
      </c>
      <c r="H87" s="78">
        <v>400000</v>
      </c>
      <c r="I87" s="68">
        <v>0</v>
      </c>
      <c r="J87" s="68">
        <v>400000</v>
      </c>
      <c r="K87" s="68">
        <v>0</v>
      </c>
      <c r="L87" s="87">
        <v>0</v>
      </c>
      <c r="M87" s="90">
        <v>0</v>
      </c>
      <c r="N87" s="93">
        <v>0</v>
      </c>
    </row>
    <row r="88" spans="1:14" ht="409.5" x14ac:dyDescent="0.25">
      <c r="A88" s="100" t="s">
        <v>60</v>
      </c>
      <c r="B88" s="65" t="s">
        <v>700</v>
      </c>
      <c r="C88" s="65" t="s">
        <v>703</v>
      </c>
      <c r="D88" s="65" t="s">
        <v>1701</v>
      </c>
      <c r="E88" s="65" t="s">
        <v>714</v>
      </c>
      <c r="F88" s="65" t="s">
        <v>48</v>
      </c>
      <c r="G88" s="81">
        <v>1</v>
      </c>
      <c r="H88" s="78">
        <v>850000</v>
      </c>
      <c r="I88" s="68">
        <v>0</v>
      </c>
      <c r="J88" s="68">
        <v>850000</v>
      </c>
      <c r="K88" s="68">
        <v>0</v>
      </c>
      <c r="L88" s="87">
        <v>0</v>
      </c>
      <c r="M88" s="90">
        <v>0</v>
      </c>
      <c r="N88" s="93">
        <v>0</v>
      </c>
    </row>
    <row r="89" spans="1:14" ht="60" x14ac:dyDescent="0.25">
      <c r="A89" s="100" t="s">
        <v>60</v>
      </c>
      <c r="B89" s="65" t="s">
        <v>1662</v>
      </c>
      <c r="C89" s="65" t="s">
        <v>1663</v>
      </c>
      <c r="D89" s="65" t="s">
        <v>1666</v>
      </c>
      <c r="E89" s="65" t="s">
        <v>1671</v>
      </c>
      <c r="F89" s="65" t="s">
        <v>63</v>
      </c>
      <c r="G89" s="81">
        <v>1</v>
      </c>
      <c r="H89" s="78">
        <v>260000</v>
      </c>
      <c r="I89" s="68">
        <v>0</v>
      </c>
      <c r="J89" s="68">
        <v>260000</v>
      </c>
      <c r="K89" s="68">
        <v>0</v>
      </c>
      <c r="L89" s="87">
        <v>0</v>
      </c>
      <c r="M89" s="90">
        <v>0</v>
      </c>
      <c r="N89" s="93">
        <v>0</v>
      </c>
    </row>
    <row r="90" spans="1:14" ht="360" x14ac:dyDescent="0.25">
      <c r="A90" s="100" t="s">
        <v>60</v>
      </c>
      <c r="B90" s="65" t="s">
        <v>1628</v>
      </c>
      <c r="C90" s="65" t="s">
        <v>1629</v>
      </c>
      <c r="D90" s="65" t="s">
        <v>717</v>
      </c>
      <c r="E90" s="65" t="s">
        <v>721</v>
      </c>
      <c r="F90" s="65" t="s">
        <v>63</v>
      </c>
      <c r="G90" s="81">
        <v>1</v>
      </c>
      <c r="H90" s="78">
        <v>1700000</v>
      </c>
      <c r="I90" s="68">
        <v>0</v>
      </c>
      <c r="J90" s="68">
        <v>1700000</v>
      </c>
      <c r="K90" s="68">
        <v>0</v>
      </c>
      <c r="L90" s="87">
        <v>0</v>
      </c>
      <c r="M90" s="90">
        <v>0</v>
      </c>
      <c r="N90" s="93">
        <v>0</v>
      </c>
    </row>
    <row r="91" spans="1:14" ht="135" x14ac:dyDescent="0.25">
      <c r="A91" s="100" t="s">
        <v>60</v>
      </c>
      <c r="B91" s="65" t="s">
        <v>1673</v>
      </c>
      <c r="C91" s="65" t="s">
        <v>1674</v>
      </c>
      <c r="D91" s="65" t="s">
        <v>1675</v>
      </c>
      <c r="E91" s="65" t="s">
        <v>1682</v>
      </c>
      <c r="F91" s="65" t="s">
        <v>63</v>
      </c>
      <c r="G91" s="81">
        <v>1</v>
      </c>
      <c r="H91" s="78">
        <v>900000</v>
      </c>
      <c r="I91" s="68">
        <v>0</v>
      </c>
      <c r="J91" s="68">
        <v>900000</v>
      </c>
      <c r="K91" s="68">
        <v>0</v>
      </c>
      <c r="L91" s="87">
        <v>0</v>
      </c>
      <c r="M91" s="90">
        <v>0</v>
      </c>
      <c r="N91" s="93">
        <v>0</v>
      </c>
    </row>
    <row r="92" spans="1:14" x14ac:dyDescent="0.25">
      <c r="A92" s="74" t="s">
        <v>242</v>
      </c>
      <c r="B92" s="75"/>
      <c r="C92" s="75"/>
      <c r="D92" s="75"/>
      <c r="E92" s="75"/>
      <c r="F92" s="75"/>
      <c r="G92" s="82">
        <v>6</v>
      </c>
      <c r="H92" s="79">
        <v>4360000</v>
      </c>
      <c r="I92" s="76">
        <v>0</v>
      </c>
      <c r="J92" s="76">
        <v>4360000</v>
      </c>
      <c r="K92" s="76">
        <v>0</v>
      </c>
      <c r="L92" s="88">
        <v>0</v>
      </c>
      <c r="M92" s="91">
        <v>0</v>
      </c>
      <c r="N92" s="94">
        <v>0</v>
      </c>
    </row>
    <row r="93" spans="1:14" ht="360" x14ac:dyDescent="0.25">
      <c r="A93" s="65" t="s">
        <v>139</v>
      </c>
      <c r="B93" s="65" t="s">
        <v>862</v>
      </c>
      <c r="C93" s="65" t="s">
        <v>863</v>
      </c>
      <c r="D93" s="65" t="s">
        <v>864</v>
      </c>
      <c r="E93" s="65" t="s">
        <v>2039</v>
      </c>
      <c r="F93" s="65" t="s">
        <v>26</v>
      </c>
      <c r="G93" s="81">
        <v>1</v>
      </c>
      <c r="H93" s="78">
        <v>2201850</v>
      </c>
      <c r="I93" s="68">
        <v>2201850</v>
      </c>
      <c r="J93" s="68">
        <v>0</v>
      </c>
      <c r="K93" s="68">
        <v>0</v>
      </c>
      <c r="L93" s="87">
        <v>0</v>
      </c>
      <c r="M93" s="90">
        <v>0</v>
      </c>
      <c r="N93" s="93">
        <v>0</v>
      </c>
    </row>
    <row r="94" spans="1:14" ht="180" x14ac:dyDescent="0.25">
      <c r="A94" s="100" t="s">
        <v>139</v>
      </c>
      <c r="B94" s="65" t="s">
        <v>2033</v>
      </c>
      <c r="C94" s="65" t="s">
        <v>2034</v>
      </c>
      <c r="D94" s="65" t="s">
        <v>856</v>
      </c>
      <c r="E94" s="65" t="s">
        <v>143</v>
      </c>
      <c r="F94" s="65" t="s">
        <v>26</v>
      </c>
      <c r="G94" s="81">
        <v>1</v>
      </c>
      <c r="H94" s="78">
        <v>757295</v>
      </c>
      <c r="I94" s="68">
        <v>0</v>
      </c>
      <c r="J94" s="68">
        <v>757295</v>
      </c>
      <c r="K94" s="68">
        <v>0</v>
      </c>
      <c r="L94" s="87">
        <v>0</v>
      </c>
      <c r="M94" s="90">
        <v>0</v>
      </c>
      <c r="N94" s="93">
        <v>0</v>
      </c>
    </row>
    <row r="95" spans="1:14" x14ac:dyDescent="0.25">
      <c r="A95" s="74" t="s">
        <v>243</v>
      </c>
      <c r="B95" s="75"/>
      <c r="C95" s="75"/>
      <c r="D95" s="75"/>
      <c r="E95" s="75"/>
      <c r="F95" s="75"/>
      <c r="G95" s="82">
        <v>2</v>
      </c>
      <c r="H95" s="79">
        <v>2959145</v>
      </c>
      <c r="I95" s="76">
        <v>2201850</v>
      </c>
      <c r="J95" s="76">
        <v>757295</v>
      </c>
      <c r="K95" s="76">
        <v>0</v>
      </c>
      <c r="L95" s="88">
        <v>0</v>
      </c>
      <c r="M95" s="91">
        <v>0</v>
      </c>
      <c r="N95" s="94">
        <v>0</v>
      </c>
    </row>
    <row r="96" spans="1:14" ht="180" x14ac:dyDescent="0.25">
      <c r="A96" s="65" t="s">
        <v>170</v>
      </c>
      <c r="B96" s="65" t="s">
        <v>217</v>
      </c>
      <c r="C96" s="65" t="s">
        <v>218</v>
      </c>
      <c r="D96" s="65" t="s">
        <v>2188</v>
      </c>
      <c r="E96" s="65" t="s">
        <v>2191</v>
      </c>
      <c r="F96" s="65" t="s">
        <v>26</v>
      </c>
      <c r="G96" s="81">
        <v>1</v>
      </c>
      <c r="H96" s="78">
        <v>254990</v>
      </c>
      <c r="I96" s="68">
        <v>254990</v>
      </c>
      <c r="J96" s="68">
        <v>0</v>
      </c>
      <c r="K96" s="68">
        <v>0</v>
      </c>
      <c r="L96" s="87">
        <v>1300000</v>
      </c>
      <c r="M96" s="90">
        <v>1300000</v>
      </c>
      <c r="N96" s="93">
        <v>0</v>
      </c>
    </row>
    <row r="97" spans="1:14" ht="300" x14ac:dyDescent="0.25">
      <c r="A97" s="100" t="s">
        <v>170</v>
      </c>
      <c r="B97" s="65" t="s">
        <v>174</v>
      </c>
      <c r="C97" s="65" t="s">
        <v>2544</v>
      </c>
      <c r="D97" s="65" t="s">
        <v>2545</v>
      </c>
      <c r="E97" s="65" t="s">
        <v>2552</v>
      </c>
      <c r="F97" s="65" t="s">
        <v>57</v>
      </c>
      <c r="G97" s="81">
        <v>1</v>
      </c>
      <c r="H97" s="78">
        <v>897920</v>
      </c>
      <c r="I97" s="68">
        <v>897920</v>
      </c>
      <c r="J97" s="68">
        <v>0</v>
      </c>
      <c r="K97" s="68">
        <v>0</v>
      </c>
      <c r="L97" s="87">
        <v>8000000</v>
      </c>
      <c r="M97" s="90">
        <v>8000000</v>
      </c>
      <c r="N97" s="93">
        <v>0</v>
      </c>
    </row>
    <row r="98" spans="1:14" ht="150" x14ac:dyDescent="0.25">
      <c r="A98" s="100" t="s">
        <v>170</v>
      </c>
      <c r="B98" s="65" t="s">
        <v>2193</v>
      </c>
      <c r="C98" s="65" t="s">
        <v>2194</v>
      </c>
      <c r="D98" s="65" t="s">
        <v>2195</v>
      </c>
      <c r="E98" s="65" t="s">
        <v>2201</v>
      </c>
      <c r="F98" s="65" t="s">
        <v>63</v>
      </c>
      <c r="G98" s="81">
        <v>1</v>
      </c>
      <c r="H98" s="78">
        <v>166000</v>
      </c>
      <c r="I98" s="68">
        <v>0</v>
      </c>
      <c r="J98" s="68">
        <v>166000</v>
      </c>
      <c r="K98" s="68">
        <v>0</v>
      </c>
      <c r="L98" s="87">
        <v>0</v>
      </c>
      <c r="M98" s="90">
        <v>0</v>
      </c>
      <c r="N98" s="93">
        <v>0</v>
      </c>
    </row>
    <row r="99" spans="1:14" ht="300" x14ac:dyDescent="0.25">
      <c r="A99" s="100" t="s">
        <v>170</v>
      </c>
      <c r="B99" s="65" t="s">
        <v>222</v>
      </c>
      <c r="C99" s="65" t="s">
        <v>223</v>
      </c>
      <c r="D99" s="65" t="s">
        <v>2203</v>
      </c>
      <c r="E99" s="65" t="s">
        <v>2206</v>
      </c>
      <c r="F99" s="65" t="s">
        <v>35</v>
      </c>
      <c r="G99" s="81">
        <v>1</v>
      </c>
      <c r="H99" s="78">
        <v>5251000</v>
      </c>
      <c r="I99" s="68">
        <v>5251000</v>
      </c>
      <c r="J99" s="68">
        <v>0</v>
      </c>
      <c r="K99" s="68">
        <v>0</v>
      </c>
      <c r="L99" s="87">
        <v>3605000</v>
      </c>
      <c r="M99" s="90">
        <v>3605000</v>
      </c>
      <c r="N99" s="93">
        <v>0</v>
      </c>
    </row>
    <row r="100" spans="1:14" ht="135" x14ac:dyDescent="0.25">
      <c r="A100" s="100" t="s">
        <v>170</v>
      </c>
      <c r="B100" s="65" t="s">
        <v>175</v>
      </c>
      <c r="C100" s="65" t="s">
        <v>176</v>
      </c>
      <c r="D100" s="65" t="s">
        <v>2228</v>
      </c>
      <c r="E100" s="65" t="s">
        <v>2231</v>
      </c>
      <c r="F100" s="65" t="s">
        <v>26</v>
      </c>
      <c r="G100" s="81">
        <v>1</v>
      </c>
      <c r="H100" s="78">
        <v>270430</v>
      </c>
      <c r="I100" s="68">
        <v>270430</v>
      </c>
      <c r="J100" s="68">
        <v>0</v>
      </c>
      <c r="K100" s="68">
        <v>0</v>
      </c>
      <c r="L100" s="87">
        <v>1900000</v>
      </c>
      <c r="M100" s="90">
        <v>1900000</v>
      </c>
      <c r="N100" s="93">
        <v>0</v>
      </c>
    </row>
    <row r="101" spans="1:14" ht="165" x14ac:dyDescent="0.25">
      <c r="A101" s="100" t="s">
        <v>170</v>
      </c>
      <c r="B101" s="65" t="s">
        <v>178</v>
      </c>
      <c r="C101" s="65" t="s">
        <v>179</v>
      </c>
      <c r="D101" s="65" t="s">
        <v>2232</v>
      </c>
      <c r="E101" s="65" t="s">
        <v>2234</v>
      </c>
      <c r="F101" s="65" t="s">
        <v>57</v>
      </c>
      <c r="G101" s="81">
        <v>1</v>
      </c>
      <c r="H101" s="78">
        <v>270000</v>
      </c>
      <c r="I101" s="68">
        <v>270000</v>
      </c>
      <c r="J101" s="68">
        <v>0</v>
      </c>
      <c r="K101" s="68">
        <v>0</v>
      </c>
      <c r="L101" s="87">
        <v>1900000</v>
      </c>
      <c r="M101" s="90">
        <v>1900000</v>
      </c>
      <c r="N101" s="93">
        <v>0</v>
      </c>
    </row>
    <row r="102" spans="1:14" ht="165" x14ac:dyDescent="0.25">
      <c r="A102" s="100" t="s">
        <v>170</v>
      </c>
      <c r="B102" s="65" t="s">
        <v>181</v>
      </c>
      <c r="C102" s="65" t="s">
        <v>2259</v>
      </c>
      <c r="D102" s="65" t="s">
        <v>2260</v>
      </c>
      <c r="E102" s="65" t="s">
        <v>2262</v>
      </c>
      <c r="F102" s="65" t="s">
        <v>105</v>
      </c>
      <c r="G102" s="81">
        <v>1</v>
      </c>
      <c r="H102" s="78">
        <v>18129970</v>
      </c>
      <c r="I102" s="68">
        <v>18129970</v>
      </c>
      <c r="J102" s="68">
        <v>0</v>
      </c>
      <c r="K102" s="68">
        <v>0</v>
      </c>
      <c r="L102" s="87">
        <v>0</v>
      </c>
      <c r="M102" s="90">
        <v>0</v>
      </c>
      <c r="N102" s="93">
        <v>0</v>
      </c>
    </row>
    <row r="103" spans="1:14" ht="180" x14ac:dyDescent="0.25">
      <c r="A103" s="100" t="s">
        <v>170</v>
      </c>
      <c r="B103" s="65" t="s">
        <v>182</v>
      </c>
      <c r="C103" s="65" t="s">
        <v>183</v>
      </c>
      <c r="D103" s="65" t="s">
        <v>2263</v>
      </c>
      <c r="E103" s="65" t="s">
        <v>948</v>
      </c>
      <c r="F103" s="65" t="s">
        <v>184</v>
      </c>
      <c r="G103" s="81">
        <v>1</v>
      </c>
      <c r="H103" s="78">
        <v>1294090</v>
      </c>
      <c r="I103" s="68">
        <v>0</v>
      </c>
      <c r="J103" s="68">
        <v>1294090</v>
      </c>
      <c r="K103" s="68">
        <v>0</v>
      </c>
      <c r="L103" s="87">
        <v>0</v>
      </c>
      <c r="M103" s="90">
        <v>0</v>
      </c>
      <c r="N103" s="93">
        <v>0</v>
      </c>
    </row>
    <row r="104" spans="1:14" ht="300" x14ac:dyDescent="0.25">
      <c r="A104" s="100" t="s">
        <v>170</v>
      </c>
      <c r="B104" s="65" t="s">
        <v>187</v>
      </c>
      <c r="C104" s="65" t="s">
        <v>950</v>
      </c>
      <c r="D104" s="65" t="s">
        <v>2291</v>
      </c>
      <c r="E104" s="65" t="s">
        <v>2294</v>
      </c>
      <c r="F104" s="65" t="s">
        <v>186</v>
      </c>
      <c r="G104" s="81">
        <v>1</v>
      </c>
      <c r="H104" s="78">
        <v>118000</v>
      </c>
      <c r="I104" s="68">
        <v>118000</v>
      </c>
      <c r="J104" s="68">
        <v>0</v>
      </c>
      <c r="K104" s="68">
        <v>0</v>
      </c>
      <c r="L104" s="87">
        <v>900000</v>
      </c>
      <c r="M104" s="90">
        <v>900000</v>
      </c>
      <c r="N104" s="93">
        <v>0</v>
      </c>
    </row>
    <row r="105" spans="1:14" ht="135" x14ac:dyDescent="0.25">
      <c r="A105" s="100" t="s">
        <v>170</v>
      </c>
      <c r="B105" s="65" t="s">
        <v>2296</v>
      </c>
      <c r="C105" s="65" t="s">
        <v>2297</v>
      </c>
      <c r="D105" s="65" t="s">
        <v>2298</v>
      </c>
      <c r="E105" s="65" t="s">
        <v>2309</v>
      </c>
      <c r="F105" s="65" t="s">
        <v>63</v>
      </c>
      <c r="G105" s="81">
        <v>1</v>
      </c>
      <c r="H105" s="78">
        <v>122110</v>
      </c>
      <c r="I105" s="68">
        <v>0</v>
      </c>
      <c r="J105" s="68">
        <v>122110</v>
      </c>
      <c r="K105" s="68">
        <v>0</v>
      </c>
      <c r="L105" s="87">
        <v>0</v>
      </c>
      <c r="M105" s="90">
        <v>0</v>
      </c>
      <c r="N105" s="93">
        <v>0</v>
      </c>
    </row>
    <row r="106" spans="1:14" ht="255" x14ac:dyDescent="0.25">
      <c r="A106" s="100" t="s">
        <v>170</v>
      </c>
      <c r="B106" s="65" t="s">
        <v>220</v>
      </c>
      <c r="C106" s="65" t="s">
        <v>952</v>
      </c>
      <c r="D106" s="65" t="s">
        <v>2325</v>
      </c>
      <c r="E106" s="65" t="s">
        <v>2329</v>
      </c>
      <c r="F106" s="65" t="s">
        <v>127</v>
      </c>
      <c r="G106" s="81">
        <v>1</v>
      </c>
      <c r="H106" s="78">
        <v>184740</v>
      </c>
      <c r="I106" s="68">
        <v>184740</v>
      </c>
      <c r="J106" s="68">
        <v>0</v>
      </c>
      <c r="K106" s="68">
        <v>0</v>
      </c>
      <c r="L106" s="87">
        <v>1200000</v>
      </c>
      <c r="M106" s="90">
        <v>1200000</v>
      </c>
      <c r="N106" s="93">
        <v>0</v>
      </c>
    </row>
    <row r="107" spans="1:14" ht="105" x14ac:dyDescent="0.25">
      <c r="A107" s="100" t="s">
        <v>170</v>
      </c>
      <c r="B107" s="65" t="s">
        <v>189</v>
      </c>
      <c r="C107" s="65" t="s">
        <v>190</v>
      </c>
      <c r="D107" s="65" t="s">
        <v>2346</v>
      </c>
      <c r="E107" s="65" t="s">
        <v>192</v>
      </c>
      <c r="F107" s="65" t="s">
        <v>50</v>
      </c>
      <c r="G107" s="81">
        <v>1</v>
      </c>
      <c r="H107" s="78">
        <v>586898</v>
      </c>
      <c r="I107" s="68">
        <v>586898</v>
      </c>
      <c r="J107" s="68">
        <v>0</v>
      </c>
      <c r="K107" s="68">
        <v>0</v>
      </c>
      <c r="L107" s="87">
        <v>0</v>
      </c>
      <c r="M107" s="90">
        <v>0</v>
      </c>
      <c r="N107" s="93">
        <v>0</v>
      </c>
    </row>
    <row r="108" spans="1:14" ht="105" x14ac:dyDescent="0.25">
      <c r="A108" s="100" t="s">
        <v>170</v>
      </c>
      <c r="B108" s="65" t="s">
        <v>212</v>
      </c>
      <c r="C108" s="65" t="s">
        <v>213</v>
      </c>
      <c r="D108" s="65" t="s">
        <v>2344</v>
      </c>
      <c r="E108" s="65" t="s">
        <v>214</v>
      </c>
      <c r="F108" s="65" t="s">
        <v>125</v>
      </c>
      <c r="G108" s="81">
        <v>1</v>
      </c>
      <c r="H108" s="78">
        <v>475010</v>
      </c>
      <c r="I108" s="68">
        <v>475010</v>
      </c>
      <c r="J108" s="68">
        <v>0</v>
      </c>
      <c r="K108" s="68">
        <v>0</v>
      </c>
      <c r="L108" s="87">
        <v>0</v>
      </c>
      <c r="M108" s="90">
        <v>0</v>
      </c>
      <c r="N108" s="93">
        <v>0</v>
      </c>
    </row>
    <row r="109" spans="1:14" ht="135" x14ac:dyDescent="0.25">
      <c r="A109" s="100" t="s">
        <v>170</v>
      </c>
      <c r="B109" s="65" t="s">
        <v>193</v>
      </c>
      <c r="C109" s="65" t="s">
        <v>194</v>
      </c>
      <c r="D109" s="65" t="s">
        <v>2349</v>
      </c>
      <c r="E109" s="65" t="s">
        <v>2353</v>
      </c>
      <c r="F109" s="65" t="s">
        <v>127</v>
      </c>
      <c r="G109" s="81">
        <v>1</v>
      </c>
      <c r="H109" s="78">
        <v>390789</v>
      </c>
      <c r="I109" s="68">
        <v>390789</v>
      </c>
      <c r="J109" s="68">
        <v>0</v>
      </c>
      <c r="K109" s="68">
        <v>0</v>
      </c>
      <c r="L109" s="87">
        <v>0</v>
      </c>
      <c r="M109" s="90">
        <v>0</v>
      </c>
      <c r="N109" s="93">
        <v>0</v>
      </c>
    </row>
    <row r="110" spans="1:14" ht="255" x14ac:dyDescent="0.25">
      <c r="A110" s="100" t="s">
        <v>170</v>
      </c>
      <c r="B110" s="65" t="s">
        <v>196</v>
      </c>
      <c r="C110" s="65" t="s">
        <v>197</v>
      </c>
      <c r="D110" s="65" t="s">
        <v>2362</v>
      </c>
      <c r="E110" s="65" t="s">
        <v>198</v>
      </c>
      <c r="F110" s="65" t="s">
        <v>125</v>
      </c>
      <c r="G110" s="81">
        <v>1</v>
      </c>
      <c r="H110" s="78">
        <v>317420</v>
      </c>
      <c r="I110" s="68">
        <v>0</v>
      </c>
      <c r="J110" s="68">
        <v>317420</v>
      </c>
      <c r="K110" s="68">
        <v>0</v>
      </c>
      <c r="L110" s="87">
        <v>2500000</v>
      </c>
      <c r="M110" s="90">
        <v>2500000</v>
      </c>
      <c r="N110" s="93">
        <v>0</v>
      </c>
    </row>
    <row r="111" spans="1:14" ht="240" x14ac:dyDescent="0.25">
      <c r="A111" s="100" t="s">
        <v>170</v>
      </c>
      <c r="B111" s="65" t="s">
        <v>199</v>
      </c>
      <c r="C111" s="65" t="s">
        <v>200</v>
      </c>
      <c r="D111" s="65" t="s">
        <v>2354</v>
      </c>
      <c r="E111" s="65" t="s">
        <v>2359</v>
      </c>
      <c r="F111" s="65" t="s">
        <v>72</v>
      </c>
      <c r="G111" s="81">
        <v>1</v>
      </c>
      <c r="H111" s="78">
        <v>300040</v>
      </c>
      <c r="I111" s="68">
        <v>300040</v>
      </c>
      <c r="J111" s="68">
        <v>0</v>
      </c>
      <c r="K111" s="68">
        <v>0</v>
      </c>
      <c r="L111" s="87">
        <v>4000000</v>
      </c>
      <c r="M111" s="90">
        <v>4000000</v>
      </c>
      <c r="N111" s="93">
        <v>0</v>
      </c>
    </row>
    <row r="112" spans="1:14" ht="90" x14ac:dyDescent="0.25">
      <c r="A112" s="100" t="s">
        <v>170</v>
      </c>
      <c r="B112" s="65" t="s">
        <v>2366</v>
      </c>
      <c r="C112" s="65" t="s">
        <v>2367</v>
      </c>
      <c r="D112" s="65" t="s">
        <v>2368</v>
      </c>
      <c r="E112" s="65" t="s">
        <v>2375</v>
      </c>
      <c r="F112" s="65" t="s">
        <v>184</v>
      </c>
      <c r="G112" s="81">
        <v>1</v>
      </c>
      <c r="H112" s="78">
        <v>620760</v>
      </c>
      <c r="I112" s="68">
        <v>0</v>
      </c>
      <c r="J112" s="68">
        <v>620760</v>
      </c>
      <c r="K112" s="68">
        <v>0</v>
      </c>
      <c r="L112" s="87">
        <v>0</v>
      </c>
      <c r="M112" s="90">
        <v>0</v>
      </c>
      <c r="N112" s="93">
        <v>0</v>
      </c>
    </row>
    <row r="113" spans="1:14" ht="135" x14ac:dyDescent="0.25">
      <c r="A113" s="100" t="s">
        <v>170</v>
      </c>
      <c r="B113" s="65" t="s">
        <v>2377</v>
      </c>
      <c r="C113" s="65" t="s">
        <v>2378</v>
      </c>
      <c r="D113" s="65" t="s">
        <v>2379</v>
      </c>
      <c r="E113" s="65" t="s">
        <v>2385</v>
      </c>
      <c r="F113" s="65" t="s">
        <v>201</v>
      </c>
      <c r="G113" s="81">
        <v>1</v>
      </c>
      <c r="H113" s="78">
        <v>190010</v>
      </c>
      <c r="I113" s="68">
        <v>0</v>
      </c>
      <c r="J113" s="68">
        <v>190010</v>
      </c>
      <c r="K113" s="68">
        <v>0</v>
      </c>
      <c r="L113" s="87">
        <v>1500000</v>
      </c>
      <c r="M113" s="90">
        <v>1500000</v>
      </c>
      <c r="N113" s="93">
        <v>0</v>
      </c>
    </row>
    <row r="114" spans="1:14" ht="105" x14ac:dyDescent="0.25">
      <c r="A114" s="100" t="s">
        <v>170</v>
      </c>
      <c r="B114" s="65" t="s">
        <v>203</v>
      </c>
      <c r="C114" s="65" t="s">
        <v>204</v>
      </c>
      <c r="D114" s="65" t="s">
        <v>2387</v>
      </c>
      <c r="E114" s="65" t="s">
        <v>205</v>
      </c>
      <c r="F114" s="65" t="s">
        <v>63</v>
      </c>
      <c r="G114" s="81">
        <v>1</v>
      </c>
      <c r="H114" s="78">
        <v>762160</v>
      </c>
      <c r="I114" s="68">
        <v>762160</v>
      </c>
      <c r="J114" s="68">
        <v>0</v>
      </c>
      <c r="K114" s="68">
        <v>0</v>
      </c>
      <c r="L114" s="87">
        <v>5000000</v>
      </c>
      <c r="M114" s="90">
        <v>5000000</v>
      </c>
      <c r="N114" s="93">
        <v>0</v>
      </c>
    </row>
    <row r="115" spans="1:14" ht="270" x14ac:dyDescent="0.25">
      <c r="A115" s="100" t="s">
        <v>170</v>
      </c>
      <c r="B115" s="65" t="s">
        <v>2390</v>
      </c>
      <c r="C115" s="65" t="s">
        <v>2391</v>
      </c>
      <c r="D115" s="65" t="s">
        <v>2392</v>
      </c>
      <c r="E115" s="65" t="s">
        <v>2401</v>
      </c>
      <c r="F115" s="65" t="s">
        <v>125</v>
      </c>
      <c r="G115" s="81">
        <v>1</v>
      </c>
      <c r="H115" s="78">
        <v>1695670</v>
      </c>
      <c r="I115" s="68">
        <v>1695670</v>
      </c>
      <c r="J115" s="68">
        <v>0</v>
      </c>
      <c r="K115" s="68">
        <v>0</v>
      </c>
      <c r="L115" s="87">
        <v>0</v>
      </c>
      <c r="M115" s="90">
        <v>0</v>
      </c>
      <c r="N115" s="93">
        <v>0</v>
      </c>
    </row>
    <row r="116" spans="1:14" ht="300" x14ac:dyDescent="0.25">
      <c r="A116" s="100" t="s">
        <v>170</v>
      </c>
      <c r="B116" s="65" t="s">
        <v>206</v>
      </c>
      <c r="C116" s="65" t="s">
        <v>207</v>
      </c>
      <c r="D116" s="65" t="s">
        <v>2402</v>
      </c>
      <c r="E116" s="65" t="s">
        <v>2407</v>
      </c>
      <c r="F116" s="65" t="s">
        <v>57</v>
      </c>
      <c r="G116" s="81">
        <v>1</v>
      </c>
      <c r="H116" s="78">
        <v>162320</v>
      </c>
      <c r="I116" s="68">
        <v>162320</v>
      </c>
      <c r="J116" s="68">
        <v>0</v>
      </c>
      <c r="K116" s="68">
        <v>0</v>
      </c>
      <c r="L116" s="87">
        <v>1000000</v>
      </c>
      <c r="M116" s="90">
        <v>1000000</v>
      </c>
      <c r="N116" s="93">
        <v>0</v>
      </c>
    </row>
    <row r="117" spans="1:14" ht="375" x14ac:dyDescent="0.25">
      <c r="A117" s="100" t="s">
        <v>170</v>
      </c>
      <c r="B117" s="65" t="s">
        <v>208</v>
      </c>
      <c r="C117" s="65" t="s">
        <v>977</v>
      </c>
      <c r="D117" s="65" t="s">
        <v>2412</v>
      </c>
      <c r="E117" s="65" t="s">
        <v>2415</v>
      </c>
      <c r="F117" s="65" t="s">
        <v>26</v>
      </c>
      <c r="G117" s="81">
        <v>1</v>
      </c>
      <c r="H117" s="78">
        <v>320330</v>
      </c>
      <c r="I117" s="68">
        <v>320330</v>
      </c>
      <c r="J117" s="68">
        <v>0</v>
      </c>
      <c r="K117" s="68">
        <v>0</v>
      </c>
      <c r="L117" s="87">
        <v>3200000</v>
      </c>
      <c r="M117" s="90">
        <v>3200000</v>
      </c>
      <c r="N117" s="93">
        <v>0</v>
      </c>
    </row>
    <row r="118" spans="1:14" ht="105" x14ac:dyDescent="0.25">
      <c r="A118" s="100" t="s">
        <v>170</v>
      </c>
      <c r="B118" s="65" t="s">
        <v>210</v>
      </c>
      <c r="C118" s="65" t="s">
        <v>982</v>
      </c>
      <c r="D118" s="65" t="s">
        <v>2408</v>
      </c>
      <c r="E118" s="65" t="s">
        <v>987</v>
      </c>
      <c r="F118" s="65" t="s">
        <v>83</v>
      </c>
      <c r="G118" s="81">
        <v>1</v>
      </c>
      <c r="H118" s="78">
        <v>203010</v>
      </c>
      <c r="I118" s="68">
        <v>203010</v>
      </c>
      <c r="J118" s="68">
        <v>0</v>
      </c>
      <c r="K118" s="68">
        <v>0</v>
      </c>
      <c r="L118" s="87">
        <v>1600000</v>
      </c>
      <c r="M118" s="90">
        <v>1600000</v>
      </c>
      <c r="N118" s="93">
        <v>0</v>
      </c>
    </row>
    <row r="119" spans="1:14" ht="105" x14ac:dyDescent="0.25">
      <c r="A119" s="100" t="s">
        <v>170</v>
      </c>
      <c r="B119" s="65" t="s">
        <v>215</v>
      </c>
      <c r="C119" s="65" t="s">
        <v>216</v>
      </c>
      <c r="D119" s="65" t="s">
        <v>2416</v>
      </c>
      <c r="E119" s="65" t="s">
        <v>968</v>
      </c>
      <c r="F119" s="65" t="s">
        <v>105</v>
      </c>
      <c r="G119" s="81">
        <v>1</v>
      </c>
      <c r="H119" s="78">
        <v>465833</v>
      </c>
      <c r="I119" s="68">
        <v>465833</v>
      </c>
      <c r="J119" s="68">
        <v>0</v>
      </c>
      <c r="K119" s="68">
        <v>0</v>
      </c>
      <c r="L119" s="87">
        <v>0</v>
      </c>
      <c r="M119" s="90">
        <v>0</v>
      </c>
      <c r="N119" s="93">
        <v>0</v>
      </c>
    </row>
    <row r="120" spans="1:14" ht="270" x14ac:dyDescent="0.25">
      <c r="A120" s="100" t="s">
        <v>170</v>
      </c>
      <c r="B120" s="65" t="s">
        <v>2419</v>
      </c>
      <c r="C120" s="65" t="s">
        <v>2420</v>
      </c>
      <c r="D120" s="65" t="s">
        <v>2424</v>
      </c>
      <c r="E120" s="65" t="s">
        <v>2435</v>
      </c>
      <c r="F120" s="65" t="s">
        <v>70</v>
      </c>
      <c r="G120" s="81">
        <v>1</v>
      </c>
      <c r="H120" s="78">
        <v>5000000</v>
      </c>
      <c r="I120" s="68">
        <v>5000000</v>
      </c>
      <c r="J120" s="68">
        <v>0</v>
      </c>
      <c r="K120" s="68">
        <v>0</v>
      </c>
      <c r="L120" s="87">
        <v>20000000</v>
      </c>
      <c r="M120" s="90">
        <v>20000000</v>
      </c>
      <c r="N120" s="93">
        <v>0</v>
      </c>
    </row>
    <row r="121" spans="1:14" ht="120" x14ac:dyDescent="0.25">
      <c r="A121" s="100" t="s">
        <v>170</v>
      </c>
      <c r="B121" s="65" t="s">
        <v>2438</v>
      </c>
      <c r="C121" s="65" t="s">
        <v>2439</v>
      </c>
      <c r="D121" s="65" t="s">
        <v>2440</v>
      </c>
      <c r="E121" s="65" t="s">
        <v>2448</v>
      </c>
      <c r="F121" s="65" t="s">
        <v>70</v>
      </c>
      <c r="G121" s="81">
        <v>1</v>
      </c>
      <c r="H121" s="78">
        <v>682940</v>
      </c>
      <c r="I121" s="68">
        <v>682940</v>
      </c>
      <c r="J121" s="68">
        <v>0</v>
      </c>
      <c r="K121" s="68">
        <v>0</v>
      </c>
      <c r="L121" s="87">
        <v>0</v>
      </c>
      <c r="M121" s="90">
        <v>0</v>
      </c>
      <c r="N121" s="93">
        <v>0</v>
      </c>
    </row>
    <row r="122" spans="1:14" ht="105" x14ac:dyDescent="0.25">
      <c r="A122" s="100" t="s">
        <v>170</v>
      </c>
      <c r="B122" s="65" t="s">
        <v>989</v>
      </c>
      <c r="C122" s="65" t="s">
        <v>990</v>
      </c>
      <c r="D122" s="65" t="s">
        <v>2450</v>
      </c>
      <c r="E122" s="65" t="s">
        <v>195</v>
      </c>
      <c r="F122" s="65" t="s">
        <v>186</v>
      </c>
      <c r="G122" s="81">
        <v>1</v>
      </c>
      <c r="H122" s="78">
        <v>403620</v>
      </c>
      <c r="I122" s="68">
        <v>403620</v>
      </c>
      <c r="J122" s="68">
        <v>0</v>
      </c>
      <c r="K122" s="68">
        <v>0</v>
      </c>
      <c r="L122" s="87">
        <v>0</v>
      </c>
      <c r="M122" s="90">
        <v>0</v>
      </c>
      <c r="N122" s="93">
        <v>0</v>
      </c>
    </row>
    <row r="123" spans="1:14" ht="105" x14ac:dyDescent="0.25">
      <c r="A123" s="100" t="s">
        <v>170</v>
      </c>
      <c r="B123" s="65" t="s">
        <v>997</v>
      </c>
      <c r="C123" s="65" t="s">
        <v>998</v>
      </c>
      <c r="D123" s="65" t="s">
        <v>2452</v>
      </c>
      <c r="E123" s="65" t="s">
        <v>195</v>
      </c>
      <c r="F123" s="65" t="s">
        <v>184</v>
      </c>
      <c r="G123" s="81">
        <v>1</v>
      </c>
      <c r="H123" s="78">
        <v>389183</v>
      </c>
      <c r="I123" s="68">
        <v>389183</v>
      </c>
      <c r="J123" s="68">
        <v>0</v>
      </c>
      <c r="K123" s="68">
        <v>0</v>
      </c>
      <c r="L123" s="87">
        <v>0</v>
      </c>
      <c r="M123" s="90">
        <v>0</v>
      </c>
      <c r="N123" s="93">
        <v>0</v>
      </c>
    </row>
    <row r="124" spans="1:14" ht="150" x14ac:dyDescent="0.25">
      <c r="A124" s="100" t="s">
        <v>170</v>
      </c>
      <c r="B124" s="65" t="s">
        <v>1013</v>
      </c>
      <c r="C124" s="65" t="s">
        <v>1014</v>
      </c>
      <c r="D124" s="65" t="s">
        <v>2459</v>
      </c>
      <c r="E124" s="65" t="s">
        <v>1021</v>
      </c>
      <c r="F124" s="65" t="s">
        <v>126</v>
      </c>
      <c r="G124" s="81">
        <v>1</v>
      </c>
      <c r="H124" s="78">
        <v>960020</v>
      </c>
      <c r="I124" s="68">
        <v>960020</v>
      </c>
      <c r="J124" s="68">
        <v>0</v>
      </c>
      <c r="K124" s="68">
        <v>0</v>
      </c>
      <c r="L124" s="87">
        <v>7734100</v>
      </c>
      <c r="M124" s="90">
        <v>7734100</v>
      </c>
      <c r="N124" s="93">
        <v>0</v>
      </c>
    </row>
    <row r="125" spans="1:14" ht="210" x14ac:dyDescent="0.25">
      <c r="A125" s="100" t="s">
        <v>170</v>
      </c>
      <c r="B125" s="65" t="s">
        <v>1022</v>
      </c>
      <c r="C125" s="65" t="s">
        <v>1023</v>
      </c>
      <c r="D125" s="65" t="s">
        <v>2455</v>
      </c>
      <c r="E125" s="65" t="s">
        <v>202</v>
      </c>
      <c r="F125" s="65" t="s">
        <v>63</v>
      </c>
      <c r="G125" s="81">
        <v>1</v>
      </c>
      <c r="H125" s="78">
        <v>588000</v>
      </c>
      <c r="I125" s="68">
        <v>588000</v>
      </c>
      <c r="J125" s="68">
        <v>0</v>
      </c>
      <c r="K125" s="68">
        <v>0</v>
      </c>
      <c r="L125" s="87">
        <v>0</v>
      </c>
      <c r="M125" s="90">
        <v>0</v>
      </c>
      <c r="N125" s="93">
        <v>0</v>
      </c>
    </row>
    <row r="126" spans="1:14" ht="240" x14ac:dyDescent="0.25">
      <c r="A126" s="100" t="s">
        <v>170</v>
      </c>
      <c r="B126" s="65" t="s">
        <v>1025</v>
      </c>
      <c r="C126" s="65" t="s">
        <v>1026</v>
      </c>
      <c r="D126" s="65" t="s">
        <v>2209</v>
      </c>
      <c r="E126" s="65" t="s">
        <v>2215</v>
      </c>
      <c r="F126" s="65" t="s">
        <v>201</v>
      </c>
      <c r="G126" s="81">
        <v>1</v>
      </c>
      <c r="H126" s="78">
        <v>12710736</v>
      </c>
      <c r="I126" s="68">
        <v>12710736</v>
      </c>
      <c r="J126" s="68">
        <v>0</v>
      </c>
      <c r="K126" s="68">
        <v>0</v>
      </c>
      <c r="L126" s="87">
        <v>0</v>
      </c>
      <c r="M126" s="90">
        <v>0</v>
      </c>
      <c r="N126" s="93">
        <v>0</v>
      </c>
    </row>
    <row r="127" spans="1:14" ht="255" x14ac:dyDescent="0.25">
      <c r="A127" s="100" t="s">
        <v>170</v>
      </c>
      <c r="B127" s="65" t="s">
        <v>2176</v>
      </c>
      <c r="C127" s="65" t="s">
        <v>2177</v>
      </c>
      <c r="D127" s="65" t="s">
        <v>2178</v>
      </c>
      <c r="E127" s="65" t="s">
        <v>2187</v>
      </c>
      <c r="F127" s="65" t="s">
        <v>126</v>
      </c>
      <c r="G127" s="81">
        <v>1</v>
      </c>
      <c r="H127" s="78">
        <v>1531180</v>
      </c>
      <c r="I127" s="68">
        <v>0</v>
      </c>
      <c r="J127" s="68">
        <v>1531180</v>
      </c>
      <c r="K127" s="68">
        <v>0</v>
      </c>
      <c r="L127" s="87">
        <v>0</v>
      </c>
      <c r="M127" s="90">
        <v>0</v>
      </c>
      <c r="N127" s="93">
        <v>0</v>
      </c>
    </row>
    <row r="128" spans="1:14" ht="150" x14ac:dyDescent="0.25">
      <c r="A128" s="100" t="s">
        <v>170</v>
      </c>
      <c r="B128" s="65" t="s">
        <v>2217</v>
      </c>
      <c r="C128" s="65" t="s">
        <v>2218</v>
      </c>
      <c r="D128" s="65" t="s">
        <v>2219</v>
      </c>
      <c r="E128" s="65" t="s">
        <v>2226</v>
      </c>
      <c r="F128" s="65" t="s">
        <v>126</v>
      </c>
      <c r="G128" s="81">
        <v>1</v>
      </c>
      <c r="H128" s="78">
        <v>1278370</v>
      </c>
      <c r="I128" s="68">
        <v>1278370</v>
      </c>
      <c r="J128" s="68">
        <v>0</v>
      </c>
      <c r="K128" s="68">
        <v>0</v>
      </c>
      <c r="L128" s="87">
        <v>0</v>
      </c>
      <c r="M128" s="90">
        <v>0</v>
      </c>
      <c r="N128" s="93">
        <v>0</v>
      </c>
    </row>
    <row r="129" spans="1:14" ht="180" x14ac:dyDescent="0.25">
      <c r="A129" s="100" t="s">
        <v>170</v>
      </c>
      <c r="B129" s="65" t="s">
        <v>2236</v>
      </c>
      <c r="C129" s="65" t="s">
        <v>2237</v>
      </c>
      <c r="D129" s="65" t="s">
        <v>2238</v>
      </c>
      <c r="E129" s="65" t="s">
        <v>2245</v>
      </c>
      <c r="F129" s="65" t="s">
        <v>35</v>
      </c>
      <c r="G129" s="81">
        <v>1</v>
      </c>
      <c r="H129" s="78">
        <v>1556810</v>
      </c>
      <c r="I129" s="68">
        <v>0</v>
      </c>
      <c r="J129" s="68">
        <v>1556810</v>
      </c>
      <c r="K129" s="68">
        <v>0</v>
      </c>
      <c r="L129" s="87">
        <v>0</v>
      </c>
      <c r="M129" s="90">
        <v>0</v>
      </c>
      <c r="N129" s="93">
        <v>0</v>
      </c>
    </row>
    <row r="130" spans="1:14" ht="60" x14ac:dyDescent="0.25">
      <c r="A130" s="100" t="s">
        <v>170</v>
      </c>
      <c r="B130" s="65" t="s">
        <v>2248</v>
      </c>
      <c r="C130" s="65" t="s">
        <v>2249</v>
      </c>
      <c r="D130" s="65" t="s">
        <v>2250</v>
      </c>
      <c r="E130" s="65" t="s">
        <v>2257</v>
      </c>
      <c r="F130" s="65" t="s">
        <v>57</v>
      </c>
      <c r="G130" s="81">
        <v>1</v>
      </c>
      <c r="H130" s="78">
        <v>954420</v>
      </c>
      <c r="I130" s="68">
        <v>954420</v>
      </c>
      <c r="J130" s="68">
        <v>0</v>
      </c>
      <c r="K130" s="68">
        <v>0</v>
      </c>
      <c r="L130" s="87">
        <v>0</v>
      </c>
      <c r="M130" s="90">
        <v>0</v>
      </c>
      <c r="N130" s="93">
        <v>0</v>
      </c>
    </row>
    <row r="131" spans="1:14" ht="150" x14ac:dyDescent="0.25">
      <c r="A131" s="100" t="s">
        <v>170</v>
      </c>
      <c r="B131" s="65" t="s">
        <v>2269</v>
      </c>
      <c r="C131" s="65" t="s">
        <v>2270</v>
      </c>
      <c r="D131" s="65" t="s">
        <v>2271</v>
      </c>
      <c r="E131" s="65" t="s">
        <v>2279</v>
      </c>
      <c r="F131" s="65" t="s">
        <v>127</v>
      </c>
      <c r="G131" s="81">
        <v>1</v>
      </c>
      <c r="H131" s="78">
        <v>443940</v>
      </c>
      <c r="I131" s="68">
        <v>443940</v>
      </c>
      <c r="J131" s="68">
        <v>0</v>
      </c>
      <c r="K131" s="68">
        <v>0</v>
      </c>
      <c r="L131" s="87">
        <v>0</v>
      </c>
      <c r="M131" s="90">
        <v>0</v>
      </c>
      <c r="N131" s="93">
        <v>0</v>
      </c>
    </row>
    <row r="132" spans="1:14" ht="120" x14ac:dyDescent="0.25">
      <c r="A132" s="100" t="s">
        <v>170</v>
      </c>
      <c r="B132" s="65" t="s">
        <v>2281</v>
      </c>
      <c r="C132" s="65" t="s">
        <v>2282</v>
      </c>
      <c r="D132" s="65" t="s">
        <v>2283</v>
      </c>
      <c r="E132" s="65" t="s">
        <v>2289</v>
      </c>
      <c r="F132" s="65" t="s">
        <v>57</v>
      </c>
      <c r="G132" s="81">
        <v>1</v>
      </c>
      <c r="H132" s="78">
        <v>593350</v>
      </c>
      <c r="I132" s="68">
        <v>0</v>
      </c>
      <c r="J132" s="68">
        <v>593350</v>
      </c>
      <c r="K132" s="68">
        <v>0</v>
      </c>
      <c r="L132" s="87">
        <v>0</v>
      </c>
      <c r="M132" s="90">
        <v>0</v>
      </c>
      <c r="N132" s="93">
        <v>0</v>
      </c>
    </row>
    <row r="133" spans="1:14" ht="135" x14ac:dyDescent="0.25">
      <c r="A133" s="100" t="s">
        <v>170</v>
      </c>
      <c r="B133" s="65" t="s">
        <v>2311</v>
      </c>
      <c r="C133" s="65" t="s">
        <v>2312</v>
      </c>
      <c r="D133" s="65" t="s">
        <v>2313</v>
      </c>
      <c r="E133" s="65" t="s">
        <v>2323</v>
      </c>
      <c r="F133" s="65" t="s">
        <v>121</v>
      </c>
      <c r="G133" s="81">
        <v>1</v>
      </c>
      <c r="H133" s="78">
        <v>3657110</v>
      </c>
      <c r="I133" s="68">
        <v>3657110</v>
      </c>
      <c r="J133" s="68">
        <v>0</v>
      </c>
      <c r="K133" s="68">
        <v>0</v>
      </c>
      <c r="L133" s="87">
        <v>0</v>
      </c>
      <c r="M133" s="90">
        <v>0</v>
      </c>
      <c r="N133" s="93">
        <v>0</v>
      </c>
    </row>
    <row r="134" spans="1:14" ht="120" x14ac:dyDescent="0.25">
      <c r="A134" s="100" t="s">
        <v>170</v>
      </c>
      <c r="B134" s="65" t="s">
        <v>2331</v>
      </c>
      <c r="C134" s="65" t="s">
        <v>2332</v>
      </c>
      <c r="D134" s="65" t="s">
        <v>2333</v>
      </c>
      <c r="E134" s="65" t="s">
        <v>2343</v>
      </c>
      <c r="F134" s="65" t="s">
        <v>70</v>
      </c>
      <c r="G134" s="81">
        <v>1</v>
      </c>
      <c r="H134" s="78">
        <v>2290000</v>
      </c>
      <c r="I134" s="68">
        <v>2290000</v>
      </c>
      <c r="J134" s="68">
        <v>0</v>
      </c>
      <c r="K134" s="68">
        <v>0</v>
      </c>
      <c r="L134" s="87">
        <v>0</v>
      </c>
      <c r="M134" s="90">
        <v>0</v>
      </c>
      <c r="N134" s="93">
        <v>0</v>
      </c>
    </row>
    <row r="135" spans="1:14" ht="90" x14ac:dyDescent="0.25">
      <c r="A135" s="100" t="s">
        <v>170</v>
      </c>
      <c r="B135" s="65" t="s">
        <v>2463</v>
      </c>
      <c r="C135" s="65" t="s">
        <v>2464</v>
      </c>
      <c r="D135" s="65" t="s">
        <v>2466</v>
      </c>
      <c r="E135" s="65" t="s">
        <v>2471</v>
      </c>
      <c r="F135" s="65" t="s">
        <v>105</v>
      </c>
      <c r="G135" s="81">
        <v>1</v>
      </c>
      <c r="H135" s="78">
        <v>80000</v>
      </c>
      <c r="I135" s="68">
        <v>0</v>
      </c>
      <c r="J135" s="68">
        <v>80000</v>
      </c>
      <c r="K135" s="68">
        <v>0</v>
      </c>
      <c r="L135" s="87">
        <v>0</v>
      </c>
      <c r="M135" s="90">
        <v>0</v>
      </c>
      <c r="N135" s="93">
        <v>0</v>
      </c>
    </row>
    <row r="136" spans="1:14" ht="120" x14ac:dyDescent="0.25">
      <c r="A136" s="100" t="s">
        <v>170</v>
      </c>
      <c r="B136" s="65" t="s">
        <v>2474</v>
      </c>
      <c r="C136" s="65" t="s">
        <v>2475</v>
      </c>
      <c r="D136" s="65" t="s">
        <v>2476</v>
      </c>
      <c r="E136" s="65" t="s">
        <v>2483</v>
      </c>
      <c r="F136" s="65" t="s">
        <v>63</v>
      </c>
      <c r="G136" s="81">
        <v>1</v>
      </c>
      <c r="H136" s="78">
        <v>394000</v>
      </c>
      <c r="I136" s="68">
        <v>0</v>
      </c>
      <c r="J136" s="68">
        <v>394000</v>
      </c>
      <c r="K136" s="68">
        <v>0</v>
      </c>
      <c r="L136" s="87">
        <v>2900000</v>
      </c>
      <c r="M136" s="90">
        <v>2900000</v>
      </c>
      <c r="N136" s="93">
        <v>0</v>
      </c>
    </row>
    <row r="137" spans="1:14" ht="210" x14ac:dyDescent="0.25">
      <c r="A137" s="100" t="s">
        <v>170</v>
      </c>
      <c r="B137" s="65" t="s">
        <v>2485</v>
      </c>
      <c r="C137" s="65" t="s">
        <v>2486</v>
      </c>
      <c r="D137" s="65" t="s">
        <v>2487</v>
      </c>
      <c r="E137" s="65" t="s">
        <v>2493</v>
      </c>
      <c r="F137" s="65" t="s">
        <v>63</v>
      </c>
      <c r="G137" s="81">
        <v>1</v>
      </c>
      <c r="H137" s="78">
        <v>675000</v>
      </c>
      <c r="I137" s="68">
        <v>0</v>
      </c>
      <c r="J137" s="68">
        <v>675000</v>
      </c>
      <c r="K137" s="68">
        <v>0</v>
      </c>
      <c r="L137" s="87">
        <v>0</v>
      </c>
      <c r="M137" s="90">
        <v>0</v>
      </c>
      <c r="N137" s="93">
        <v>0</v>
      </c>
    </row>
    <row r="138" spans="1:14" ht="300" x14ac:dyDescent="0.25">
      <c r="A138" s="100" t="s">
        <v>170</v>
      </c>
      <c r="B138" s="65" t="s">
        <v>2497</v>
      </c>
      <c r="C138" s="65" t="s">
        <v>2498</v>
      </c>
      <c r="D138" s="65" t="s">
        <v>2499</v>
      </c>
      <c r="E138" s="65" t="s">
        <v>2510</v>
      </c>
      <c r="F138" s="65" t="s">
        <v>72</v>
      </c>
      <c r="G138" s="81">
        <v>1</v>
      </c>
      <c r="H138" s="78">
        <v>1000110</v>
      </c>
      <c r="I138" s="68">
        <v>0</v>
      </c>
      <c r="J138" s="68">
        <v>1000110</v>
      </c>
      <c r="K138" s="68">
        <v>0</v>
      </c>
      <c r="L138" s="87">
        <v>18000000</v>
      </c>
      <c r="M138" s="90">
        <v>18000000</v>
      </c>
      <c r="N138" s="93">
        <v>0</v>
      </c>
    </row>
    <row r="139" spans="1:14" ht="285" x14ac:dyDescent="0.25">
      <c r="A139" s="100" t="s">
        <v>170</v>
      </c>
      <c r="B139" s="65" t="s">
        <v>2512</v>
      </c>
      <c r="C139" s="65" t="s">
        <v>2513</v>
      </c>
      <c r="D139" s="65" t="s">
        <v>2514</v>
      </c>
      <c r="E139" s="65" t="s">
        <v>2525</v>
      </c>
      <c r="F139" s="65" t="s">
        <v>105</v>
      </c>
      <c r="G139" s="81">
        <v>1</v>
      </c>
      <c r="H139" s="78">
        <v>326550</v>
      </c>
      <c r="I139" s="68">
        <v>0</v>
      </c>
      <c r="J139" s="68">
        <v>326550</v>
      </c>
      <c r="K139" s="68">
        <v>0</v>
      </c>
      <c r="L139" s="87">
        <v>23000000</v>
      </c>
      <c r="M139" s="90">
        <v>23000000</v>
      </c>
      <c r="N139" s="93">
        <v>0</v>
      </c>
    </row>
    <row r="140" spans="1:14" ht="90" x14ac:dyDescent="0.25">
      <c r="A140" s="100" t="s">
        <v>170</v>
      </c>
      <c r="B140" s="65" t="s">
        <v>2528</v>
      </c>
      <c r="C140" s="65" t="s">
        <v>2529</v>
      </c>
      <c r="D140" s="65" t="s">
        <v>2530</v>
      </c>
      <c r="E140" s="65" t="s">
        <v>2540</v>
      </c>
      <c r="F140" s="65" t="s">
        <v>70</v>
      </c>
      <c r="G140" s="81">
        <v>1</v>
      </c>
      <c r="H140" s="78">
        <v>180000</v>
      </c>
      <c r="I140" s="68">
        <v>0</v>
      </c>
      <c r="J140" s="68">
        <v>180000</v>
      </c>
      <c r="K140" s="68">
        <v>0</v>
      </c>
      <c r="L140" s="87">
        <v>1350000</v>
      </c>
      <c r="M140" s="90">
        <v>1350000</v>
      </c>
      <c r="N140" s="93">
        <v>0</v>
      </c>
    </row>
    <row r="141" spans="1:14" ht="75" x14ac:dyDescent="0.25">
      <c r="A141" s="100" t="s">
        <v>170</v>
      </c>
      <c r="B141" s="65" t="s">
        <v>2555</v>
      </c>
      <c r="C141" s="65" t="s">
        <v>2556</v>
      </c>
      <c r="D141" s="65" t="s">
        <v>2557</v>
      </c>
      <c r="E141" s="65" t="s">
        <v>2563</v>
      </c>
      <c r="F141" s="65" t="s">
        <v>201</v>
      </c>
      <c r="G141" s="81">
        <v>1</v>
      </c>
      <c r="H141" s="78">
        <v>180000</v>
      </c>
      <c r="I141" s="68">
        <v>0</v>
      </c>
      <c r="J141" s="68">
        <v>180000</v>
      </c>
      <c r="K141" s="68">
        <v>0</v>
      </c>
      <c r="L141" s="87">
        <v>1200000</v>
      </c>
      <c r="M141" s="90">
        <v>1200000</v>
      </c>
      <c r="N141" s="93">
        <v>0</v>
      </c>
    </row>
    <row r="142" spans="1:14" ht="90" x14ac:dyDescent="0.25">
      <c r="A142" s="100" t="s">
        <v>170</v>
      </c>
      <c r="B142" s="65" t="s">
        <v>2566</v>
      </c>
      <c r="C142" s="65" t="s">
        <v>2567</v>
      </c>
      <c r="D142" s="65" t="s">
        <v>2568</v>
      </c>
      <c r="E142" s="65" t="s">
        <v>2572</v>
      </c>
      <c r="F142" s="65" t="s">
        <v>63</v>
      </c>
      <c r="G142" s="81">
        <v>1</v>
      </c>
      <c r="H142" s="78">
        <v>545000</v>
      </c>
      <c r="I142" s="68">
        <v>0</v>
      </c>
      <c r="J142" s="68">
        <v>545000</v>
      </c>
      <c r="K142" s="68">
        <v>0</v>
      </c>
      <c r="L142" s="87">
        <v>1600000</v>
      </c>
      <c r="M142" s="90">
        <v>1600000</v>
      </c>
      <c r="N142" s="93">
        <v>0</v>
      </c>
    </row>
    <row r="143" spans="1:14" x14ac:dyDescent="0.25">
      <c r="A143" s="74" t="s">
        <v>244</v>
      </c>
      <c r="B143" s="75"/>
      <c r="C143" s="75"/>
      <c r="D143" s="75"/>
      <c r="E143" s="75"/>
      <c r="F143" s="75"/>
      <c r="G143" s="82">
        <v>47</v>
      </c>
      <c r="H143" s="79">
        <v>69869839</v>
      </c>
      <c r="I143" s="76">
        <v>60097449</v>
      </c>
      <c r="J143" s="76">
        <v>9772390</v>
      </c>
      <c r="K143" s="76">
        <v>0</v>
      </c>
      <c r="L143" s="88">
        <v>113389100</v>
      </c>
      <c r="M143" s="91">
        <v>113389100</v>
      </c>
      <c r="N143" s="94">
        <v>0</v>
      </c>
    </row>
    <row r="144" spans="1:14" ht="315" x14ac:dyDescent="0.25">
      <c r="A144" s="65" t="s">
        <v>144</v>
      </c>
      <c r="B144" s="65" t="s">
        <v>145</v>
      </c>
      <c r="C144" s="65" t="s">
        <v>146</v>
      </c>
      <c r="D144" s="65" t="s">
        <v>2044</v>
      </c>
      <c r="E144" s="65" t="s">
        <v>1067</v>
      </c>
      <c r="F144" s="65" t="s">
        <v>26</v>
      </c>
      <c r="G144" s="81">
        <v>1</v>
      </c>
      <c r="H144" s="78">
        <v>427235</v>
      </c>
      <c r="I144" s="68">
        <v>0</v>
      </c>
      <c r="J144" s="68">
        <v>427235</v>
      </c>
      <c r="K144" s="68">
        <v>0</v>
      </c>
      <c r="L144" s="87">
        <v>0</v>
      </c>
      <c r="M144" s="90">
        <v>0</v>
      </c>
      <c r="N144" s="93">
        <v>0</v>
      </c>
    </row>
    <row r="145" spans="1:14" ht="375" x14ac:dyDescent="0.25">
      <c r="A145" s="100" t="s">
        <v>144</v>
      </c>
      <c r="B145" s="65" t="s">
        <v>150</v>
      </c>
      <c r="C145" s="65" t="s">
        <v>151</v>
      </c>
      <c r="D145" s="65" t="s">
        <v>2040</v>
      </c>
      <c r="E145" s="65" t="s">
        <v>2043</v>
      </c>
      <c r="F145" s="65" t="s">
        <v>35</v>
      </c>
      <c r="G145" s="81">
        <v>1</v>
      </c>
      <c r="H145" s="78">
        <v>340012</v>
      </c>
      <c r="I145" s="68">
        <v>0</v>
      </c>
      <c r="J145" s="68">
        <v>340012</v>
      </c>
      <c r="K145" s="68">
        <v>0</v>
      </c>
      <c r="L145" s="87">
        <v>0</v>
      </c>
      <c r="M145" s="90">
        <v>0</v>
      </c>
      <c r="N145" s="93">
        <v>0</v>
      </c>
    </row>
    <row r="146" spans="1:14" ht="210" x14ac:dyDescent="0.25">
      <c r="A146" s="100" t="s">
        <v>144</v>
      </c>
      <c r="B146" s="65" t="s">
        <v>154</v>
      </c>
      <c r="C146" s="65" t="s">
        <v>899</v>
      </c>
      <c r="D146" s="65" t="s">
        <v>2049</v>
      </c>
      <c r="E146" s="65" t="s">
        <v>2053</v>
      </c>
      <c r="F146" s="65" t="s">
        <v>35</v>
      </c>
      <c r="G146" s="81">
        <v>1</v>
      </c>
      <c r="H146" s="78">
        <v>100550</v>
      </c>
      <c r="I146" s="68">
        <v>0</v>
      </c>
      <c r="J146" s="68">
        <v>100550</v>
      </c>
      <c r="K146" s="68">
        <v>0</v>
      </c>
      <c r="L146" s="87">
        <v>1100510</v>
      </c>
      <c r="M146" s="90">
        <v>1100510</v>
      </c>
      <c r="N146" s="93">
        <v>0</v>
      </c>
    </row>
    <row r="147" spans="1:14" ht="150" x14ac:dyDescent="0.25">
      <c r="A147" s="100" t="s">
        <v>144</v>
      </c>
      <c r="B147" s="65" t="s">
        <v>159</v>
      </c>
      <c r="C147" s="65" t="s">
        <v>160</v>
      </c>
      <c r="D147" s="65" t="s">
        <v>905</v>
      </c>
      <c r="E147" s="65" t="s">
        <v>907</v>
      </c>
      <c r="F147" s="65" t="s">
        <v>63</v>
      </c>
      <c r="G147" s="81">
        <v>1</v>
      </c>
      <c r="H147" s="78">
        <v>232050</v>
      </c>
      <c r="I147" s="68">
        <v>232050</v>
      </c>
      <c r="J147" s="68">
        <v>0</v>
      </c>
      <c r="K147" s="68">
        <v>0</v>
      </c>
      <c r="L147" s="87">
        <v>0</v>
      </c>
      <c r="M147" s="90">
        <v>0</v>
      </c>
      <c r="N147" s="93">
        <v>0</v>
      </c>
    </row>
    <row r="148" spans="1:14" ht="240" x14ac:dyDescent="0.25">
      <c r="A148" s="100" t="s">
        <v>144</v>
      </c>
      <c r="B148" s="65" t="s">
        <v>163</v>
      </c>
      <c r="C148" s="65" t="s">
        <v>164</v>
      </c>
      <c r="D148" s="65" t="s">
        <v>908</v>
      </c>
      <c r="E148" s="65" t="s">
        <v>166</v>
      </c>
      <c r="F148" s="65" t="s">
        <v>35</v>
      </c>
      <c r="G148" s="81">
        <v>1</v>
      </c>
      <c r="H148" s="78">
        <v>194970</v>
      </c>
      <c r="I148" s="68">
        <v>194970</v>
      </c>
      <c r="J148" s="68">
        <v>0</v>
      </c>
      <c r="K148" s="68">
        <v>0</v>
      </c>
      <c r="L148" s="87">
        <v>1400000</v>
      </c>
      <c r="M148" s="90">
        <v>1400000</v>
      </c>
      <c r="N148" s="93">
        <v>0</v>
      </c>
    </row>
    <row r="149" spans="1:14" ht="270" x14ac:dyDescent="0.25">
      <c r="A149" s="100" t="s">
        <v>144</v>
      </c>
      <c r="B149" s="65" t="s">
        <v>867</v>
      </c>
      <c r="C149" s="65" t="s">
        <v>158</v>
      </c>
      <c r="D149" s="65" t="s">
        <v>2057</v>
      </c>
      <c r="E149" s="65" t="s">
        <v>2063</v>
      </c>
      <c r="F149" s="65" t="s">
        <v>35</v>
      </c>
      <c r="G149" s="81">
        <v>1</v>
      </c>
      <c r="H149" s="78">
        <v>2395310</v>
      </c>
      <c r="I149" s="68">
        <v>2395310</v>
      </c>
      <c r="J149" s="68">
        <v>0</v>
      </c>
      <c r="K149" s="68">
        <v>0</v>
      </c>
      <c r="L149" s="87">
        <v>0</v>
      </c>
      <c r="M149" s="90">
        <v>0</v>
      </c>
      <c r="N149" s="93">
        <v>0</v>
      </c>
    </row>
    <row r="150" spans="1:14" ht="345" x14ac:dyDescent="0.25">
      <c r="A150" s="100" t="s">
        <v>144</v>
      </c>
      <c r="B150" s="65" t="s">
        <v>884</v>
      </c>
      <c r="C150" s="65" t="s">
        <v>885</v>
      </c>
      <c r="D150" s="65" t="s">
        <v>2071</v>
      </c>
      <c r="E150" s="65" t="s">
        <v>2073</v>
      </c>
      <c r="F150" s="65" t="s">
        <v>105</v>
      </c>
      <c r="G150" s="81">
        <v>1</v>
      </c>
      <c r="H150" s="78">
        <v>73869</v>
      </c>
      <c r="I150" s="68">
        <v>73869</v>
      </c>
      <c r="J150" s="68">
        <v>0</v>
      </c>
      <c r="K150" s="68">
        <v>0</v>
      </c>
      <c r="L150" s="87">
        <v>0</v>
      </c>
      <c r="M150" s="90">
        <v>0</v>
      </c>
      <c r="N150" s="93">
        <v>0</v>
      </c>
    </row>
    <row r="151" spans="1:14" ht="409.5" x14ac:dyDescent="0.25">
      <c r="A151" s="100" t="s">
        <v>144</v>
      </c>
      <c r="B151" s="65" t="s">
        <v>914</v>
      </c>
      <c r="C151" s="65" t="s">
        <v>915</v>
      </c>
      <c r="D151" s="65" t="s">
        <v>2171</v>
      </c>
      <c r="E151" s="65" t="s">
        <v>922</v>
      </c>
      <c r="F151" s="65" t="s">
        <v>105</v>
      </c>
      <c r="G151" s="81">
        <v>1</v>
      </c>
      <c r="H151" s="78">
        <v>620965</v>
      </c>
      <c r="I151" s="68">
        <v>0</v>
      </c>
      <c r="J151" s="68">
        <v>620965</v>
      </c>
      <c r="K151" s="68">
        <v>0</v>
      </c>
      <c r="L151" s="87">
        <v>0</v>
      </c>
      <c r="M151" s="90">
        <v>0</v>
      </c>
      <c r="N151" s="93">
        <v>0</v>
      </c>
    </row>
    <row r="152" spans="1:14" ht="375" x14ac:dyDescent="0.25">
      <c r="A152" s="100" t="s">
        <v>144</v>
      </c>
      <c r="B152" s="65" t="s">
        <v>2065</v>
      </c>
      <c r="C152" s="65" t="s">
        <v>877</v>
      </c>
      <c r="D152" s="65" t="s">
        <v>2066</v>
      </c>
      <c r="E152" s="65" t="s">
        <v>882</v>
      </c>
      <c r="F152" s="65" t="s">
        <v>105</v>
      </c>
      <c r="G152" s="81">
        <v>1</v>
      </c>
      <c r="H152" s="78">
        <v>549570</v>
      </c>
      <c r="I152" s="68">
        <v>549570</v>
      </c>
      <c r="J152" s="68">
        <v>0</v>
      </c>
      <c r="K152" s="68">
        <v>0</v>
      </c>
      <c r="L152" s="87">
        <v>6000000</v>
      </c>
      <c r="M152" s="90">
        <v>6000000</v>
      </c>
      <c r="N152" s="93">
        <v>0</v>
      </c>
    </row>
    <row r="153" spans="1:14" ht="300" x14ac:dyDescent="0.25">
      <c r="A153" s="100" t="s">
        <v>144</v>
      </c>
      <c r="B153" s="65" t="s">
        <v>2075</v>
      </c>
      <c r="C153" s="65" t="s">
        <v>2076</v>
      </c>
      <c r="D153" s="65" t="s">
        <v>2078</v>
      </c>
      <c r="E153" s="65" t="s">
        <v>2087</v>
      </c>
      <c r="F153" s="65" t="s">
        <v>35</v>
      </c>
      <c r="G153" s="81">
        <v>1</v>
      </c>
      <c r="H153" s="78">
        <v>1405950</v>
      </c>
      <c r="I153" s="68">
        <v>0</v>
      </c>
      <c r="J153" s="68">
        <v>1405950</v>
      </c>
      <c r="K153" s="68">
        <v>0</v>
      </c>
      <c r="L153" s="87">
        <v>0</v>
      </c>
      <c r="M153" s="90">
        <v>0</v>
      </c>
      <c r="N153" s="93">
        <v>0</v>
      </c>
    </row>
    <row r="154" spans="1:14" ht="345" x14ac:dyDescent="0.25">
      <c r="A154" s="100" t="s">
        <v>144</v>
      </c>
      <c r="B154" s="65" t="s">
        <v>2089</v>
      </c>
      <c r="C154" s="65" t="s">
        <v>2090</v>
      </c>
      <c r="D154" s="65" t="s">
        <v>2093</v>
      </c>
      <c r="E154" s="65" t="s">
        <v>2099</v>
      </c>
      <c r="F154" s="65" t="s">
        <v>105</v>
      </c>
      <c r="G154" s="81">
        <v>1</v>
      </c>
      <c r="H154" s="78">
        <v>406254</v>
      </c>
      <c r="I154" s="68">
        <v>0</v>
      </c>
      <c r="J154" s="68">
        <v>406254</v>
      </c>
      <c r="K154" s="68">
        <v>0</v>
      </c>
      <c r="L154" s="87">
        <v>0</v>
      </c>
      <c r="M154" s="90">
        <v>0</v>
      </c>
      <c r="N154" s="93">
        <v>0</v>
      </c>
    </row>
    <row r="155" spans="1:14" ht="345" x14ac:dyDescent="0.25">
      <c r="A155" s="100" t="s">
        <v>144</v>
      </c>
      <c r="B155" s="65" t="s">
        <v>2101</v>
      </c>
      <c r="C155" s="65" t="s">
        <v>2102</v>
      </c>
      <c r="D155" s="65" t="s">
        <v>2106</v>
      </c>
      <c r="E155" s="65" t="s">
        <v>2111</v>
      </c>
      <c r="F155" s="65" t="s">
        <v>105</v>
      </c>
      <c r="G155" s="81">
        <v>1</v>
      </c>
      <c r="H155" s="78">
        <v>379980</v>
      </c>
      <c r="I155" s="68">
        <v>0</v>
      </c>
      <c r="J155" s="68">
        <v>379980</v>
      </c>
      <c r="K155" s="68">
        <v>0</v>
      </c>
      <c r="L155" s="87">
        <v>0</v>
      </c>
      <c r="M155" s="90">
        <v>0</v>
      </c>
      <c r="N155" s="93">
        <v>0</v>
      </c>
    </row>
    <row r="156" spans="1:14" ht="300" x14ac:dyDescent="0.25">
      <c r="A156" s="100" t="s">
        <v>144</v>
      </c>
      <c r="B156" s="65" t="s">
        <v>2114</v>
      </c>
      <c r="C156" s="65" t="s">
        <v>2115</v>
      </c>
      <c r="D156" s="65" t="s">
        <v>2117</v>
      </c>
      <c r="E156" s="65" t="s">
        <v>2122</v>
      </c>
      <c r="F156" s="65" t="s">
        <v>105</v>
      </c>
      <c r="G156" s="81">
        <v>1</v>
      </c>
      <c r="H156" s="78">
        <v>68550</v>
      </c>
      <c r="I156" s="68">
        <v>0</v>
      </c>
      <c r="J156" s="68">
        <v>68550</v>
      </c>
      <c r="K156" s="68">
        <v>0</v>
      </c>
      <c r="L156" s="87">
        <v>314740</v>
      </c>
      <c r="M156" s="90">
        <v>314740</v>
      </c>
      <c r="N156" s="93">
        <v>0</v>
      </c>
    </row>
    <row r="157" spans="1:14" ht="409.5" x14ac:dyDescent="0.25">
      <c r="A157" s="100" t="s">
        <v>144</v>
      </c>
      <c r="B157" s="65" t="s">
        <v>2124</v>
      </c>
      <c r="C157" s="65" t="s">
        <v>2125</v>
      </c>
      <c r="D157" s="65" t="s">
        <v>2129</v>
      </c>
      <c r="E157" s="65" t="s">
        <v>2133</v>
      </c>
      <c r="F157" s="65" t="s">
        <v>105</v>
      </c>
      <c r="G157" s="81">
        <v>1</v>
      </c>
      <c r="H157" s="78">
        <v>440336</v>
      </c>
      <c r="I157" s="68">
        <v>0</v>
      </c>
      <c r="J157" s="68">
        <v>440336</v>
      </c>
      <c r="K157" s="68">
        <v>0</v>
      </c>
      <c r="L157" s="87">
        <v>0</v>
      </c>
      <c r="M157" s="90">
        <v>0</v>
      </c>
      <c r="N157" s="93">
        <v>0</v>
      </c>
    </row>
    <row r="158" spans="1:14" ht="240" x14ac:dyDescent="0.25">
      <c r="A158" s="100" t="s">
        <v>144</v>
      </c>
      <c r="B158" s="65" t="s">
        <v>2135</v>
      </c>
      <c r="C158" s="65" t="s">
        <v>2136</v>
      </c>
      <c r="D158" s="65" t="s">
        <v>2139</v>
      </c>
      <c r="E158" s="65" t="s">
        <v>2145</v>
      </c>
      <c r="F158" s="65" t="s">
        <v>105</v>
      </c>
      <c r="G158" s="81">
        <v>1</v>
      </c>
      <c r="H158" s="78">
        <v>3088520</v>
      </c>
      <c r="I158" s="68">
        <v>3088520</v>
      </c>
      <c r="J158" s="68">
        <v>0</v>
      </c>
      <c r="K158" s="68">
        <v>0</v>
      </c>
      <c r="L158" s="87">
        <v>0</v>
      </c>
      <c r="M158" s="90">
        <v>0</v>
      </c>
      <c r="N158" s="93">
        <v>0</v>
      </c>
    </row>
    <row r="159" spans="1:14" ht="285" x14ac:dyDescent="0.25">
      <c r="A159" s="100" t="s">
        <v>144</v>
      </c>
      <c r="B159" s="65" t="s">
        <v>2148</v>
      </c>
      <c r="C159" s="65" t="s">
        <v>2149</v>
      </c>
      <c r="D159" s="65" t="s">
        <v>2153</v>
      </c>
      <c r="E159" s="65" t="s">
        <v>2158</v>
      </c>
      <c r="F159" s="65" t="s">
        <v>105</v>
      </c>
      <c r="G159" s="81">
        <v>1</v>
      </c>
      <c r="H159" s="78">
        <v>223310</v>
      </c>
      <c r="I159" s="68">
        <v>0</v>
      </c>
      <c r="J159" s="68">
        <v>223310</v>
      </c>
      <c r="K159" s="68">
        <v>0</v>
      </c>
      <c r="L159" s="87">
        <v>0</v>
      </c>
      <c r="M159" s="90">
        <v>0</v>
      </c>
      <c r="N159" s="93">
        <v>0</v>
      </c>
    </row>
    <row r="160" spans="1:14" ht="255" x14ac:dyDescent="0.25">
      <c r="A160" s="100" t="s">
        <v>144</v>
      </c>
      <c r="B160" s="65" t="s">
        <v>2160</v>
      </c>
      <c r="C160" s="65" t="s">
        <v>2161</v>
      </c>
      <c r="D160" s="65" t="s">
        <v>2163</v>
      </c>
      <c r="E160" s="65" t="s">
        <v>2168</v>
      </c>
      <c r="F160" s="65" t="s">
        <v>105</v>
      </c>
      <c r="G160" s="81">
        <v>1</v>
      </c>
      <c r="H160" s="78">
        <v>124160</v>
      </c>
      <c r="I160" s="68">
        <v>0</v>
      </c>
      <c r="J160" s="68">
        <v>124160</v>
      </c>
      <c r="K160" s="68">
        <v>0</v>
      </c>
      <c r="L160" s="87">
        <v>650000</v>
      </c>
      <c r="M160" s="90">
        <v>650000</v>
      </c>
      <c r="N160" s="93">
        <v>0</v>
      </c>
    </row>
    <row r="161" spans="1:14" x14ac:dyDescent="0.25">
      <c r="A161" s="74" t="s">
        <v>245</v>
      </c>
      <c r="B161" s="75"/>
      <c r="C161" s="75"/>
      <c r="D161" s="75"/>
      <c r="E161" s="75"/>
      <c r="F161" s="75"/>
      <c r="G161" s="82">
        <v>17</v>
      </c>
      <c r="H161" s="79">
        <v>11071591</v>
      </c>
      <c r="I161" s="76">
        <v>6534289</v>
      </c>
      <c r="J161" s="76">
        <v>4537302</v>
      </c>
      <c r="K161" s="76">
        <v>0</v>
      </c>
      <c r="L161" s="88">
        <v>9465250</v>
      </c>
      <c r="M161" s="91">
        <v>9465250</v>
      </c>
      <c r="N161" s="94">
        <v>0</v>
      </c>
    </row>
    <row r="162" spans="1:14" ht="180" x14ac:dyDescent="0.25">
      <c r="A162" s="65" t="s">
        <v>80</v>
      </c>
      <c r="B162" s="65" t="s">
        <v>86</v>
      </c>
      <c r="C162" s="65" t="s">
        <v>87</v>
      </c>
      <c r="D162" s="65" t="s">
        <v>1727</v>
      </c>
      <c r="E162" s="65" t="s">
        <v>747</v>
      </c>
      <c r="F162" s="65" t="s">
        <v>26</v>
      </c>
      <c r="G162" s="81">
        <v>1</v>
      </c>
      <c r="H162" s="78">
        <v>243000</v>
      </c>
      <c r="I162" s="68">
        <v>243000</v>
      </c>
      <c r="J162" s="68">
        <v>0</v>
      </c>
      <c r="K162" s="68">
        <v>0</v>
      </c>
      <c r="L162" s="87">
        <v>2000000</v>
      </c>
      <c r="M162" s="90">
        <v>2000000</v>
      </c>
      <c r="N162" s="93">
        <v>0</v>
      </c>
    </row>
    <row r="163" spans="1:14" ht="150" x14ac:dyDescent="0.25">
      <c r="A163" s="100" t="s">
        <v>80</v>
      </c>
      <c r="B163" s="65" t="s">
        <v>91</v>
      </c>
      <c r="C163" s="65" t="s">
        <v>92</v>
      </c>
      <c r="D163" s="65" t="s">
        <v>725</v>
      </c>
      <c r="E163" s="65" t="s">
        <v>94</v>
      </c>
      <c r="F163" s="65" t="s">
        <v>83</v>
      </c>
      <c r="G163" s="81">
        <v>1</v>
      </c>
      <c r="H163" s="78">
        <v>463000</v>
      </c>
      <c r="I163" s="68">
        <v>463000</v>
      </c>
      <c r="J163" s="68">
        <v>0</v>
      </c>
      <c r="K163" s="68">
        <v>0</v>
      </c>
      <c r="L163" s="87">
        <v>7500000</v>
      </c>
      <c r="M163" s="90">
        <v>7500000</v>
      </c>
      <c r="N163" s="93">
        <v>0</v>
      </c>
    </row>
    <row r="164" spans="1:14" ht="90" x14ac:dyDescent="0.25">
      <c r="A164" s="100" t="s">
        <v>80</v>
      </c>
      <c r="B164" s="65" t="s">
        <v>96</v>
      </c>
      <c r="C164" s="65" t="s">
        <v>97</v>
      </c>
      <c r="D164" s="65" t="s">
        <v>736</v>
      </c>
      <c r="E164" s="65" t="s">
        <v>98</v>
      </c>
      <c r="F164" s="65" t="s">
        <v>83</v>
      </c>
      <c r="G164" s="81">
        <v>1</v>
      </c>
      <c r="H164" s="78">
        <v>378000</v>
      </c>
      <c r="I164" s="68">
        <v>378000</v>
      </c>
      <c r="J164" s="68">
        <v>0</v>
      </c>
      <c r="K164" s="68">
        <v>0</v>
      </c>
      <c r="L164" s="87">
        <v>3000000</v>
      </c>
      <c r="M164" s="90">
        <v>3000000</v>
      </c>
      <c r="N164" s="93">
        <v>0</v>
      </c>
    </row>
    <row r="165" spans="1:14" ht="75" x14ac:dyDescent="0.25">
      <c r="A165" s="100" t="s">
        <v>80</v>
      </c>
      <c r="B165" s="65" t="s">
        <v>99</v>
      </c>
      <c r="C165" s="65" t="s">
        <v>100</v>
      </c>
      <c r="D165" s="65" t="s">
        <v>1737</v>
      </c>
      <c r="E165" s="65" t="s">
        <v>101</v>
      </c>
      <c r="F165" s="65" t="s">
        <v>26</v>
      </c>
      <c r="G165" s="81">
        <v>1</v>
      </c>
      <c r="H165" s="78">
        <v>471700</v>
      </c>
      <c r="I165" s="68">
        <v>471700</v>
      </c>
      <c r="J165" s="68">
        <v>0</v>
      </c>
      <c r="K165" s="68">
        <v>0</v>
      </c>
      <c r="L165" s="87">
        <v>1000000</v>
      </c>
      <c r="M165" s="90">
        <v>1000000</v>
      </c>
      <c r="N165" s="93">
        <v>0</v>
      </c>
    </row>
    <row r="166" spans="1:14" ht="180" x14ac:dyDescent="0.25">
      <c r="A166" s="100" t="s">
        <v>80</v>
      </c>
      <c r="B166" s="65" t="s">
        <v>102</v>
      </c>
      <c r="C166" s="65" t="s">
        <v>103</v>
      </c>
      <c r="D166" s="65" t="s">
        <v>1727</v>
      </c>
      <c r="E166" s="65" t="s">
        <v>1740</v>
      </c>
      <c r="F166" s="65" t="s">
        <v>83</v>
      </c>
      <c r="G166" s="81">
        <v>1</v>
      </c>
      <c r="H166" s="78">
        <v>185870</v>
      </c>
      <c r="I166" s="68">
        <v>185870</v>
      </c>
      <c r="J166" s="68">
        <v>0</v>
      </c>
      <c r="K166" s="68">
        <v>0</v>
      </c>
      <c r="L166" s="87">
        <v>1700000</v>
      </c>
      <c r="M166" s="90">
        <v>1700000</v>
      </c>
      <c r="N166" s="93">
        <v>0</v>
      </c>
    </row>
    <row r="167" spans="1:14" ht="300" x14ac:dyDescent="0.25">
      <c r="A167" s="100" t="s">
        <v>80</v>
      </c>
      <c r="B167" s="65" t="s">
        <v>731</v>
      </c>
      <c r="C167" s="65" t="s">
        <v>732</v>
      </c>
      <c r="D167" s="65" t="s">
        <v>1730</v>
      </c>
      <c r="E167" s="65" t="s">
        <v>1732</v>
      </c>
      <c r="F167" s="65" t="s">
        <v>26</v>
      </c>
      <c r="G167" s="81">
        <v>1</v>
      </c>
      <c r="H167" s="78">
        <v>1199820</v>
      </c>
      <c r="I167" s="68">
        <v>239964</v>
      </c>
      <c r="J167" s="68">
        <v>0</v>
      </c>
      <c r="K167" s="68">
        <v>959856</v>
      </c>
      <c r="L167" s="87">
        <v>0</v>
      </c>
      <c r="M167" s="90">
        <v>0</v>
      </c>
      <c r="N167" s="93">
        <v>0</v>
      </c>
    </row>
    <row r="168" spans="1:14" ht="409.5" x14ac:dyDescent="0.25">
      <c r="A168" s="100" t="s">
        <v>80</v>
      </c>
      <c r="B168" s="65" t="s">
        <v>758</v>
      </c>
      <c r="C168" s="65" t="s">
        <v>759</v>
      </c>
      <c r="D168" s="65" t="s">
        <v>1741</v>
      </c>
      <c r="E168" s="65" t="s">
        <v>762</v>
      </c>
      <c r="F168" s="65" t="s">
        <v>63</v>
      </c>
      <c r="G168" s="81">
        <v>1</v>
      </c>
      <c r="H168" s="78">
        <v>337500</v>
      </c>
      <c r="I168" s="68">
        <v>0</v>
      </c>
      <c r="J168" s="68">
        <v>67500</v>
      </c>
      <c r="K168" s="68">
        <v>270000</v>
      </c>
      <c r="L168" s="87">
        <v>0</v>
      </c>
      <c r="M168" s="90">
        <v>0</v>
      </c>
      <c r="N168" s="93">
        <v>0</v>
      </c>
    </row>
    <row r="169" spans="1:14" ht="270" x14ac:dyDescent="0.25">
      <c r="A169" s="100" t="s">
        <v>80</v>
      </c>
      <c r="B169" s="65" t="s">
        <v>764</v>
      </c>
      <c r="C169" s="65" t="s">
        <v>765</v>
      </c>
      <c r="D169" s="65" t="s">
        <v>1744</v>
      </c>
      <c r="E169" s="65" t="s">
        <v>769</v>
      </c>
      <c r="F169" s="65" t="s">
        <v>63</v>
      </c>
      <c r="G169" s="81">
        <v>1</v>
      </c>
      <c r="H169" s="78">
        <v>500000</v>
      </c>
      <c r="I169" s="68">
        <v>0</v>
      </c>
      <c r="J169" s="68">
        <v>100000</v>
      </c>
      <c r="K169" s="68">
        <v>400000</v>
      </c>
      <c r="L169" s="87">
        <v>0</v>
      </c>
      <c r="M169" s="90">
        <v>0</v>
      </c>
      <c r="N169" s="93">
        <v>0</v>
      </c>
    </row>
    <row r="170" spans="1:14" ht="315" x14ac:dyDescent="0.25">
      <c r="A170" s="100" t="s">
        <v>80</v>
      </c>
      <c r="B170" s="65" t="s">
        <v>1720</v>
      </c>
      <c r="C170" s="65" t="s">
        <v>1721</v>
      </c>
      <c r="D170" s="65" t="s">
        <v>1722</v>
      </c>
      <c r="E170" s="65" t="s">
        <v>1725</v>
      </c>
      <c r="F170" s="65" t="s">
        <v>83</v>
      </c>
      <c r="G170" s="81">
        <v>1</v>
      </c>
      <c r="H170" s="78">
        <v>1383500</v>
      </c>
      <c r="I170" s="68">
        <v>276700</v>
      </c>
      <c r="J170" s="68">
        <v>0</v>
      </c>
      <c r="K170" s="68">
        <v>1106800</v>
      </c>
      <c r="L170" s="87">
        <v>0</v>
      </c>
      <c r="M170" s="90">
        <v>0</v>
      </c>
      <c r="N170" s="93">
        <v>0</v>
      </c>
    </row>
    <row r="171" spans="1:14" ht="45" x14ac:dyDescent="0.25">
      <c r="A171" s="100" t="s">
        <v>80</v>
      </c>
      <c r="B171" s="65" t="s">
        <v>1748</v>
      </c>
      <c r="C171" s="65" t="s">
        <v>1749</v>
      </c>
      <c r="D171" s="65" t="s">
        <v>1750</v>
      </c>
      <c r="E171" s="65" t="s">
        <v>1757</v>
      </c>
      <c r="F171" s="65" t="s">
        <v>83</v>
      </c>
      <c r="G171" s="81">
        <v>1</v>
      </c>
      <c r="H171" s="78">
        <v>246600</v>
      </c>
      <c r="I171" s="68">
        <v>0</v>
      </c>
      <c r="J171" s="68">
        <v>246600</v>
      </c>
      <c r="K171" s="68">
        <v>0</v>
      </c>
      <c r="L171" s="87">
        <v>0</v>
      </c>
      <c r="M171" s="90">
        <v>0</v>
      </c>
      <c r="N171" s="93">
        <v>0</v>
      </c>
    </row>
    <row r="172" spans="1:14" ht="60" x14ac:dyDescent="0.25">
      <c r="A172" s="100" t="s">
        <v>80</v>
      </c>
      <c r="B172" s="65" t="s">
        <v>1760</v>
      </c>
      <c r="C172" s="65" t="s">
        <v>1761</v>
      </c>
      <c r="D172" s="65" t="s">
        <v>1762</v>
      </c>
      <c r="E172" s="65" t="s">
        <v>1766</v>
      </c>
      <c r="F172" s="65" t="s">
        <v>83</v>
      </c>
      <c r="G172" s="81">
        <v>1</v>
      </c>
      <c r="H172" s="78">
        <v>1335000</v>
      </c>
      <c r="I172" s="68">
        <v>0</v>
      </c>
      <c r="J172" s="68">
        <v>1335000</v>
      </c>
      <c r="K172" s="68">
        <v>0</v>
      </c>
      <c r="L172" s="87">
        <v>0</v>
      </c>
      <c r="M172" s="90">
        <v>0</v>
      </c>
      <c r="N172" s="93">
        <v>0</v>
      </c>
    </row>
    <row r="173" spans="1:14" ht="315" x14ac:dyDescent="0.25">
      <c r="A173" s="100" t="s">
        <v>80</v>
      </c>
      <c r="B173" s="65" t="s">
        <v>1768</v>
      </c>
      <c r="C173" s="65" t="s">
        <v>1769</v>
      </c>
      <c r="D173" s="65" t="s">
        <v>1770</v>
      </c>
      <c r="E173" s="65" t="s">
        <v>1773</v>
      </c>
      <c r="F173" s="65" t="s">
        <v>83</v>
      </c>
      <c r="G173" s="81">
        <v>1</v>
      </c>
      <c r="H173" s="78">
        <v>1396670</v>
      </c>
      <c r="I173" s="68">
        <v>279334</v>
      </c>
      <c r="J173" s="68">
        <v>0</v>
      </c>
      <c r="K173" s="68">
        <v>1117336</v>
      </c>
      <c r="L173" s="87">
        <v>0</v>
      </c>
      <c r="M173" s="90">
        <v>0</v>
      </c>
      <c r="N173" s="93">
        <v>0</v>
      </c>
    </row>
    <row r="174" spans="1:14" ht="60" x14ac:dyDescent="0.25">
      <c r="A174" s="100" t="s">
        <v>80</v>
      </c>
      <c r="B174" s="65" t="s">
        <v>1775</v>
      </c>
      <c r="C174" s="65" t="s">
        <v>1776</v>
      </c>
      <c r="D174" s="65" t="s">
        <v>1777</v>
      </c>
      <c r="E174" s="65" t="s">
        <v>1780</v>
      </c>
      <c r="F174" s="65" t="s">
        <v>83</v>
      </c>
      <c r="G174" s="81">
        <v>1</v>
      </c>
      <c r="H174" s="78">
        <v>1432170</v>
      </c>
      <c r="I174" s="68">
        <v>0</v>
      </c>
      <c r="J174" s="68">
        <v>1432170</v>
      </c>
      <c r="K174" s="68">
        <v>0</v>
      </c>
      <c r="L174" s="87">
        <v>0</v>
      </c>
      <c r="M174" s="90">
        <v>0</v>
      </c>
      <c r="N174" s="93">
        <v>0</v>
      </c>
    </row>
    <row r="175" spans="1:14" x14ac:dyDescent="0.25">
      <c r="A175" s="74" t="s">
        <v>246</v>
      </c>
      <c r="B175" s="75"/>
      <c r="C175" s="75"/>
      <c r="D175" s="75"/>
      <c r="E175" s="75"/>
      <c r="F175" s="75"/>
      <c r="G175" s="82">
        <v>13</v>
      </c>
      <c r="H175" s="79">
        <v>9572830</v>
      </c>
      <c r="I175" s="76">
        <v>2537568</v>
      </c>
      <c r="J175" s="76">
        <v>3181270</v>
      </c>
      <c r="K175" s="76">
        <v>3853992</v>
      </c>
      <c r="L175" s="88">
        <v>15200000</v>
      </c>
      <c r="M175" s="91">
        <v>15200000</v>
      </c>
      <c r="N175" s="94">
        <v>0</v>
      </c>
    </row>
    <row r="176" spans="1:14" ht="120" x14ac:dyDescent="0.25">
      <c r="A176" s="65" t="s">
        <v>118</v>
      </c>
      <c r="B176" s="65" t="s">
        <v>1928</v>
      </c>
      <c r="C176" s="65" t="s">
        <v>1929</v>
      </c>
      <c r="D176" s="65" t="s">
        <v>1930</v>
      </c>
      <c r="E176" s="65" t="s">
        <v>1937</v>
      </c>
      <c r="F176" s="65" t="s">
        <v>127</v>
      </c>
      <c r="G176" s="81">
        <v>1</v>
      </c>
      <c r="H176" s="78">
        <v>6000000</v>
      </c>
      <c r="I176" s="68">
        <v>2850000</v>
      </c>
      <c r="J176" s="68">
        <v>0</v>
      </c>
      <c r="K176" s="68">
        <v>3150000</v>
      </c>
      <c r="L176" s="87">
        <v>0</v>
      </c>
      <c r="M176" s="90">
        <v>0</v>
      </c>
      <c r="N176" s="93">
        <v>0</v>
      </c>
    </row>
    <row r="177" spans="1:14" ht="120" x14ac:dyDescent="0.25">
      <c r="A177" s="100" t="s">
        <v>118</v>
      </c>
      <c r="B177" s="65" t="s">
        <v>1939</v>
      </c>
      <c r="C177" s="65" t="s">
        <v>1940</v>
      </c>
      <c r="D177" s="65" t="s">
        <v>1941</v>
      </c>
      <c r="E177" s="65" t="s">
        <v>1947</v>
      </c>
      <c r="F177" s="65" t="s">
        <v>26</v>
      </c>
      <c r="G177" s="81">
        <v>1</v>
      </c>
      <c r="H177" s="78">
        <v>339000</v>
      </c>
      <c r="I177" s="68">
        <v>67800</v>
      </c>
      <c r="J177" s="68">
        <v>0</v>
      </c>
      <c r="K177" s="68">
        <v>271200</v>
      </c>
      <c r="L177" s="87">
        <v>0</v>
      </c>
      <c r="M177" s="90">
        <v>0</v>
      </c>
      <c r="N177" s="93">
        <v>0</v>
      </c>
    </row>
    <row r="178" spans="1:14" ht="120" x14ac:dyDescent="0.25">
      <c r="A178" s="100" t="s">
        <v>118</v>
      </c>
      <c r="B178" s="65" t="s">
        <v>1951</v>
      </c>
      <c r="C178" s="65" t="s">
        <v>1952</v>
      </c>
      <c r="D178" s="65" t="s">
        <v>1953</v>
      </c>
      <c r="E178" s="65" t="s">
        <v>1957</v>
      </c>
      <c r="F178" s="65" t="s">
        <v>125</v>
      </c>
      <c r="G178" s="81">
        <v>1</v>
      </c>
      <c r="H178" s="78">
        <v>431000</v>
      </c>
      <c r="I178" s="68">
        <v>86200</v>
      </c>
      <c r="J178" s="68">
        <v>0</v>
      </c>
      <c r="K178" s="68">
        <v>344800</v>
      </c>
      <c r="L178" s="87">
        <v>0</v>
      </c>
      <c r="M178" s="90">
        <v>0</v>
      </c>
      <c r="N178" s="93">
        <v>0</v>
      </c>
    </row>
    <row r="179" spans="1:14" ht="105" x14ac:dyDescent="0.25">
      <c r="A179" s="100" t="s">
        <v>118</v>
      </c>
      <c r="B179" s="65" t="s">
        <v>1959</v>
      </c>
      <c r="C179" s="65" t="s">
        <v>1960</v>
      </c>
      <c r="D179" s="65" t="s">
        <v>1961</v>
      </c>
      <c r="E179" s="65" t="s">
        <v>1969</v>
      </c>
      <c r="F179" s="65" t="s">
        <v>72</v>
      </c>
      <c r="G179" s="81">
        <v>1</v>
      </c>
      <c r="H179" s="78">
        <v>2135900</v>
      </c>
      <c r="I179" s="68">
        <v>729500</v>
      </c>
      <c r="J179" s="68">
        <v>0</v>
      </c>
      <c r="K179" s="68">
        <v>1406400</v>
      </c>
      <c r="L179" s="87">
        <v>0</v>
      </c>
      <c r="M179" s="90">
        <v>0</v>
      </c>
      <c r="N179" s="93">
        <v>0</v>
      </c>
    </row>
    <row r="180" spans="1:14" ht="105" x14ac:dyDescent="0.25">
      <c r="A180" s="100" t="s">
        <v>118</v>
      </c>
      <c r="B180" s="65" t="s">
        <v>1913</v>
      </c>
      <c r="C180" s="65" t="s">
        <v>1914</v>
      </c>
      <c r="D180" s="65" t="s">
        <v>1915</v>
      </c>
      <c r="E180" s="65" t="s">
        <v>1922</v>
      </c>
      <c r="F180" s="65" t="s">
        <v>105</v>
      </c>
      <c r="G180" s="81">
        <v>1</v>
      </c>
      <c r="H180" s="78">
        <v>500000</v>
      </c>
      <c r="I180" s="68">
        <v>100000</v>
      </c>
      <c r="J180" s="68">
        <v>0</v>
      </c>
      <c r="K180" s="68">
        <v>400000</v>
      </c>
      <c r="L180" s="87">
        <v>8765000</v>
      </c>
      <c r="M180" s="90">
        <v>1753000</v>
      </c>
      <c r="N180" s="93">
        <v>7012000</v>
      </c>
    </row>
    <row r="181" spans="1:14" ht="75" x14ac:dyDescent="0.25">
      <c r="A181" s="100" t="s">
        <v>118</v>
      </c>
      <c r="B181" s="65" t="s">
        <v>814</v>
      </c>
      <c r="C181" s="65" t="s">
        <v>815</v>
      </c>
      <c r="D181" s="65" t="s">
        <v>1977</v>
      </c>
      <c r="E181" s="65" t="s">
        <v>817</v>
      </c>
      <c r="F181" s="65" t="s">
        <v>125</v>
      </c>
      <c r="G181" s="81">
        <v>1</v>
      </c>
      <c r="H181" s="78">
        <v>150000</v>
      </c>
      <c r="I181" s="68">
        <v>30000</v>
      </c>
      <c r="J181" s="68">
        <v>0</v>
      </c>
      <c r="K181" s="68">
        <v>120000</v>
      </c>
      <c r="L181" s="87">
        <v>8330500</v>
      </c>
      <c r="M181" s="90">
        <v>1666100</v>
      </c>
      <c r="N181" s="93">
        <v>6664400</v>
      </c>
    </row>
    <row r="182" spans="1:14" ht="75" x14ac:dyDescent="0.25">
      <c r="A182" s="100" t="s">
        <v>118</v>
      </c>
      <c r="B182" s="65" t="s">
        <v>820</v>
      </c>
      <c r="C182" s="65" t="s">
        <v>828</v>
      </c>
      <c r="D182" s="65" t="s">
        <v>829</v>
      </c>
      <c r="E182" s="65" t="s">
        <v>1986</v>
      </c>
      <c r="F182" s="65" t="s">
        <v>35</v>
      </c>
      <c r="G182" s="81">
        <v>1</v>
      </c>
      <c r="H182" s="78">
        <v>270000</v>
      </c>
      <c r="I182" s="68">
        <v>270000</v>
      </c>
      <c r="J182" s="68">
        <v>0</v>
      </c>
      <c r="K182" s="68">
        <v>0</v>
      </c>
      <c r="L182" s="87">
        <v>1980000</v>
      </c>
      <c r="M182" s="90">
        <v>1074884</v>
      </c>
      <c r="N182" s="93">
        <v>905116</v>
      </c>
    </row>
    <row r="183" spans="1:14" ht="90" x14ac:dyDescent="0.25">
      <c r="A183" s="100" t="s">
        <v>118</v>
      </c>
      <c r="B183" s="65" t="s">
        <v>827</v>
      </c>
      <c r="C183" s="65" t="s">
        <v>821</v>
      </c>
      <c r="D183" s="65" t="s">
        <v>822</v>
      </c>
      <c r="E183" s="65" t="s">
        <v>1975</v>
      </c>
      <c r="F183" s="65" t="s">
        <v>121</v>
      </c>
      <c r="G183" s="81">
        <v>1</v>
      </c>
      <c r="H183" s="78">
        <v>500000</v>
      </c>
      <c r="I183" s="68">
        <v>500000</v>
      </c>
      <c r="J183" s="68">
        <v>0</v>
      </c>
      <c r="K183" s="68">
        <v>0</v>
      </c>
      <c r="L183" s="87">
        <v>8100000</v>
      </c>
      <c r="M183" s="90">
        <v>5512503</v>
      </c>
      <c r="N183" s="93">
        <v>2587497</v>
      </c>
    </row>
    <row r="184" spans="1:14" ht="75" x14ac:dyDescent="0.25">
      <c r="A184" s="100" t="s">
        <v>118</v>
      </c>
      <c r="B184" s="65" t="s">
        <v>831</v>
      </c>
      <c r="C184" s="65" t="s">
        <v>832</v>
      </c>
      <c r="D184" s="65" t="s">
        <v>833</v>
      </c>
      <c r="E184" s="65" t="s">
        <v>1909</v>
      </c>
      <c r="F184" s="65" t="s">
        <v>35</v>
      </c>
      <c r="G184" s="81">
        <v>1</v>
      </c>
      <c r="H184" s="78">
        <v>600000</v>
      </c>
      <c r="I184" s="68">
        <v>600000</v>
      </c>
      <c r="J184" s="68">
        <v>0</v>
      </c>
      <c r="K184" s="68">
        <v>0</v>
      </c>
      <c r="L184" s="87">
        <v>7300000</v>
      </c>
      <c r="M184" s="90">
        <v>5656312</v>
      </c>
      <c r="N184" s="93">
        <v>1643688</v>
      </c>
    </row>
    <row r="185" spans="1:14" ht="75" x14ac:dyDescent="0.25">
      <c r="A185" s="100" t="s">
        <v>118</v>
      </c>
      <c r="B185" s="65" t="s">
        <v>1989</v>
      </c>
      <c r="C185" s="65" t="s">
        <v>1990</v>
      </c>
      <c r="D185" s="65" t="s">
        <v>1991</v>
      </c>
      <c r="E185" s="65" t="s">
        <v>1995</v>
      </c>
      <c r="F185" s="65" t="s">
        <v>125</v>
      </c>
      <c r="G185" s="81">
        <v>1</v>
      </c>
      <c r="H185" s="78">
        <v>5500000</v>
      </c>
      <c r="I185" s="68">
        <v>2500000</v>
      </c>
      <c r="J185" s="68">
        <v>0</v>
      </c>
      <c r="K185" s="68">
        <v>3000000</v>
      </c>
      <c r="L185" s="87">
        <v>0</v>
      </c>
      <c r="M185" s="90">
        <v>0</v>
      </c>
      <c r="N185" s="93">
        <v>0</v>
      </c>
    </row>
    <row r="186" spans="1:14" ht="30" x14ac:dyDescent="0.25">
      <c r="A186" s="74" t="s">
        <v>247</v>
      </c>
      <c r="B186" s="75"/>
      <c r="C186" s="75"/>
      <c r="D186" s="75"/>
      <c r="E186" s="75"/>
      <c r="F186" s="75"/>
      <c r="G186" s="82">
        <v>10</v>
      </c>
      <c r="H186" s="79">
        <v>16425900</v>
      </c>
      <c r="I186" s="76">
        <v>7733500</v>
      </c>
      <c r="J186" s="76">
        <v>0</v>
      </c>
      <c r="K186" s="76">
        <v>8692400</v>
      </c>
      <c r="L186" s="88">
        <v>34475500</v>
      </c>
      <c r="M186" s="91">
        <v>15662799</v>
      </c>
      <c r="N186" s="94">
        <v>18812701</v>
      </c>
    </row>
    <row r="187" spans="1:14" ht="360" x14ac:dyDescent="0.25">
      <c r="A187" s="65" t="s">
        <v>224</v>
      </c>
      <c r="B187" s="65" t="s">
        <v>1034</v>
      </c>
      <c r="C187" s="65" t="s">
        <v>1035</v>
      </c>
      <c r="D187" s="65" t="s">
        <v>2610</v>
      </c>
      <c r="E187" s="65" t="s">
        <v>2611</v>
      </c>
      <c r="F187" s="65" t="s">
        <v>26</v>
      </c>
      <c r="G187" s="81">
        <v>1</v>
      </c>
      <c r="H187" s="78">
        <v>416000</v>
      </c>
      <c r="I187" s="68">
        <v>416000</v>
      </c>
      <c r="J187" s="68">
        <v>0</v>
      </c>
      <c r="K187" s="68">
        <v>0</v>
      </c>
      <c r="L187" s="87">
        <v>0</v>
      </c>
      <c r="M187" s="90">
        <v>0</v>
      </c>
      <c r="N187" s="93">
        <v>0</v>
      </c>
    </row>
    <row r="188" spans="1:14" ht="300" x14ac:dyDescent="0.25">
      <c r="A188" s="100" t="s">
        <v>224</v>
      </c>
      <c r="B188" s="65" t="s">
        <v>1041</v>
      </c>
      <c r="C188" s="65" t="s">
        <v>1042</v>
      </c>
      <c r="D188" s="65" t="s">
        <v>1044</v>
      </c>
      <c r="E188" s="65" t="s">
        <v>2597</v>
      </c>
      <c r="F188" s="65" t="s">
        <v>26</v>
      </c>
      <c r="G188" s="81">
        <v>1</v>
      </c>
      <c r="H188" s="78">
        <v>697870</v>
      </c>
      <c r="I188" s="68">
        <v>0</v>
      </c>
      <c r="J188" s="68">
        <v>697870</v>
      </c>
      <c r="K188" s="68">
        <v>0</v>
      </c>
      <c r="L188" s="87">
        <v>0</v>
      </c>
      <c r="M188" s="90">
        <v>0</v>
      </c>
      <c r="N188" s="93">
        <v>0</v>
      </c>
    </row>
    <row r="189" spans="1:14" ht="409.5" x14ac:dyDescent="0.25">
      <c r="A189" s="100" t="s">
        <v>224</v>
      </c>
      <c r="B189" s="65" t="s">
        <v>1053</v>
      </c>
      <c r="C189" s="65" t="s">
        <v>1054</v>
      </c>
      <c r="D189" s="65" t="s">
        <v>1055</v>
      </c>
      <c r="E189" s="65" t="s">
        <v>2590</v>
      </c>
      <c r="F189" s="65" t="s">
        <v>26</v>
      </c>
      <c r="G189" s="81">
        <v>1</v>
      </c>
      <c r="H189" s="78">
        <v>1640560</v>
      </c>
      <c r="I189" s="68">
        <v>1640560</v>
      </c>
      <c r="J189" s="68">
        <v>0</v>
      </c>
      <c r="K189" s="68">
        <v>0</v>
      </c>
      <c r="L189" s="87">
        <v>0</v>
      </c>
      <c r="M189" s="90">
        <v>0</v>
      </c>
      <c r="N189" s="93">
        <v>0</v>
      </c>
    </row>
    <row r="190" spans="1:14" ht="210" x14ac:dyDescent="0.25">
      <c r="A190" s="100" t="s">
        <v>224</v>
      </c>
      <c r="B190" s="65" t="s">
        <v>1060</v>
      </c>
      <c r="C190" s="65" t="s">
        <v>1061</v>
      </c>
      <c r="D190" s="65" t="s">
        <v>2594</v>
      </c>
      <c r="E190" s="65" t="s">
        <v>2596</v>
      </c>
      <c r="F190" s="65" t="s">
        <v>26</v>
      </c>
      <c r="G190" s="81">
        <v>1</v>
      </c>
      <c r="H190" s="78">
        <v>320320</v>
      </c>
      <c r="I190" s="68">
        <v>320320</v>
      </c>
      <c r="J190" s="68">
        <v>0</v>
      </c>
      <c r="K190" s="68">
        <v>0</v>
      </c>
      <c r="L190" s="87">
        <v>1700000</v>
      </c>
      <c r="M190" s="90">
        <v>1700000</v>
      </c>
      <c r="N190" s="93">
        <v>0</v>
      </c>
    </row>
    <row r="191" spans="1:14" ht="135" x14ac:dyDescent="0.25">
      <c r="A191" s="100" t="s">
        <v>224</v>
      </c>
      <c r="B191" s="65" t="s">
        <v>2599</v>
      </c>
      <c r="C191" s="65" t="s">
        <v>2600</v>
      </c>
      <c r="D191" s="65" t="s">
        <v>2601</v>
      </c>
      <c r="E191" s="65" t="s">
        <v>2609</v>
      </c>
      <c r="F191" s="65" t="s">
        <v>26</v>
      </c>
      <c r="G191" s="81">
        <v>1</v>
      </c>
      <c r="H191" s="78">
        <v>144950</v>
      </c>
      <c r="I191" s="68">
        <v>0</v>
      </c>
      <c r="J191" s="68">
        <v>144950</v>
      </c>
      <c r="K191" s="68">
        <v>0</v>
      </c>
      <c r="L191" s="87">
        <v>300000</v>
      </c>
      <c r="M191" s="90">
        <v>300000</v>
      </c>
      <c r="N191" s="93">
        <v>0</v>
      </c>
    </row>
    <row r="192" spans="1:14" ht="195" x14ac:dyDescent="0.25">
      <c r="A192" s="100" t="s">
        <v>224</v>
      </c>
      <c r="B192" s="65" t="s">
        <v>2613</v>
      </c>
      <c r="C192" s="65" t="s">
        <v>2614</v>
      </c>
      <c r="D192" s="65" t="s">
        <v>2616</v>
      </c>
      <c r="E192" s="65" t="s">
        <v>2624</v>
      </c>
      <c r="F192" s="65" t="s">
        <v>26</v>
      </c>
      <c r="G192" s="81">
        <v>1</v>
      </c>
      <c r="H192" s="78">
        <v>660000</v>
      </c>
      <c r="I192" s="68">
        <v>660000</v>
      </c>
      <c r="J192" s="68">
        <v>0</v>
      </c>
      <c r="K192" s="68">
        <v>0</v>
      </c>
      <c r="L192" s="87">
        <v>0</v>
      </c>
      <c r="M192" s="90">
        <v>0</v>
      </c>
      <c r="N192" s="93">
        <v>0</v>
      </c>
    </row>
    <row r="193" spans="1:14" x14ac:dyDescent="0.25">
      <c r="A193" s="74" t="s">
        <v>248</v>
      </c>
      <c r="B193" s="75"/>
      <c r="C193" s="75"/>
      <c r="D193" s="75"/>
      <c r="E193" s="75"/>
      <c r="F193" s="75"/>
      <c r="G193" s="82">
        <v>6</v>
      </c>
      <c r="H193" s="79">
        <v>3879700</v>
      </c>
      <c r="I193" s="76">
        <v>3036880</v>
      </c>
      <c r="J193" s="76">
        <v>842820</v>
      </c>
      <c r="K193" s="76">
        <v>0</v>
      </c>
      <c r="L193" s="88">
        <v>2000000</v>
      </c>
      <c r="M193" s="91">
        <v>2000000</v>
      </c>
      <c r="N193" s="94">
        <v>0</v>
      </c>
    </row>
    <row r="194" spans="1:14" ht="360" x14ac:dyDescent="0.25">
      <c r="A194" s="65" t="s">
        <v>229</v>
      </c>
      <c r="B194" s="65" t="s">
        <v>2626</v>
      </c>
      <c r="C194" s="65" t="s">
        <v>2627</v>
      </c>
      <c r="D194" s="65" t="s">
        <v>2629</v>
      </c>
      <c r="E194" s="65" t="s">
        <v>2636</v>
      </c>
      <c r="F194" s="65" t="s">
        <v>57</v>
      </c>
      <c r="G194" s="81">
        <v>1</v>
      </c>
      <c r="H194" s="78">
        <v>17600000</v>
      </c>
      <c r="I194" s="68">
        <v>17600000</v>
      </c>
      <c r="J194" s="68">
        <v>0</v>
      </c>
      <c r="K194" s="68">
        <v>0</v>
      </c>
      <c r="L194" s="87">
        <v>0</v>
      </c>
      <c r="M194" s="90">
        <v>0</v>
      </c>
      <c r="N194" s="93">
        <v>0</v>
      </c>
    </row>
    <row r="195" spans="1:14" ht="180" x14ac:dyDescent="0.25">
      <c r="A195" s="100" t="s">
        <v>229</v>
      </c>
      <c r="B195" s="65" t="s">
        <v>2638</v>
      </c>
      <c r="C195" s="65" t="s">
        <v>2639</v>
      </c>
      <c r="D195" s="65" t="s">
        <v>2641</v>
      </c>
      <c r="E195" s="65" t="s">
        <v>2652</v>
      </c>
      <c r="F195" s="65" t="s">
        <v>57</v>
      </c>
      <c r="G195" s="81">
        <v>1</v>
      </c>
      <c r="H195" s="78">
        <v>50000</v>
      </c>
      <c r="I195" s="68">
        <v>0</v>
      </c>
      <c r="J195" s="68">
        <v>50000</v>
      </c>
      <c r="K195" s="68">
        <v>0</v>
      </c>
      <c r="L195" s="87">
        <v>900000</v>
      </c>
      <c r="M195" s="90">
        <v>900000</v>
      </c>
      <c r="N195" s="93">
        <v>0</v>
      </c>
    </row>
    <row r="196" spans="1:14" ht="360" x14ac:dyDescent="0.25">
      <c r="A196" s="100" t="s">
        <v>229</v>
      </c>
      <c r="B196" s="65" t="s">
        <v>2655</v>
      </c>
      <c r="C196" s="65" t="s">
        <v>2656</v>
      </c>
      <c r="D196" s="65" t="s">
        <v>2657</v>
      </c>
      <c r="E196" s="65" t="s">
        <v>2668</v>
      </c>
      <c r="F196" s="65" t="s">
        <v>57</v>
      </c>
      <c r="G196" s="81">
        <v>1</v>
      </c>
      <c r="H196" s="78">
        <v>175000</v>
      </c>
      <c r="I196" s="68">
        <v>175000</v>
      </c>
      <c r="J196" s="68">
        <v>0</v>
      </c>
      <c r="K196" s="68">
        <v>0</v>
      </c>
      <c r="L196" s="87">
        <v>2200000</v>
      </c>
      <c r="M196" s="90">
        <v>2200000</v>
      </c>
      <c r="N196" s="93">
        <v>0</v>
      </c>
    </row>
    <row r="197" spans="1:14" x14ac:dyDescent="0.25">
      <c r="A197" s="74" t="s">
        <v>249</v>
      </c>
      <c r="B197" s="75"/>
      <c r="C197" s="75"/>
      <c r="D197" s="75"/>
      <c r="E197" s="75"/>
      <c r="F197" s="75"/>
      <c r="G197" s="82">
        <v>3</v>
      </c>
      <c r="H197" s="79">
        <v>17825000</v>
      </c>
      <c r="I197" s="76">
        <v>17775000</v>
      </c>
      <c r="J197" s="76">
        <v>50000</v>
      </c>
      <c r="K197" s="76">
        <v>0</v>
      </c>
      <c r="L197" s="88">
        <v>3100000</v>
      </c>
      <c r="M197" s="91">
        <v>3100000</v>
      </c>
      <c r="N197" s="94">
        <v>0</v>
      </c>
    </row>
    <row r="198" spans="1:14" x14ac:dyDescent="0.25">
      <c r="A198" s="65" t="s">
        <v>2681</v>
      </c>
      <c r="B198" s="65" t="s">
        <v>2681</v>
      </c>
      <c r="C198" s="65" t="s">
        <v>2681</v>
      </c>
      <c r="D198" s="65" t="s">
        <v>2681</v>
      </c>
      <c r="E198" s="65" t="s">
        <v>2681</v>
      </c>
      <c r="F198" s="65" t="s">
        <v>2681</v>
      </c>
      <c r="G198" s="81"/>
      <c r="H198" s="78"/>
      <c r="I198" s="68"/>
      <c r="J198" s="68"/>
      <c r="K198" s="68"/>
      <c r="L198" s="87"/>
      <c r="M198" s="90"/>
      <c r="N198" s="93"/>
    </row>
    <row r="199" spans="1:14" x14ac:dyDescent="0.25">
      <c r="A199" s="74" t="s">
        <v>2682</v>
      </c>
      <c r="B199" s="75"/>
      <c r="C199" s="75"/>
      <c r="D199" s="75"/>
      <c r="E199" s="75"/>
      <c r="F199" s="75"/>
      <c r="G199" s="82"/>
      <c r="H199" s="79"/>
      <c r="I199" s="76"/>
      <c r="J199" s="76"/>
      <c r="K199" s="76"/>
      <c r="L199" s="88"/>
      <c r="M199" s="91"/>
      <c r="N199" s="94"/>
    </row>
    <row r="200" spans="1:14" ht="60" x14ac:dyDescent="0.25">
      <c r="A200" s="65" t="s">
        <v>2577</v>
      </c>
      <c r="B200" s="65" t="s">
        <v>2578</v>
      </c>
      <c r="C200" s="65" t="s">
        <v>2579</v>
      </c>
      <c r="D200" s="65" t="s">
        <v>2583</v>
      </c>
      <c r="E200" s="65" t="s">
        <v>2587</v>
      </c>
      <c r="F200" s="65" t="s">
        <v>63</v>
      </c>
      <c r="G200" s="81">
        <v>1</v>
      </c>
      <c r="H200" s="78">
        <v>3000000</v>
      </c>
      <c r="I200" s="68">
        <v>0</v>
      </c>
      <c r="J200" s="68">
        <v>3000000</v>
      </c>
      <c r="K200" s="68">
        <v>0</v>
      </c>
      <c r="L200" s="87">
        <v>0</v>
      </c>
      <c r="M200" s="90">
        <v>0</v>
      </c>
      <c r="N200" s="93">
        <v>0</v>
      </c>
    </row>
    <row r="201" spans="1:14" x14ac:dyDescent="0.25">
      <c r="A201" s="74" t="s">
        <v>2670</v>
      </c>
      <c r="B201" s="75"/>
      <c r="C201" s="75"/>
      <c r="D201" s="75"/>
      <c r="E201" s="75"/>
      <c r="F201" s="75"/>
      <c r="G201" s="82">
        <v>1</v>
      </c>
      <c r="H201" s="79">
        <v>3000000</v>
      </c>
      <c r="I201" s="76">
        <v>0</v>
      </c>
      <c r="J201" s="76">
        <v>3000000</v>
      </c>
      <c r="K201" s="76">
        <v>0</v>
      </c>
      <c r="L201" s="88">
        <v>0</v>
      </c>
      <c r="M201" s="91">
        <v>0</v>
      </c>
      <c r="N201" s="94">
        <v>0</v>
      </c>
    </row>
    <row r="202" spans="1:14" x14ac:dyDescent="0.25">
      <c r="A202" s="66" t="s">
        <v>233</v>
      </c>
      <c r="B202" s="67"/>
      <c r="C202" s="67"/>
      <c r="D202" s="67"/>
      <c r="E202" s="67"/>
      <c r="F202" s="67"/>
      <c r="G202" s="83">
        <v>165</v>
      </c>
      <c r="H202" s="80">
        <v>208563981</v>
      </c>
      <c r="I202" s="69">
        <v>130477116</v>
      </c>
      <c r="J202" s="69">
        <v>65540473</v>
      </c>
      <c r="K202" s="69">
        <v>12546392</v>
      </c>
      <c r="L202" s="89">
        <v>659763248</v>
      </c>
      <c r="M202" s="92">
        <v>640950547</v>
      </c>
      <c r="N202" s="95">
        <v>18812701</v>
      </c>
    </row>
    <row r="203" spans="1:14" x14ac:dyDescent="0.25">
      <c r="A203"/>
      <c r="B203"/>
      <c r="C203"/>
      <c r="D203"/>
      <c r="E203"/>
      <c r="F203"/>
      <c r="G203"/>
      <c r="H203"/>
      <c r="I203"/>
      <c r="J203"/>
      <c r="K203"/>
      <c r="L203"/>
      <c r="M203"/>
      <c r="N203"/>
    </row>
    <row r="204" spans="1:14" x14ac:dyDescent="0.25">
      <c r="A204"/>
      <c r="B204"/>
      <c r="C204"/>
      <c r="D204"/>
      <c r="E204"/>
      <c r="F204"/>
      <c r="G204"/>
      <c r="H204"/>
      <c r="I204"/>
      <c r="J204"/>
      <c r="K204"/>
      <c r="L204"/>
      <c r="M204"/>
      <c r="N204"/>
    </row>
    <row r="205" spans="1:14" x14ac:dyDescent="0.25">
      <c r="A205"/>
      <c r="B205"/>
      <c r="C205"/>
      <c r="D205"/>
      <c r="E205"/>
      <c r="F205"/>
      <c r="G205"/>
      <c r="H205"/>
      <c r="I205"/>
      <c r="J205"/>
      <c r="K205"/>
      <c r="L205"/>
      <c r="M205"/>
      <c r="N205"/>
    </row>
    <row r="206" spans="1:14" x14ac:dyDescent="0.25">
      <c r="A206"/>
      <c r="B206"/>
      <c r="C206"/>
      <c r="D206"/>
      <c r="E206"/>
      <c r="F206"/>
      <c r="G206"/>
      <c r="H206"/>
      <c r="I206"/>
      <c r="J206"/>
      <c r="K206"/>
      <c r="L206"/>
      <c r="M206"/>
      <c r="N206"/>
    </row>
    <row r="207" spans="1:14" x14ac:dyDescent="0.25">
      <c r="A207"/>
      <c r="B207"/>
      <c r="C207"/>
      <c r="D207"/>
      <c r="E207"/>
      <c r="F207"/>
      <c r="G207"/>
      <c r="H207"/>
      <c r="I207"/>
      <c r="J207"/>
      <c r="K207"/>
      <c r="L207"/>
      <c r="M207"/>
      <c r="N207"/>
    </row>
    <row r="208" spans="1:14" x14ac:dyDescent="0.25">
      <c r="A208"/>
      <c r="B208"/>
      <c r="C208"/>
      <c r="D208"/>
      <c r="E208"/>
      <c r="F208"/>
      <c r="G208"/>
      <c r="H208"/>
      <c r="I208"/>
      <c r="J208"/>
      <c r="K208"/>
      <c r="L208"/>
      <c r="M208"/>
      <c r="N208"/>
    </row>
    <row r="209" spans="1:14" x14ac:dyDescent="0.25">
      <c r="A209"/>
      <c r="B209"/>
      <c r="C209"/>
      <c r="D209"/>
      <c r="E209"/>
      <c r="F209"/>
      <c r="G209"/>
      <c r="H209"/>
      <c r="I209"/>
      <c r="J209"/>
      <c r="K209"/>
      <c r="L209"/>
      <c r="M209"/>
      <c r="N209"/>
    </row>
    <row r="210" spans="1:14" x14ac:dyDescent="0.25">
      <c r="A210"/>
      <c r="B210"/>
      <c r="C210"/>
      <c r="D210"/>
      <c r="E210"/>
      <c r="F210"/>
      <c r="G210"/>
      <c r="H210"/>
      <c r="I210"/>
      <c r="J210"/>
      <c r="K210"/>
      <c r="L210"/>
      <c r="M210"/>
      <c r="N210"/>
    </row>
    <row r="211" spans="1:14" x14ac:dyDescent="0.25">
      <c r="A211"/>
      <c r="B211"/>
      <c r="C211"/>
      <c r="D211"/>
      <c r="E211"/>
      <c r="F211"/>
      <c r="G211"/>
      <c r="H211"/>
      <c r="I211"/>
      <c r="J211"/>
      <c r="K211"/>
      <c r="L211"/>
      <c r="M211"/>
      <c r="N211"/>
    </row>
    <row r="212" spans="1:14" x14ac:dyDescent="0.25">
      <c r="A212"/>
      <c r="B212"/>
      <c r="C212"/>
      <c r="D212"/>
      <c r="E212"/>
      <c r="F212"/>
      <c r="G212"/>
      <c r="H212"/>
      <c r="I212"/>
      <c r="J212"/>
      <c r="K212"/>
      <c r="L212"/>
      <c r="M212"/>
      <c r="N212"/>
    </row>
    <row r="213" spans="1:14" x14ac:dyDescent="0.25">
      <c r="A213"/>
      <c r="B213"/>
      <c r="C213"/>
      <c r="D213"/>
      <c r="E213"/>
      <c r="F213"/>
      <c r="G213"/>
      <c r="H213"/>
      <c r="I213"/>
      <c r="J213"/>
      <c r="K213"/>
      <c r="L213"/>
      <c r="M213"/>
      <c r="N213"/>
    </row>
    <row r="214" spans="1:14" x14ac:dyDescent="0.25">
      <c r="A214"/>
      <c r="B214"/>
      <c r="C214"/>
      <c r="D214"/>
      <c r="E214"/>
      <c r="F214"/>
      <c r="G214"/>
      <c r="H214"/>
      <c r="I214"/>
      <c r="J214"/>
      <c r="K214"/>
      <c r="L214"/>
      <c r="M214"/>
      <c r="N214"/>
    </row>
    <row r="215" spans="1:14" x14ac:dyDescent="0.25">
      <c r="A215"/>
      <c r="B215"/>
      <c r="C215"/>
      <c r="D215"/>
      <c r="E215"/>
      <c r="F215"/>
      <c r="G215"/>
      <c r="H215"/>
      <c r="I215"/>
      <c r="J215"/>
      <c r="K215"/>
      <c r="L215"/>
      <c r="M215"/>
      <c r="N215"/>
    </row>
    <row r="216" spans="1:14" x14ac:dyDescent="0.25">
      <c r="A216"/>
      <c r="B216"/>
      <c r="C216"/>
      <c r="D216"/>
      <c r="E216"/>
      <c r="F216"/>
      <c r="G216"/>
      <c r="H216"/>
      <c r="I216"/>
      <c r="J216"/>
      <c r="K216"/>
      <c r="L216"/>
      <c r="M216"/>
      <c r="N216"/>
    </row>
    <row r="217" spans="1:14" x14ac:dyDescent="0.25">
      <c r="A217"/>
      <c r="B217"/>
      <c r="C217"/>
      <c r="D217"/>
      <c r="E217"/>
      <c r="F217"/>
      <c r="G217"/>
      <c r="H217"/>
      <c r="I217"/>
      <c r="J217"/>
      <c r="K217"/>
      <c r="L217"/>
      <c r="M217"/>
      <c r="N217"/>
    </row>
    <row r="218" spans="1:14" x14ac:dyDescent="0.25">
      <c r="A218"/>
      <c r="B218"/>
      <c r="C218"/>
      <c r="D218"/>
      <c r="E218"/>
      <c r="F218"/>
      <c r="G218"/>
      <c r="H218"/>
      <c r="I218"/>
      <c r="J218"/>
      <c r="K218"/>
      <c r="L218"/>
      <c r="M218"/>
      <c r="N218"/>
    </row>
    <row r="219" spans="1:14" x14ac:dyDescent="0.25">
      <c r="A219"/>
      <c r="B219"/>
      <c r="C219"/>
      <c r="D219"/>
      <c r="E219"/>
      <c r="F219"/>
      <c r="G219"/>
      <c r="H219"/>
      <c r="I219"/>
      <c r="J219"/>
      <c r="K219"/>
      <c r="L219"/>
      <c r="M219"/>
      <c r="N219"/>
    </row>
    <row r="220" spans="1:14" x14ac:dyDescent="0.25">
      <c r="A220"/>
      <c r="B220"/>
      <c r="C220"/>
      <c r="D220"/>
      <c r="E220"/>
      <c r="F220"/>
      <c r="G220"/>
      <c r="H220"/>
      <c r="I220"/>
      <c r="J220"/>
      <c r="K220"/>
      <c r="L220"/>
      <c r="M220"/>
      <c r="N220"/>
    </row>
    <row r="221" spans="1:14" x14ac:dyDescent="0.25">
      <c r="A221"/>
      <c r="B221"/>
      <c r="C221"/>
      <c r="D221"/>
      <c r="E221"/>
      <c r="F221"/>
      <c r="G221"/>
      <c r="H221"/>
      <c r="I221"/>
      <c r="J221"/>
      <c r="K221"/>
      <c r="L221"/>
      <c r="M221"/>
      <c r="N221"/>
    </row>
    <row r="222" spans="1:14" x14ac:dyDescent="0.25">
      <c r="A222"/>
      <c r="B222"/>
      <c r="C222"/>
      <c r="D222"/>
      <c r="E222"/>
      <c r="F222"/>
      <c r="G222"/>
      <c r="H222"/>
      <c r="I222"/>
      <c r="J222"/>
      <c r="K222"/>
      <c r="L222"/>
      <c r="M222"/>
      <c r="N222"/>
    </row>
    <row r="223" spans="1:14" x14ac:dyDescent="0.25">
      <c r="A223"/>
      <c r="B223"/>
      <c r="C223"/>
      <c r="D223"/>
      <c r="E223"/>
      <c r="F223"/>
      <c r="G223"/>
      <c r="H223"/>
      <c r="I223"/>
      <c r="J223"/>
      <c r="K223"/>
      <c r="L223"/>
      <c r="M223"/>
      <c r="N223"/>
    </row>
    <row r="224" spans="1:14" x14ac:dyDescent="0.25">
      <c r="A224"/>
      <c r="B224"/>
      <c r="C224"/>
      <c r="D224"/>
      <c r="E224"/>
      <c r="F224"/>
      <c r="G224"/>
      <c r="H224"/>
      <c r="I224"/>
      <c r="J224"/>
      <c r="K224"/>
      <c r="L224"/>
      <c r="M224"/>
      <c r="N224"/>
    </row>
    <row r="225" spans="1:14" x14ac:dyDescent="0.25">
      <c r="A225"/>
      <c r="B225"/>
      <c r="C225"/>
      <c r="D225"/>
      <c r="E225"/>
      <c r="F225"/>
      <c r="G225"/>
      <c r="H225"/>
      <c r="I225"/>
      <c r="J225"/>
      <c r="K225"/>
      <c r="L225"/>
      <c r="M225"/>
      <c r="N225"/>
    </row>
    <row r="226" spans="1:14" x14ac:dyDescent="0.25">
      <c r="A226"/>
      <c r="B226"/>
      <c r="C226"/>
      <c r="D226"/>
      <c r="E226"/>
      <c r="F226"/>
      <c r="G226"/>
      <c r="H226"/>
      <c r="I226"/>
      <c r="J226"/>
      <c r="K226"/>
      <c r="L226"/>
      <c r="M226"/>
      <c r="N226"/>
    </row>
    <row r="227" spans="1:14" x14ac:dyDescent="0.25">
      <c r="A227"/>
      <c r="B227"/>
      <c r="C227"/>
      <c r="D227"/>
      <c r="E227"/>
      <c r="F227"/>
      <c r="G227"/>
      <c r="H227"/>
      <c r="I227"/>
      <c r="J227"/>
      <c r="K227"/>
      <c r="L227"/>
      <c r="M227"/>
      <c r="N227"/>
    </row>
    <row r="228" spans="1:14" x14ac:dyDescent="0.25">
      <c r="A228"/>
      <c r="B228"/>
      <c r="C228"/>
      <c r="D228"/>
      <c r="E228"/>
      <c r="F228"/>
      <c r="G228"/>
      <c r="H228"/>
      <c r="I228"/>
      <c r="J228"/>
      <c r="K228"/>
      <c r="L228"/>
      <c r="M228"/>
      <c r="N228"/>
    </row>
    <row r="229" spans="1:14" x14ac:dyDescent="0.25">
      <c r="A229"/>
      <c r="B229"/>
      <c r="C229"/>
      <c r="D229"/>
      <c r="E229"/>
      <c r="F229"/>
      <c r="G229"/>
      <c r="H229"/>
      <c r="I229"/>
      <c r="J229"/>
      <c r="K229"/>
      <c r="L229"/>
      <c r="M229"/>
      <c r="N229"/>
    </row>
    <row r="230" spans="1:14" x14ac:dyDescent="0.25">
      <c r="A230"/>
      <c r="B230"/>
      <c r="C230"/>
      <c r="D230"/>
      <c r="E230"/>
      <c r="F230"/>
      <c r="G230"/>
      <c r="H230"/>
      <c r="I230"/>
      <c r="J230"/>
      <c r="K230"/>
      <c r="L230"/>
      <c r="M230"/>
      <c r="N230"/>
    </row>
    <row r="231" spans="1:14" x14ac:dyDescent="0.25">
      <c r="A231"/>
      <c r="B231"/>
      <c r="C231"/>
      <c r="D231"/>
      <c r="E231"/>
      <c r="F231"/>
      <c r="G231"/>
      <c r="H231"/>
      <c r="I231"/>
      <c r="J231"/>
      <c r="K231"/>
      <c r="L231"/>
      <c r="M231"/>
      <c r="N231"/>
    </row>
    <row r="232" spans="1:14" x14ac:dyDescent="0.25">
      <c r="A232"/>
      <c r="B232"/>
      <c r="C232"/>
      <c r="D232"/>
      <c r="E232"/>
      <c r="F232"/>
      <c r="G232"/>
      <c r="H232"/>
      <c r="I232"/>
      <c r="J232"/>
      <c r="K232"/>
      <c r="L232"/>
      <c r="M232"/>
      <c r="N232"/>
    </row>
    <row r="233" spans="1:14" x14ac:dyDescent="0.25">
      <c r="A233"/>
      <c r="B233"/>
      <c r="C233"/>
      <c r="D233"/>
      <c r="E233"/>
      <c r="F233"/>
      <c r="G233"/>
      <c r="H233"/>
      <c r="I233"/>
      <c r="J233"/>
      <c r="K233"/>
      <c r="L233"/>
      <c r="M233"/>
      <c r="N233"/>
    </row>
    <row r="234" spans="1:14" x14ac:dyDescent="0.25">
      <c r="A234"/>
      <c r="B234"/>
      <c r="C234"/>
      <c r="D234"/>
      <c r="E234"/>
      <c r="F234"/>
      <c r="G234"/>
      <c r="H234"/>
      <c r="I234"/>
      <c r="J234"/>
      <c r="K234"/>
      <c r="L234"/>
      <c r="M234"/>
      <c r="N234"/>
    </row>
    <row r="235" spans="1:14" x14ac:dyDescent="0.25">
      <c r="A235"/>
      <c r="B235"/>
      <c r="C235"/>
      <c r="D235"/>
      <c r="E235"/>
      <c r="F235"/>
      <c r="G235"/>
      <c r="H235"/>
      <c r="I235"/>
      <c r="J235"/>
    </row>
    <row r="236" spans="1:14" x14ac:dyDescent="0.25">
      <c r="A236"/>
      <c r="B236"/>
      <c r="C236"/>
      <c r="D236"/>
      <c r="E236"/>
      <c r="F236"/>
      <c r="G236"/>
      <c r="H236"/>
      <c r="I236"/>
      <c r="J236"/>
    </row>
    <row r="237" spans="1:14" x14ac:dyDescent="0.25">
      <c r="A237"/>
      <c r="B237"/>
      <c r="C237"/>
      <c r="D237"/>
      <c r="E237"/>
      <c r="F237"/>
      <c r="G237"/>
      <c r="H237"/>
      <c r="I237"/>
      <c r="J237"/>
    </row>
    <row r="238" spans="1:14" x14ac:dyDescent="0.25">
      <c r="A238"/>
      <c r="B238"/>
      <c r="C238"/>
      <c r="D238"/>
      <c r="E238"/>
      <c r="F238"/>
      <c r="G238"/>
      <c r="H238"/>
      <c r="I238"/>
      <c r="J238"/>
    </row>
    <row r="239" spans="1:14" x14ac:dyDescent="0.25">
      <c r="A239"/>
      <c r="B239"/>
      <c r="C239"/>
      <c r="D239"/>
      <c r="E239"/>
      <c r="F239"/>
      <c r="G239"/>
      <c r="H239"/>
      <c r="I239"/>
      <c r="J239"/>
    </row>
    <row r="240" spans="1:14" x14ac:dyDescent="0.25">
      <c r="A240"/>
      <c r="B240"/>
      <c r="C240"/>
      <c r="D240"/>
      <c r="E240"/>
      <c r="F240"/>
      <c r="G240"/>
      <c r="H240"/>
      <c r="I240"/>
      <c r="J240"/>
    </row>
    <row r="241" spans="1:10" x14ac:dyDescent="0.25">
      <c r="A241"/>
      <c r="B241"/>
      <c r="C241"/>
      <c r="D241"/>
      <c r="E241"/>
      <c r="F241"/>
      <c r="G241"/>
      <c r="H241"/>
      <c r="I241"/>
      <c r="J241"/>
    </row>
    <row r="242" spans="1:10" x14ac:dyDescent="0.25">
      <c r="A242"/>
      <c r="B242"/>
      <c r="C242"/>
      <c r="D242"/>
      <c r="E242"/>
      <c r="F242"/>
      <c r="G242"/>
      <c r="H242"/>
      <c r="I242"/>
      <c r="J242"/>
    </row>
    <row r="243" spans="1:10" x14ac:dyDescent="0.25">
      <c r="A243"/>
      <c r="B243"/>
      <c r="C243"/>
      <c r="D243"/>
      <c r="E243"/>
      <c r="F243"/>
      <c r="G243"/>
      <c r="H243"/>
      <c r="I243"/>
      <c r="J243"/>
    </row>
    <row r="244" spans="1:10" x14ac:dyDescent="0.25">
      <c r="A244"/>
      <c r="B244"/>
      <c r="C244"/>
      <c r="D244"/>
      <c r="E244"/>
      <c r="F244"/>
      <c r="G244"/>
      <c r="H244"/>
      <c r="I244"/>
      <c r="J244"/>
    </row>
    <row r="245" spans="1:10" x14ac:dyDescent="0.25">
      <c r="A245"/>
      <c r="B245"/>
      <c r="C245"/>
      <c r="D245"/>
      <c r="E245"/>
      <c r="F245"/>
      <c r="G245"/>
      <c r="H245"/>
      <c r="I245"/>
      <c r="J245"/>
    </row>
    <row r="246" spans="1:10" x14ac:dyDescent="0.25">
      <c r="A246"/>
      <c r="B246"/>
      <c r="C246"/>
      <c r="D246"/>
      <c r="E246"/>
      <c r="F246"/>
      <c r="G246"/>
      <c r="H246"/>
      <c r="I246"/>
      <c r="J246"/>
    </row>
    <row r="247" spans="1:10" x14ac:dyDescent="0.25">
      <c r="A247"/>
      <c r="B247"/>
      <c r="C247"/>
      <c r="D247"/>
      <c r="E247"/>
      <c r="F247"/>
      <c r="G247"/>
      <c r="H247"/>
      <c r="I247"/>
      <c r="J247"/>
    </row>
    <row r="248" spans="1:10" x14ac:dyDescent="0.25">
      <c r="A248"/>
      <c r="B248"/>
      <c r="C248"/>
      <c r="D248"/>
      <c r="E248"/>
      <c r="F248"/>
      <c r="G248"/>
      <c r="H248"/>
      <c r="I248"/>
      <c r="J248"/>
    </row>
    <row r="249" spans="1:10" x14ac:dyDescent="0.25">
      <c r="A249"/>
      <c r="B249"/>
      <c r="C249"/>
      <c r="D249"/>
      <c r="E249"/>
      <c r="F249"/>
      <c r="G249"/>
      <c r="H249"/>
      <c r="I249"/>
      <c r="J249"/>
    </row>
    <row r="250" spans="1:10" x14ac:dyDescent="0.25">
      <c r="A250"/>
      <c r="B250"/>
      <c r="C250"/>
      <c r="D250"/>
      <c r="E250"/>
      <c r="F250"/>
      <c r="G250"/>
      <c r="H250"/>
      <c r="I250"/>
      <c r="J250"/>
    </row>
    <row r="251" spans="1:10" x14ac:dyDescent="0.25">
      <c r="A251"/>
      <c r="B251"/>
      <c r="C251"/>
      <c r="D251"/>
      <c r="E251"/>
      <c r="F251"/>
      <c r="G251"/>
      <c r="H251"/>
      <c r="I251"/>
      <c r="J251"/>
    </row>
    <row r="252" spans="1:10" x14ac:dyDescent="0.25">
      <c r="A252"/>
      <c r="B252"/>
      <c r="C252"/>
      <c r="D252"/>
      <c r="E252"/>
      <c r="F252"/>
      <c r="G252"/>
      <c r="H252"/>
      <c r="I252"/>
      <c r="J252"/>
    </row>
    <row r="253" spans="1:10" x14ac:dyDescent="0.25">
      <c r="A253"/>
      <c r="B253"/>
      <c r="C253"/>
      <c r="D253"/>
      <c r="E253"/>
      <c r="F253"/>
      <c r="G253"/>
      <c r="H253"/>
      <c r="I253"/>
      <c r="J253"/>
    </row>
    <row r="254" spans="1:10" x14ac:dyDescent="0.25">
      <c r="A254"/>
      <c r="B254"/>
      <c r="C254"/>
      <c r="D254"/>
      <c r="E254"/>
      <c r="F254"/>
      <c r="G254"/>
      <c r="H254"/>
      <c r="I254"/>
      <c r="J254"/>
    </row>
    <row r="255" spans="1:10" x14ac:dyDescent="0.25">
      <c r="A255"/>
      <c r="B255"/>
      <c r="C255"/>
      <c r="D255"/>
      <c r="E255"/>
      <c r="F255"/>
      <c r="G255"/>
      <c r="H255"/>
      <c r="I255"/>
      <c r="J255"/>
    </row>
    <row r="256" spans="1:10" x14ac:dyDescent="0.25">
      <c r="A256"/>
      <c r="B256"/>
      <c r="C256"/>
      <c r="D256"/>
      <c r="E256"/>
      <c r="F256"/>
      <c r="G256"/>
      <c r="H256"/>
      <c r="I256"/>
      <c r="J256"/>
    </row>
    <row r="257" spans="1:10" x14ac:dyDescent="0.25">
      <c r="A257"/>
      <c r="B257"/>
      <c r="C257"/>
      <c r="D257"/>
      <c r="E257"/>
      <c r="F257"/>
      <c r="G257"/>
      <c r="H257"/>
      <c r="I257"/>
      <c r="J257"/>
    </row>
    <row r="258" spans="1:10" x14ac:dyDescent="0.25">
      <c r="A258"/>
      <c r="B258"/>
      <c r="C258"/>
      <c r="D258"/>
      <c r="E258"/>
      <c r="F258"/>
      <c r="G258"/>
      <c r="H258"/>
      <c r="I258"/>
      <c r="J258"/>
    </row>
    <row r="259" spans="1:10" x14ac:dyDescent="0.25">
      <c r="A259"/>
      <c r="B259"/>
      <c r="C259"/>
      <c r="D259"/>
      <c r="E259"/>
      <c r="F259"/>
      <c r="G259"/>
      <c r="H259"/>
      <c r="I259"/>
      <c r="J259"/>
    </row>
    <row r="260" spans="1:10" x14ac:dyDescent="0.25">
      <c r="A260"/>
      <c r="B260"/>
      <c r="C260"/>
      <c r="D260"/>
      <c r="E260"/>
      <c r="F260"/>
      <c r="G260"/>
      <c r="H260"/>
      <c r="I260"/>
      <c r="J260"/>
    </row>
    <row r="261" spans="1:10" x14ac:dyDescent="0.25">
      <c r="A261"/>
      <c r="B261"/>
      <c r="C261"/>
      <c r="D261"/>
      <c r="E261"/>
      <c r="F261"/>
      <c r="G261"/>
      <c r="H261"/>
      <c r="I261"/>
      <c r="J261"/>
    </row>
    <row r="262" spans="1:10" x14ac:dyDescent="0.25">
      <c r="A262"/>
      <c r="B262"/>
      <c r="C262"/>
      <c r="D262"/>
      <c r="E262"/>
      <c r="F262"/>
      <c r="G262"/>
      <c r="H262"/>
      <c r="I262"/>
      <c r="J262"/>
    </row>
    <row r="263" spans="1:10" x14ac:dyDescent="0.25">
      <c r="A263"/>
      <c r="B263"/>
      <c r="C263"/>
      <c r="D263"/>
      <c r="E263"/>
      <c r="F263"/>
      <c r="G263"/>
      <c r="H263"/>
      <c r="I263"/>
      <c r="J263"/>
    </row>
    <row r="264" spans="1:10" x14ac:dyDescent="0.25">
      <c r="A264"/>
      <c r="B264"/>
      <c r="C264"/>
      <c r="D264"/>
      <c r="E264"/>
      <c r="F264"/>
      <c r="G264"/>
      <c r="H264"/>
      <c r="I264"/>
      <c r="J264"/>
    </row>
    <row r="265" spans="1:10" x14ac:dyDescent="0.25">
      <c r="A265"/>
      <c r="B265"/>
      <c r="C265"/>
      <c r="D265"/>
      <c r="E265"/>
      <c r="F265"/>
      <c r="G265"/>
      <c r="H265"/>
      <c r="I265"/>
      <c r="J265"/>
    </row>
    <row r="266" spans="1:10" x14ac:dyDescent="0.25">
      <c r="A266"/>
      <c r="B266"/>
      <c r="C266"/>
      <c r="D266"/>
      <c r="E266"/>
      <c r="F266"/>
      <c r="G266"/>
      <c r="H266"/>
      <c r="I266"/>
      <c r="J266"/>
    </row>
    <row r="267" spans="1:10" x14ac:dyDescent="0.25">
      <c r="A267"/>
      <c r="B267"/>
      <c r="C267"/>
      <c r="D267"/>
      <c r="E267"/>
      <c r="F267"/>
      <c r="G267"/>
      <c r="H267"/>
      <c r="I267"/>
      <c r="J267"/>
    </row>
    <row r="268" spans="1:10" x14ac:dyDescent="0.25">
      <c r="A268"/>
      <c r="B268"/>
      <c r="C268"/>
      <c r="D268"/>
      <c r="E268"/>
      <c r="F268"/>
      <c r="G268"/>
      <c r="H268"/>
      <c r="I268"/>
      <c r="J268"/>
    </row>
    <row r="269" spans="1:10" x14ac:dyDescent="0.25">
      <c r="A269"/>
      <c r="B269"/>
      <c r="C269"/>
      <c r="D269"/>
      <c r="E269"/>
      <c r="F269"/>
      <c r="G269"/>
      <c r="H269"/>
      <c r="I269"/>
      <c r="J269"/>
    </row>
    <row r="270" spans="1:10" x14ac:dyDescent="0.25">
      <c r="A270"/>
      <c r="B270"/>
      <c r="C270"/>
      <c r="D270"/>
      <c r="E270"/>
      <c r="F270"/>
      <c r="G270"/>
      <c r="H270"/>
      <c r="I270"/>
      <c r="J270"/>
    </row>
    <row r="271" spans="1:10" x14ac:dyDescent="0.25">
      <c r="A271"/>
      <c r="B271"/>
      <c r="C271"/>
      <c r="D271"/>
      <c r="E271"/>
      <c r="F271"/>
      <c r="G271"/>
      <c r="H271"/>
      <c r="I271"/>
      <c r="J271"/>
    </row>
    <row r="272" spans="1:10" x14ac:dyDescent="0.25">
      <c r="A272"/>
      <c r="B272"/>
      <c r="C272"/>
      <c r="D272"/>
      <c r="E272"/>
      <c r="F272"/>
      <c r="G272"/>
      <c r="H272"/>
      <c r="I272"/>
      <c r="J272"/>
    </row>
    <row r="273" spans="1:10" x14ac:dyDescent="0.25">
      <c r="A273"/>
      <c r="B273"/>
      <c r="C273"/>
      <c r="D273"/>
      <c r="E273"/>
      <c r="F273"/>
      <c r="G273"/>
      <c r="H273"/>
      <c r="I273"/>
      <c r="J273"/>
    </row>
    <row r="274" spans="1:10" x14ac:dyDescent="0.25">
      <c r="A274"/>
      <c r="B274"/>
      <c r="C274"/>
      <c r="D274"/>
      <c r="E274"/>
      <c r="F274"/>
      <c r="G274"/>
      <c r="H274"/>
      <c r="I274"/>
      <c r="J274"/>
    </row>
    <row r="275" spans="1:10" x14ac:dyDescent="0.25">
      <c r="A275"/>
      <c r="B275"/>
      <c r="C275"/>
      <c r="D275"/>
      <c r="E275"/>
      <c r="F275"/>
      <c r="G275"/>
      <c r="H275"/>
      <c r="I275"/>
      <c r="J275"/>
    </row>
    <row r="276" spans="1:10" x14ac:dyDescent="0.25">
      <c r="A276"/>
      <c r="B276"/>
      <c r="C276"/>
      <c r="D276"/>
      <c r="E276"/>
      <c r="F276"/>
      <c r="G276"/>
      <c r="H276"/>
      <c r="I276"/>
      <c r="J276"/>
    </row>
    <row r="277" spans="1:10" x14ac:dyDescent="0.25">
      <c r="A277"/>
      <c r="B277"/>
      <c r="C277"/>
      <c r="D277"/>
      <c r="E277"/>
      <c r="F277"/>
      <c r="G277"/>
      <c r="H277"/>
      <c r="I277"/>
      <c r="J277"/>
    </row>
    <row r="278" spans="1:10" x14ac:dyDescent="0.25">
      <c r="A278"/>
      <c r="B278"/>
      <c r="C278"/>
      <c r="D278"/>
      <c r="E278"/>
      <c r="F278"/>
      <c r="G278"/>
      <c r="H278"/>
      <c r="I278"/>
      <c r="J278"/>
    </row>
    <row r="279" spans="1:10" x14ac:dyDescent="0.25">
      <c r="A279"/>
      <c r="B279"/>
      <c r="C279"/>
      <c r="D279"/>
      <c r="E279"/>
      <c r="F279"/>
      <c r="G279"/>
      <c r="H279"/>
      <c r="I279"/>
      <c r="J279"/>
    </row>
    <row r="280" spans="1:10" x14ac:dyDescent="0.25">
      <c r="A280"/>
      <c r="B280"/>
      <c r="C280"/>
      <c r="D280"/>
      <c r="E280"/>
      <c r="F280"/>
      <c r="G280"/>
      <c r="H280"/>
      <c r="I280"/>
      <c r="J280"/>
    </row>
    <row r="281" spans="1:10" x14ac:dyDescent="0.25">
      <c r="A281"/>
      <c r="B281"/>
      <c r="C281"/>
      <c r="D281"/>
      <c r="E281"/>
      <c r="F281"/>
      <c r="G281"/>
      <c r="H281"/>
      <c r="I281"/>
      <c r="J281"/>
    </row>
    <row r="282" spans="1:10" x14ac:dyDescent="0.25">
      <c r="A282"/>
      <c r="B282"/>
      <c r="C282"/>
      <c r="D282"/>
      <c r="E282"/>
      <c r="F282"/>
      <c r="G282"/>
      <c r="H282"/>
      <c r="I282"/>
      <c r="J282"/>
    </row>
    <row r="283" spans="1:10" x14ac:dyDescent="0.25">
      <c r="A283"/>
      <c r="B283"/>
      <c r="C283"/>
      <c r="D283"/>
      <c r="E283"/>
      <c r="F283"/>
      <c r="G283"/>
      <c r="H283"/>
      <c r="I283"/>
      <c r="J283"/>
    </row>
    <row r="284" spans="1:10" x14ac:dyDescent="0.25">
      <c r="A284"/>
      <c r="B284"/>
      <c r="C284"/>
      <c r="D284"/>
      <c r="E284"/>
      <c r="F284"/>
      <c r="G284"/>
      <c r="H284"/>
      <c r="I284"/>
      <c r="J284"/>
    </row>
    <row r="285" spans="1:10" x14ac:dyDescent="0.25">
      <c r="A285"/>
      <c r="B285"/>
      <c r="C285"/>
      <c r="D285"/>
      <c r="E285"/>
      <c r="F285"/>
      <c r="G285"/>
      <c r="H285"/>
      <c r="I285"/>
      <c r="J285"/>
    </row>
    <row r="286" spans="1:10" x14ac:dyDescent="0.25">
      <c r="A286"/>
      <c r="B286"/>
      <c r="C286"/>
      <c r="D286"/>
      <c r="E286"/>
      <c r="F286"/>
      <c r="G286"/>
      <c r="H286"/>
      <c r="I286"/>
      <c r="J286"/>
    </row>
    <row r="287" spans="1:10" x14ac:dyDescent="0.25">
      <c r="A287"/>
      <c r="B287"/>
      <c r="C287"/>
      <c r="D287"/>
      <c r="E287"/>
      <c r="F287"/>
      <c r="G287"/>
      <c r="H287"/>
      <c r="I287"/>
      <c r="J287"/>
    </row>
    <row r="288" spans="1:10" x14ac:dyDescent="0.25">
      <c r="A288"/>
      <c r="B288"/>
      <c r="C288"/>
      <c r="D288"/>
      <c r="E288"/>
      <c r="F288"/>
      <c r="G288"/>
      <c r="H288"/>
      <c r="I288"/>
      <c r="J288"/>
    </row>
    <row r="289" spans="1:10" x14ac:dyDescent="0.25">
      <c r="A289"/>
      <c r="B289"/>
      <c r="C289"/>
      <c r="D289"/>
      <c r="E289"/>
      <c r="F289"/>
      <c r="G289"/>
      <c r="H289"/>
      <c r="I289"/>
      <c r="J289"/>
    </row>
    <row r="290" spans="1:10" x14ac:dyDescent="0.25">
      <c r="A290"/>
      <c r="B290"/>
      <c r="C290"/>
      <c r="D290"/>
      <c r="E290"/>
      <c r="F290"/>
      <c r="G290"/>
      <c r="H290"/>
      <c r="I290"/>
      <c r="J290"/>
    </row>
    <row r="291" spans="1:10" x14ac:dyDescent="0.25">
      <c r="A291"/>
      <c r="B291"/>
      <c r="C291"/>
      <c r="D291"/>
      <c r="E291"/>
      <c r="F291"/>
      <c r="G291"/>
      <c r="H291"/>
      <c r="I291"/>
      <c r="J291"/>
    </row>
    <row r="292" spans="1:10" x14ac:dyDescent="0.25">
      <c r="A292"/>
      <c r="B292"/>
      <c r="C292"/>
      <c r="D292"/>
      <c r="E292"/>
      <c r="F292"/>
      <c r="G292"/>
      <c r="H292"/>
      <c r="I292"/>
      <c r="J292"/>
    </row>
    <row r="293" spans="1:10" x14ac:dyDescent="0.25">
      <c r="A293"/>
      <c r="B293"/>
      <c r="C293"/>
      <c r="D293"/>
      <c r="E293"/>
      <c r="F293"/>
      <c r="G293"/>
      <c r="H293"/>
      <c r="I293"/>
      <c r="J293"/>
    </row>
    <row r="294" spans="1:10" x14ac:dyDescent="0.25">
      <c r="A294"/>
      <c r="B294"/>
      <c r="C294"/>
      <c r="D294"/>
      <c r="E294"/>
      <c r="F294"/>
      <c r="G294"/>
      <c r="H294"/>
      <c r="I294"/>
      <c r="J294"/>
    </row>
    <row r="295" spans="1:10" x14ac:dyDescent="0.25">
      <c r="A295"/>
      <c r="B295"/>
      <c r="C295"/>
      <c r="D295"/>
      <c r="E295"/>
      <c r="F295"/>
      <c r="G295"/>
      <c r="H295"/>
      <c r="I295"/>
      <c r="J295"/>
    </row>
    <row r="296" spans="1:10" x14ac:dyDescent="0.25">
      <c r="A296"/>
      <c r="B296"/>
      <c r="C296"/>
      <c r="D296"/>
      <c r="E296"/>
      <c r="F296"/>
      <c r="G296"/>
      <c r="H296"/>
      <c r="I296"/>
      <c r="J296"/>
    </row>
    <row r="297" spans="1:10" x14ac:dyDescent="0.25">
      <c r="A297"/>
      <c r="B297"/>
      <c r="C297"/>
      <c r="D297"/>
      <c r="E297"/>
      <c r="F297"/>
      <c r="G297"/>
      <c r="H297"/>
      <c r="I297"/>
      <c r="J297"/>
    </row>
    <row r="298" spans="1:10" x14ac:dyDescent="0.25">
      <c r="A298"/>
      <c r="B298"/>
      <c r="C298"/>
      <c r="D298"/>
      <c r="E298"/>
      <c r="F298"/>
      <c r="G298"/>
      <c r="H298"/>
      <c r="I298"/>
      <c r="J298"/>
    </row>
    <row r="299" spans="1:10" x14ac:dyDescent="0.25">
      <c r="A299"/>
      <c r="B299"/>
      <c r="C299"/>
      <c r="D299"/>
      <c r="E299"/>
      <c r="F299"/>
      <c r="G299"/>
      <c r="H299"/>
      <c r="I299"/>
      <c r="J299"/>
    </row>
    <row r="300" spans="1:10" x14ac:dyDescent="0.25">
      <c r="A300"/>
      <c r="B300"/>
      <c r="C300"/>
      <c r="D300"/>
      <c r="E300"/>
      <c r="F300"/>
      <c r="G300"/>
      <c r="H300"/>
      <c r="I300"/>
      <c r="J300"/>
    </row>
    <row r="301" spans="1:10" x14ac:dyDescent="0.25">
      <c r="A301"/>
      <c r="B301"/>
      <c r="C301"/>
      <c r="D301"/>
      <c r="E301"/>
      <c r="F301"/>
      <c r="G301"/>
      <c r="H301"/>
      <c r="I301"/>
      <c r="J301"/>
    </row>
    <row r="302" spans="1:10" x14ac:dyDescent="0.25">
      <c r="A302"/>
      <c r="B302"/>
      <c r="C302"/>
      <c r="D302"/>
      <c r="E302"/>
      <c r="F302"/>
      <c r="G302"/>
      <c r="H302"/>
      <c r="I302"/>
      <c r="J302"/>
    </row>
    <row r="303" spans="1:10" x14ac:dyDescent="0.25">
      <c r="A303"/>
      <c r="B303"/>
      <c r="C303"/>
      <c r="D303"/>
      <c r="E303"/>
      <c r="F303"/>
      <c r="G303"/>
      <c r="H303"/>
      <c r="I303"/>
      <c r="J303"/>
    </row>
    <row r="304" spans="1:10" x14ac:dyDescent="0.25">
      <c r="A304"/>
      <c r="B304"/>
      <c r="C304"/>
      <c r="D304"/>
      <c r="E304"/>
      <c r="F304"/>
      <c r="G304"/>
      <c r="H304"/>
      <c r="I304"/>
      <c r="J304"/>
    </row>
    <row r="305" spans="1:10" x14ac:dyDescent="0.25">
      <c r="A305"/>
      <c r="B305"/>
      <c r="C305"/>
      <c r="D305"/>
      <c r="E305"/>
      <c r="F305"/>
      <c r="G305"/>
      <c r="H305"/>
      <c r="I305"/>
      <c r="J305"/>
    </row>
    <row r="306" spans="1:10" x14ac:dyDescent="0.25">
      <c r="A306"/>
      <c r="B306"/>
      <c r="C306"/>
      <c r="D306"/>
      <c r="E306"/>
      <c r="F306"/>
      <c r="G306"/>
      <c r="H306"/>
      <c r="I306"/>
      <c r="J306"/>
    </row>
    <row r="307" spans="1:10" x14ac:dyDescent="0.25">
      <c r="A307"/>
      <c r="B307"/>
      <c r="C307"/>
      <c r="D307"/>
      <c r="E307"/>
      <c r="F307"/>
      <c r="G307"/>
      <c r="H307"/>
      <c r="I307"/>
      <c r="J307"/>
    </row>
    <row r="308" spans="1:10" x14ac:dyDescent="0.25">
      <c r="A308"/>
      <c r="B308"/>
      <c r="C308"/>
      <c r="D308"/>
      <c r="E308"/>
      <c r="F308"/>
      <c r="G308"/>
      <c r="H308"/>
      <c r="I308"/>
      <c r="J308"/>
    </row>
    <row r="309" spans="1:10" x14ac:dyDescent="0.25">
      <c r="A309"/>
      <c r="B309"/>
      <c r="C309"/>
      <c r="D309"/>
      <c r="E309"/>
      <c r="F309"/>
      <c r="G309"/>
      <c r="H309"/>
      <c r="I309"/>
      <c r="J309"/>
    </row>
    <row r="310" spans="1:10" x14ac:dyDescent="0.25">
      <c r="A310"/>
      <c r="B310"/>
      <c r="C310"/>
      <c r="D310"/>
      <c r="E310"/>
      <c r="F310"/>
      <c r="G310"/>
      <c r="H310"/>
      <c r="I310"/>
      <c r="J310"/>
    </row>
    <row r="311" spans="1:10" x14ac:dyDescent="0.25">
      <c r="A311"/>
      <c r="B311"/>
      <c r="C311"/>
      <c r="D311"/>
      <c r="E311"/>
      <c r="F311"/>
      <c r="G311"/>
      <c r="H311"/>
      <c r="I311"/>
      <c r="J311"/>
    </row>
    <row r="312" spans="1:10" x14ac:dyDescent="0.25">
      <c r="A312"/>
      <c r="B312"/>
      <c r="C312"/>
      <c r="D312"/>
      <c r="E312"/>
      <c r="F312"/>
      <c r="G312"/>
      <c r="H312"/>
      <c r="I312"/>
      <c r="J312"/>
    </row>
    <row r="313" spans="1:10" x14ac:dyDescent="0.25">
      <c r="A313"/>
      <c r="B313"/>
      <c r="C313"/>
      <c r="D313"/>
      <c r="E313"/>
      <c r="F313"/>
      <c r="G313"/>
      <c r="H313"/>
      <c r="I313"/>
      <c r="J313"/>
    </row>
    <row r="314" spans="1:10" x14ac:dyDescent="0.25">
      <c r="A314"/>
      <c r="B314"/>
      <c r="C314"/>
      <c r="D314"/>
      <c r="E314"/>
      <c r="F314"/>
      <c r="G314"/>
      <c r="H314"/>
      <c r="I314"/>
      <c r="J314"/>
    </row>
    <row r="315" spans="1:10" x14ac:dyDescent="0.25">
      <c r="A315"/>
      <c r="B315"/>
      <c r="C315"/>
      <c r="D315"/>
      <c r="E315"/>
      <c r="F315"/>
      <c r="G315"/>
      <c r="H315"/>
      <c r="I315"/>
      <c r="J315"/>
    </row>
    <row r="316" spans="1:10" x14ac:dyDescent="0.25">
      <c r="A316"/>
      <c r="B316"/>
      <c r="C316"/>
      <c r="D316"/>
      <c r="E316"/>
      <c r="F316"/>
      <c r="G316"/>
      <c r="H316"/>
      <c r="I316"/>
      <c r="J316"/>
    </row>
    <row r="317" spans="1:10" x14ac:dyDescent="0.25">
      <c r="A317"/>
      <c r="B317"/>
      <c r="C317"/>
      <c r="D317"/>
      <c r="E317"/>
      <c r="F317"/>
      <c r="G317"/>
      <c r="H317"/>
      <c r="I317"/>
      <c r="J317"/>
    </row>
    <row r="318" spans="1:10" x14ac:dyDescent="0.25">
      <c r="A318"/>
      <c r="B318"/>
      <c r="C318"/>
      <c r="D318"/>
      <c r="E318"/>
      <c r="F318"/>
      <c r="G318"/>
      <c r="H318"/>
      <c r="I318"/>
      <c r="J318"/>
    </row>
    <row r="319" spans="1:10" x14ac:dyDescent="0.25">
      <c r="A319"/>
      <c r="B319"/>
      <c r="C319"/>
      <c r="D319"/>
      <c r="E319"/>
      <c r="F319"/>
      <c r="G319"/>
      <c r="H319"/>
      <c r="I319"/>
      <c r="J319"/>
    </row>
    <row r="320" spans="1:10" x14ac:dyDescent="0.25">
      <c r="A320"/>
      <c r="B320"/>
      <c r="C320"/>
      <c r="D320"/>
      <c r="E320"/>
      <c r="F320"/>
      <c r="G320"/>
      <c r="H320"/>
      <c r="I320"/>
      <c r="J320"/>
    </row>
    <row r="321" spans="1:10" x14ac:dyDescent="0.25">
      <c r="A321"/>
      <c r="B321"/>
      <c r="C321"/>
      <c r="D321"/>
      <c r="E321"/>
      <c r="F321"/>
      <c r="G321"/>
      <c r="H321"/>
      <c r="I321"/>
      <c r="J321"/>
    </row>
    <row r="322" spans="1:10" x14ac:dyDescent="0.25">
      <c r="A322"/>
      <c r="B322"/>
      <c r="C322"/>
      <c r="D322"/>
      <c r="E322"/>
      <c r="F322"/>
      <c r="G322"/>
      <c r="H322"/>
      <c r="I322"/>
      <c r="J322"/>
    </row>
    <row r="323" spans="1:10" x14ac:dyDescent="0.25">
      <c r="A323"/>
      <c r="B323"/>
      <c r="C323"/>
      <c r="D323"/>
      <c r="E323"/>
      <c r="F323"/>
      <c r="G323"/>
      <c r="H323"/>
      <c r="I323"/>
      <c r="J323"/>
    </row>
    <row r="324" spans="1:10" x14ac:dyDescent="0.25">
      <c r="A324"/>
      <c r="B324"/>
      <c r="C324"/>
      <c r="D324"/>
      <c r="E324"/>
      <c r="F324"/>
      <c r="G324"/>
      <c r="H324"/>
      <c r="I324"/>
      <c r="J324"/>
    </row>
    <row r="325" spans="1:10" x14ac:dyDescent="0.25">
      <c r="A325"/>
      <c r="B325"/>
      <c r="C325"/>
      <c r="D325"/>
      <c r="E325"/>
      <c r="F325"/>
      <c r="G325"/>
      <c r="H325"/>
      <c r="I325"/>
      <c r="J325"/>
    </row>
    <row r="326" spans="1:10" x14ac:dyDescent="0.25">
      <c r="A326"/>
      <c r="B326"/>
      <c r="C326"/>
      <c r="D326"/>
      <c r="E326"/>
      <c r="F326"/>
      <c r="G326"/>
      <c r="H326"/>
      <c r="I326"/>
      <c r="J326"/>
    </row>
    <row r="327" spans="1:10" x14ac:dyDescent="0.25">
      <c r="A327"/>
      <c r="B327"/>
      <c r="C327"/>
      <c r="D327"/>
      <c r="E327"/>
      <c r="F327"/>
      <c r="G327"/>
      <c r="H327"/>
      <c r="I327"/>
      <c r="J327"/>
    </row>
    <row r="328" spans="1:10" x14ac:dyDescent="0.25">
      <c r="A328"/>
      <c r="B328"/>
      <c r="C328"/>
      <c r="D328"/>
      <c r="E328"/>
      <c r="F328"/>
      <c r="G328"/>
      <c r="H328"/>
      <c r="I328"/>
      <c r="J328"/>
    </row>
    <row r="329" spans="1:10" x14ac:dyDescent="0.25">
      <c r="A329"/>
      <c r="B329"/>
      <c r="C329"/>
      <c r="D329"/>
      <c r="E329"/>
      <c r="F329"/>
      <c r="G329"/>
      <c r="H329"/>
      <c r="I329"/>
      <c r="J329"/>
    </row>
    <row r="330" spans="1:10" x14ac:dyDescent="0.25">
      <c r="A330"/>
      <c r="B330"/>
      <c r="C330"/>
      <c r="D330"/>
      <c r="E330"/>
      <c r="F330"/>
      <c r="G330"/>
      <c r="H330"/>
      <c r="I330"/>
      <c r="J330"/>
    </row>
    <row r="331" spans="1:10" x14ac:dyDescent="0.25">
      <c r="A331"/>
      <c r="B331"/>
      <c r="C331"/>
      <c r="D331"/>
      <c r="E331"/>
      <c r="F331"/>
      <c r="G331"/>
      <c r="H331"/>
      <c r="I331"/>
      <c r="J331"/>
    </row>
    <row r="332" spans="1:10" x14ac:dyDescent="0.25">
      <c r="A332"/>
      <c r="B332"/>
      <c r="C332"/>
      <c r="D332"/>
      <c r="E332"/>
      <c r="F332"/>
      <c r="G332"/>
      <c r="H332"/>
      <c r="I332"/>
      <c r="J332"/>
    </row>
    <row r="333" spans="1:10" x14ac:dyDescent="0.25">
      <c r="A333"/>
      <c r="B333"/>
      <c r="C333"/>
      <c r="D333"/>
      <c r="E333"/>
      <c r="F333"/>
      <c r="G333"/>
      <c r="H333"/>
      <c r="I333"/>
      <c r="J333"/>
    </row>
    <row r="334" spans="1:10" x14ac:dyDescent="0.25">
      <c r="A334"/>
      <c r="B334"/>
      <c r="C334"/>
      <c r="D334"/>
      <c r="E334"/>
      <c r="F334"/>
      <c r="G334"/>
      <c r="H334"/>
      <c r="I334"/>
      <c r="J334"/>
    </row>
    <row r="335" spans="1:10" x14ac:dyDescent="0.25">
      <c r="A335"/>
      <c r="B335"/>
      <c r="C335"/>
      <c r="D335"/>
      <c r="E335"/>
      <c r="F335"/>
      <c r="G335"/>
      <c r="H335"/>
      <c r="I335"/>
      <c r="J335"/>
    </row>
    <row r="336" spans="1:10" x14ac:dyDescent="0.25">
      <c r="A336"/>
      <c r="B336"/>
      <c r="C336"/>
      <c r="D336"/>
      <c r="E336"/>
      <c r="F336"/>
      <c r="G336"/>
      <c r="H336"/>
      <c r="I336"/>
      <c r="J336"/>
    </row>
    <row r="337" spans="1:10" x14ac:dyDescent="0.25">
      <c r="A337"/>
      <c r="B337"/>
      <c r="C337"/>
      <c r="D337"/>
      <c r="E337"/>
      <c r="F337"/>
      <c r="G337"/>
      <c r="H337"/>
      <c r="I337"/>
      <c r="J337"/>
    </row>
    <row r="338" spans="1:10" x14ac:dyDescent="0.25">
      <c r="A338"/>
      <c r="B338"/>
      <c r="C338"/>
      <c r="D338"/>
      <c r="E338"/>
      <c r="F338"/>
      <c r="G338"/>
      <c r="H338"/>
      <c r="I338"/>
      <c r="J338"/>
    </row>
    <row r="339" spans="1:10" x14ac:dyDescent="0.25">
      <c r="A339"/>
      <c r="B339"/>
      <c r="C339"/>
      <c r="D339"/>
      <c r="E339"/>
      <c r="F339"/>
      <c r="G339"/>
      <c r="H339"/>
      <c r="I339"/>
      <c r="J339"/>
    </row>
    <row r="340" spans="1:10" x14ac:dyDescent="0.25">
      <c r="A340"/>
      <c r="B340"/>
      <c r="C340"/>
      <c r="D340"/>
      <c r="E340"/>
      <c r="F340"/>
      <c r="G340"/>
      <c r="H340"/>
      <c r="I340"/>
      <c r="J340"/>
    </row>
    <row r="341" spans="1:10" x14ac:dyDescent="0.25">
      <c r="A341"/>
      <c r="B341"/>
      <c r="C341"/>
      <c r="D341"/>
      <c r="E341"/>
      <c r="F341"/>
      <c r="G341"/>
      <c r="H341"/>
      <c r="I341"/>
      <c r="J341"/>
    </row>
    <row r="342" spans="1:10" x14ac:dyDescent="0.25">
      <c r="A342"/>
      <c r="B342"/>
      <c r="C342"/>
      <c r="D342"/>
      <c r="E342"/>
      <c r="F342"/>
      <c r="G342"/>
      <c r="H342"/>
      <c r="I342"/>
      <c r="J342"/>
    </row>
    <row r="343" spans="1:10" x14ac:dyDescent="0.25">
      <c r="A343"/>
      <c r="B343"/>
      <c r="C343"/>
      <c r="D343"/>
      <c r="E343"/>
      <c r="F343"/>
      <c r="G343"/>
      <c r="H343"/>
      <c r="I343"/>
      <c r="J343"/>
    </row>
    <row r="344" spans="1:10" x14ac:dyDescent="0.25">
      <c r="A344"/>
      <c r="B344"/>
      <c r="C344"/>
      <c r="D344"/>
      <c r="E344"/>
      <c r="F344"/>
      <c r="G344"/>
      <c r="H344"/>
      <c r="I344"/>
      <c r="J344"/>
    </row>
    <row r="345" spans="1:10" x14ac:dyDescent="0.25">
      <c r="A345"/>
      <c r="B345"/>
      <c r="C345"/>
      <c r="D345"/>
      <c r="E345"/>
      <c r="F345"/>
      <c r="G345"/>
      <c r="H345"/>
      <c r="I345"/>
      <c r="J345"/>
    </row>
    <row r="346" spans="1:10" x14ac:dyDescent="0.25">
      <c r="A346"/>
      <c r="B346"/>
      <c r="C346"/>
      <c r="D346"/>
      <c r="E346"/>
      <c r="F346"/>
      <c r="G346"/>
      <c r="H346"/>
      <c r="I346"/>
      <c r="J346"/>
    </row>
    <row r="347" spans="1:10" x14ac:dyDescent="0.25">
      <c r="A347"/>
      <c r="B347"/>
      <c r="C347"/>
      <c r="D347"/>
      <c r="E347"/>
      <c r="F347"/>
      <c r="G347"/>
      <c r="H347"/>
      <c r="I347"/>
      <c r="J347"/>
    </row>
    <row r="348" spans="1:10" x14ac:dyDescent="0.25">
      <c r="A348"/>
      <c r="B348"/>
      <c r="C348"/>
      <c r="D348"/>
      <c r="E348"/>
      <c r="F348"/>
      <c r="G348"/>
      <c r="H348"/>
      <c r="I348"/>
      <c r="J348" s="2"/>
    </row>
    <row r="349" spans="1:10" x14ac:dyDescent="0.25">
      <c r="A349"/>
      <c r="B349"/>
      <c r="C349"/>
      <c r="D349"/>
      <c r="E349"/>
      <c r="F349"/>
      <c r="G349"/>
      <c r="H349"/>
      <c r="I349"/>
      <c r="J349" s="2"/>
    </row>
    <row r="350" spans="1:10" x14ac:dyDescent="0.25">
      <c r="A350"/>
      <c r="B350"/>
      <c r="C350"/>
      <c r="D350"/>
      <c r="E350"/>
      <c r="F350"/>
      <c r="G350"/>
      <c r="H350"/>
      <c r="I350"/>
      <c r="J350" s="2"/>
    </row>
    <row r="351" spans="1:10" x14ac:dyDescent="0.25">
      <c r="A351"/>
      <c r="B351"/>
      <c r="C351"/>
      <c r="D351"/>
      <c r="E351"/>
      <c r="F351"/>
      <c r="G351"/>
      <c r="H351"/>
      <c r="I351"/>
      <c r="J351" s="2"/>
    </row>
    <row r="352" spans="1:10" x14ac:dyDescent="0.25">
      <c r="A352"/>
      <c r="B352"/>
      <c r="C352"/>
      <c r="D352"/>
      <c r="E352"/>
      <c r="F352"/>
      <c r="G352"/>
      <c r="H352"/>
      <c r="I352"/>
      <c r="J352" s="2"/>
    </row>
    <row r="353" spans="1:10" x14ac:dyDescent="0.25">
      <c r="A353"/>
      <c r="B353"/>
      <c r="C353"/>
      <c r="D353"/>
      <c r="E353"/>
      <c r="F353"/>
      <c r="G353"/>
      <c r="H353"/>
      <c r="I353"/>
      <c r="J353" s="2"/>
    </row>
    <row r="354" spans="1:10" x14ac:dyDescent="0.25">
      <c r="A354"/>
      <c r="B354"/>
      <c r="C354"/>
      <c r="D354"/>
      <c r="E354"/>
      <c r="F354"/>
      <c r="G354"/>
      <c r="H354"/>
      <c r="I354"/>
      <c r="J354" s="2"/>
    </row>
    <row r="355" spans="1:10" x14ac:dyDescent="0.25">
      <c r="A355"/>
      <c r="B355"/>
      <c r="C355"/>
      <c r="D355"/>
      <c r="E355"/>
      <c r="F355"/>
      <c r="G355"/>
      <c r="H355"/>
      <c r="I355"/>
      <c r="J355" s="2"/>
    </row>
    <row r="356" spans="1:10" x14ac:dyDescent="0.25">
      <c r="A356"/>
      <c r="B356"/>
      <c r="C356"/>
      <c r="D356"/>
      <c r="E356"/>
      <c r="F356"/>
      <c r="G356"/>
      <c r="H356"/>
      <c r="I356"/>
      <c r="J356" s="2"/>
    </row>
    <row r="357" spans="1:10" x14ac:dyDescent="0.25">
      <c r="A357"/>
      <c r="B357"/>
      <c r="C357"/>
      <c r="D357"/>
      <c r="E357"/>
      <c r="F357"/>
      <c r="G357"/>
      <c r="H357"/>
      <c r="I357"/>
      <c r="J357" s="2"/>
    </row>
    <row r="358" spans="1:10" x14ac:dyDescent="0.25">
      <c r="A358"/>
      <c r="B358"/>
      <c r="C358"/>
      <c r="D358"/>
      <c r="E358"/>
      <c r="F358"/>
      <c r="G358"/>
      <c r="H358"/>
      <c r="I358"/>
      <c r="J358" s="2"/>
    </row>
    <row r="359" spans="1:10" x14ac:dyDescent="0.25">
      <c r="A359"/>
      <c r="B359"/>
      <c r="C359"/>
      <c r="D359"/>
      <c r="E359"/>
      <c r="F359"/>
      <c r="G359"/>
      <c r="H359"/>
      <c r="I359"/>
      <c r="J359" s="2"/>
    </row>
    <row r="360" spans="1:10" x14ac:dyDescent="0.25">
      <c r="A360"/>
      <c r="B360"/>
      <c r="C360"/>
      <c r="D360"/>
      <c r="E360"/>
      <c r="F360"/>
      <c r="G360"/>
      <c r="H360"/>
      <c r="I360"/>
      <c r="J360" s="2"/>
    </row>
    <row r="361" spans="1:10" x14ac:dyDescent="0.25">
      <c r="A361"/>
      <c r="B361"/>
      <c r="C361"/>
      <c r="D361"/>
      <c r="E361"/>
      <c r="F361"/>
      <c r="G361"/>
      <c r="H361"/>
      <c r="I361"/>
      <c r="J361" s="2"/>
    </row>
    <row r="362" spans="1:10" x14ac:dyDescent="0.25">
      <c r="A362"/>
      <c r="B362"/>
      <c r="C362"/>
      <c r="D362"/>
      <c r="E362"/>
      <c r="F362"/>
      <c r="G362"/>
      <c r="H362"/>
      <c r="I362"/>
      <c r="J362" s="2"/>
    </row>
    <row r="363" spans="1:10" x14ac:dyDescent="0.25">
      <c r="A363"/>
      <c r="B363"/>
      <c r="C363"/>
      <c r="D363"/>
      <c r="E363"/>
      <c r="F363"/>
      <c r="G363"/>
      <c r="H363"/>
      <c r="I363"/>
      <c r="J363" s="2"/>
    </row>
    <row r="364" spans="1:10" x14ac:dyDescent="0.25">
      <c r="A364"/>
      <c r="B364"/>
      <c r="C364"/>
      <c r="D364"/>
      <c r="E364"/>
      <c r="F364"/>
      <c r="G364"/>
      <c r="H364"/>
      <c r="I364"/>
      <c r="J364" s="2"/>
    </row>
    <row r="365" spans="1:10" x14ac:dyDescent="0.25">
      <c r="A365"/>
      <c r="B365"/>
      <c r="C365"/>
      <c r="D365"/>
      <c r="E365"/>
      <c r="F365"/>
      <c r="G365"/>
      <c r="H365"/>
      <c r="I365"/>
      <c r="J365" s="2"/>
    </row>
    <row r="366" spans="1:10" x14ac:dyDescent="0.25">
      <c r="A366"/>
      <c r="B366"/>
      <c r="C366"/>
      <c r="D366"/>
      <c r="E366"/>
      <c r="F366"/>
      <c r="G366"/>
      <c r="H366"/>
      <c r="I366"/>
      <c r="J366" s="2"/>
    </row>
    <row r="367" spans="1:10" x14ac:dyDescent="0.25">
      <c r="A367"/>
      <c r="B367"/>
      <c r="C367"/>
      <c r="D367"/>
      <c r="E367"/>
      <c r="F367"/>
      <c r="G367"/>
      <c r="H367"/>
      <c r="I367"/>
      <c r="J367" s="2"/>
    </row>
    <row r="368" spans="1:10" x14ac:dyDescent="0.25">
      <c r="A368"/>
      <c r="B368"/>
      <c r="C368"/>
      <c r="D368"/>
      <c r="E368"/>
      <c r="F368"/>
      <c r="G368"/>
      <c r="H368"/>
      <c r="I368"/>
      <c r="J368" s="2"/>
    </row>
    <row r="369" spans="1:10" x14ac:dyDescent="0.25">
      <c r="A369"/>
      <c r="B369"/>
      <c r="C369"/>
      <c r="D369"/>
      <c r="E369"/>
      <c r="F369"/>
      <c r="G369"/>
      <c r="H369"/>
      <c r="I369"/>
      <c r="J369" s="2"/>
    </row>
    <row r="370" spans="1:10" x14ac:dyDescent="0.25">
      <c r="A370"/>
      <c r="B370"/>
      <c r="C370"/>
      <c r="D370"/>
      <c r="E370"/>
      <c r="F370"/>
      <c r="G370"/>
      <c r="H370"/>
      <c r="I370"/>
      <c r="J370" s="2"/>
    </row>
    <row r="371" spans="1:10" x14ac:dyDescent="0.25">
      <c r="A371"/>
      <c r="B371"/>
      <c r="C371"/>
      <c r="D371"/>
      <c r="E371"/>
      <c r="F371"/>
      <c r="G371"/>
      <c r="H371"/>
      <c r="I371"/>
      <c r="J371" s="2"/>
    </row>
    <row r="372" spans="1:10" x14ac:dyDescent="0.25">
      <c r="A372"/>
      <c r="B372"/>
      <c r="C372"/>
      <c r="D372"/>
      <c r="E372"/>
      <c r="F372"/>
      <c r="G372"/>
      <c r="H372"/>
      <c r="I372"/>
      <c r="J372" s="2"/>
    </row>
    <row r="373" spans="1:10" x14ac:dyDescent="0.25">
      <c r="A373"/>
      <c r="B373"/>
      <c r="C373"/>
      <c r="D373"/>
      <c r="E373"/>
      <c r="F373"/>
      <c r="G373"/>
      <c r="H373"/>
      <c r="I373"/>
      <c r="J373" s="2"/>
    </row>
    <row r="374" spans="1:10" x14ac:dyDescent="0.25">
      <c r="A374"/>
      <c r="B374"/>
      <c r="C374"/>
      <c r="D374"/>
      <c r="E374"/>
      <c r="F374"/>
      <c r="G374"/>
      <c r="H374"/>
      <c r="I374"/>
      <c r="J374" s="2"/>
    </row>
    <row r="375" spans="1:10" x14ac:dyDescent="0.25">
      <c r="A375"/>
      <c r="B375"/>
      <c r="C375"/>
      <c r="D375"/>
      <c r="E375"/>
      <c r="F375"/>
      <c r="G375"/>
      <c r="H375"/>
      <c r="I375"/>
      <c r="J375" s="2"/>
    </row>
    <row r="376" spans="1:10" x14ac:dyDescent="0.25">
      <c r="A376"/>
      <c r="B376"/>
      <c r="C376"/>
      <c r="D376"/>
      <c r="E376"/>
      <c r="F376"/>
      <c r="G376"/>
      <c r="H376"/>
      <c r="I376"/>
      <c r="J376" s="2"/>
    </row>
    <row r="377" spans="1:10" x14ac:dyDescent="0.25">
      <c r="A377"/>
      <c r="B377"/>
      <c r="C377"/>
      <c r="D377"/>
      <c r="E377"/>
      <c r="F377"/>
      <c r="G377"/>
      <c r="H377"/>
      <c r="I377"/>
      <c r="J377" s="2"/>
    </row>
    <row r="378" spans="1:10" x14ac:dyDescent="0.25">
      <c r="A378"/>
      <c r="B378"/>
      <c r="C378"/>
      <c r="D378"/>
      <c r="E378"/>
      <c r="F378"/>
      <c r="G378"/>
      <c r="H378"/>
      <c r="I378"/>
      <c r="J378" s="2"/>
    </row>
    <row r="379" spans="1:10" x14ac:dyDescent="0.25">
      <c r="A379"/>
      <c r="B379"/>
      <c r="C379"/>
      <c r="D379"/>
      <c r="E379"/>
      <c r="F379"/>
      <c r="G379"/>
      <c r="H379"/>
      <c r="I379"/>
      <c r="J379" s="2"/>
    </row>
    <row r="380" spans="1:10" x14ac:dyDescent="0.25">
      <c r="A380"/>
      <c r="B380"/>
      <c r="C380"/>
      <c r="D380"/>
      <c r="E380"/>
      <c r="F380"/>
      <c r="G380"/>
      <c r="H380"/>
      <c r="I380"/>
      <c r="J380" s="2"/>
    </row>
    <row r="381" spans="1:10" x14ac:dyDescent="0.25">
      <c r="A381"/>
      <c r="B381"/>
      <c r="C381"/>
      <c r="D381"/>
      <c r="E381"/>
      <c r="F381"/>
      <c r="G381"/>
      <c r="H381"/>
      <c r="I381"/>
      <c r="J381" s="2"/>
    </row>
    <row r="382" spans="1:10" x14ac:dyDescent="0.25">
      <c r="A382"/>
      <c r="B382"/>
      <c r="C382"/>
      <c r="D382"/>
      <c r="E382"/>
      <c r="F382"/>
      <c r="G382"/>
      <c r="H382"/>
      <c r="I382"/>
      <c r="J382" s="2"/>
    </row>
    <row r="383" spans="1:10" x14ac:dyDescent="0.25">
      <c r="A383"/>
      <c r="B383"/>
      <c r="C383"/>
      <c r="D383"/>
      <c r="E383"/>
      <c r="F383"/>
      <c r="G383"/>
      <c r="H383"/>
      <c r="I383"/>
      <c r="J383" s="2"/>
    </row>
    <row r="384" spans="1:10" x14ac:dyDescent="0.25">
      <c r="A384"/>
      <c r="B384"/>
      <c r="C384"/>
      <c r="D384"/>
      <c r="E384"/>
      <c r="F384"/>
      <c r="G384"/>
      <c r="H384"/>
      <c r="I384"/>
      <c r="J384" s="2"/>
    </row>
    <row r="385" spans="1:10" x14ac:dyDescent="0.25">
      <c r="A385"/>
      <c r="B385"/>
      <c r="C385"/>
      <c r="D385"/>
      <c r="E385"/>
      <c r="F385"/>
      <c r="G385"/>
      <c r="H385"/>
      <c r="I385"/>
      <c r="J385" s="2"/>
    </row>
    <row r="386" spans="1:10" x14ac:dyDescent="0.25">
      <c r="A386"/>
      <c r="B386"/>
      <c r="C386"/>
      <c r="D386"/>
      <c r="E386"/>
      <c r="F386"/>
      <c r="G386"/>
      <c r="H386"/>
      <c r="I386"/>
      <c r="J386" s="2"/>
    </row>
    <row r="387" spans="1:10" x14ac:dyDescent="0.25">
      <c r="A387"/>
      <c r="B387"/>
      <c r="C387"/>
      <c r="D387"/>
      <c r="E387"/>
      <c r="F387"/>
      <c r="G387"/>
      <c r="H387"/>
      <c r="I387"/>
      <c r="J387" s="2"/>
    </row>
    <row r="388" spans="1:10" x14ac:dyDescent="0.25">
      <c r="A388"/>
      <c r="B388"/>
      <c r="C388"/>
      <c r="D388"/>
      <c r="E388"/>
      <c r="F388"/>
      <c r="G388"/>
      <c r="H388"/>
      <c r="I388"/>
      <c r="J388" s="2"/>
    </row>
    <row r="389" spans="1:10" x14ac:dyDescent="0.25">
      <c r="A389"/>
      <c r="B389"/>
      <c r="C389"/>
      <c r="D389"/>
      <c r="E389"/>
      <c r="F389"/>
      <c r="G389"/>
      <c r="H389"/>
      <c r="I389"/>
      <c r="J389" s="2"/>
    </row>
    <row r="390" spans="1:10" x14ac:dyDescent="0.25">
      <c r="A390"/>
      <c r="B390"/>
      <c r="C390"/>
      <c r="D390"/>
      <c r="E390"/>
      <c r="F390"/>
      <c r="G390"/>
      <c r="H390"/>
      <c r="I390"/>
      <c r="J390" s="2"/>
    </row>
    <row r="391" spans="1:10" x14ac:dyDescent="0.25">
      <c r="A391"/>
      <c r="B391"/>
      <c r="C391"/>
      <c r="D391"/>
      <c r="E391"/>
      <c r="F391"/>
      <c r="G391"/>
      <c r="H391"/>
      <c r="I391"/>
      <c r="J391" s="2"/>
    </row>
    <row r="392" spans="1:10" x14ac:dyDescent="0.25">
      <c r="A392"/>
      <c r="B392"/>
      <c r="C392"/>
      <c r="D392"/>
      <c r="E392"/>
      <c r="F392"/>
      <c r="G392"/>
      <c r="H392"/>
      <c r="I392"/>
      <c r="J392" s="2"/>
    </row>
    <row r="393" spans="1:10" x14ac:dyDescent="0.25">
      <c r="A393"/>
      <c r="B393"/>
      <c r="C393"/>
      <c r="D393"/>
      <c r="E393"/>
      <c r="F393"/>
      <c r="G393"/>
      <c r="H393"/>
      <c r="I393"/>
      <c r="J393" s="2"/>
    </row>
    <row r="394" spans="1:10" x14ac:dyDescent="0.25">
      <c r="A394"/>
      <c r="B394"/>
      <c r="C394"/>
      <c r="D394"/>
      <c r="E394"/>
      <c r="F394"/>
      <c r="G394"/>
      <c r="H394"/>
      <c r="I394"/>
      <c r="J394" s="2"/>
    </row>
    <row r="395" spans="1:10" x14ac:dyDescent="0.25">
      <c r="A395"/>
      <c r="B395"/>
      <c r="C395"/>
      <c r="D395"/>
      <c r="E395"/>
      <c r="F395"/>
      <c r="G395"/>
      <c r="H395"/>
      <c r="I395"/>
      <c r="J395" s="2"/>
    </row>
    <row r="396" spans="1:10" x14ac:dyDescent="0.25">
      <c r="A396"/>
      <c r="B396"/>
      <c r="C396"/>
      <c r="D396"/>
      <c r="E396"/>
      <c r="F396"/>
      <c r="G396"/>
      <c r="H396"/>
      <c r="I396"/>
      <c r="J396" s="2"/>
    </row>
    <row r="397" spans="1:10" x14ac:dyDescent="0.25">
      <c r="A397"/>
      <c r="B397"/>
      <c r="C397"/>
      <c r="D397"/>
      <c r="E397"/>
      <c r="F397"/>
      <c r="G397"/>
      <c r="H397"/>
      <c r="I397"/>
      <c r="J397" s="2"/>
    </row>
    <row r="398" spans="1:10" x14ac:dyDescent="0.25">
      <c r="A398"/>
      <c r="B398"/>
      <c r="C398"/>
      <c r="D398"/>
      <c r="E398"/>
      <c r="F398"/>
      <c r="G398"/>
      <c r="H398"/>
      <c r="I398"/>
      <c r="J398" s="2"/>
    </row>
    <row r="399" spans="1:10" x14ac:dyDescent="0.25">
      <c r="A399"/>
      <c r="B399"/>
      <c r="C399"/>
      <c r="D399"/>
      <c r="E399"/>
      <c r="F399"/>
      <c r="G399"/>
      <c r="H399"/>
      <c r="I399"/>
      <c r="J399" s="2"/>
    </row>
    <row r="400" spans="1:10" x14ac:dyDescent="0.25">
      <c r="A400"/>
      <c r="B400"/>
      <c r="C400"/>
      <c r="D400"/>
      <c r="E400"/>
      <c r="F400"/>
      <c r="G400"/>
      <c r="H400"/>
      <c r="I400"/>
      <c r="J400" s="2"/>
    </row>
    <row r="401" spans="1:10" x14ac:dyDescent="0.25">
      <c r="A401"/>
      <c r="B401"/>
      <c r="C401"/>
      <c r="D401"/>
      <c r="E401"/>
      <c r="F401"/>
      <c r="G401"/>
      <c r="H401"/>
      <c r="I401"/>
      <c r="J401" s="2"/>
    </row>
    <row r="402" spans="1:10" x14ac:dyDescent="0.25">
      <c r="A402"/>
      <c r="B402"/>
      <c r="C402"/>
      <c r="D402"/>
      <c r="E402"/>
      <c r="F402"/>
      <c r="G402"/>
      <c r="H402"/>
      <c r="I402"/>
      <c r="J402" s="2"/>
    </row>
    <row r="403" spans="1:10" x14ac:dyDescent="0.25">
      <c r="A403"/>
      <c r="B403"/>
      <c r="C403"/>
      <c r="D403"/>
      <c r="E403"/>
      <c r="F403"/>
      <c r="G403"/>
      <c r="H403"/>
      <c r="I403"/>
      <c r="J403" s="2"/>
    </row>
    <row r="404" spans="1:10" x14ac:dyDescent="0.25">
      <c r="A404"/>
      <c r="B404"/>
      <c r="C404"/>
      <c r="D404"/>
      <c r="E404"/>
      <c r="F404"/>
      <c r="G404"/>
      <c r="H404"/>
      <c r="I404"/>
      <c r="J404" s="2"/>
    </row>
    <row r="405" spans="1:10" x14ac:dyDescent="0.25">
      <c r="A405"/>
      <c r="B405"/>
      <c r="C405"/>
      <c r="D405"/>
      <c r="E405"/>
      <c r="F405"/>
      <c r="G405"/>
      <c r="H405"/>
      <c r="I405"/>
      <c r="J405" s="2"/>
    </row>
    <row r="406" spans="1:10" x14ac:dyDescent="0.25">
      <c r="A406"/>
      <c r="B406"/>
      <c r="C406"/>
      <c r="D406"/>
      <c r="E406"/>
      <c r="F406"/>
      <c r="G406"/>
      <c r="H406"/>
      <c r="I406"/>
      <c r="J406" s="2"/>
    </row>
    <row r="407" spans="1:10" x14ac:dyDescent="0.25">
      <c r="A407"/>
      <c r="B407"/>
      <c r="C407"/>
      <c r="D407"/>
      <c r="E407"/>
      <c r="F407"/>
      <c r="G407"/>
      <c r="H407"/>
      <c r="I407"/>
      <c r="J407" s="2"/>
    </row>
    <row r="408" spans="1:10" x14ac:dyDescent="0.25">
      <c r="A408"/>
      <c r="B408"/>
      <c r="C408"/>
      <c r="D408"/>
      <c r="E408"/>
      <c r="F408"/>
      <c r="G408"/>
      <c r="H408"/>
      <c r="I408"/>
      <c r="J408" s="2"/>
    </row>
    <row r="409" spans="1:10" x14ac:dyDescent="0.25">
      <c r="A409"/>
      <c r="B409"/>
      <c r="C409"/>
      <c r="D409"/>
      <c r="E409"/>
      <c r="F409"/>
      <c r="G409"/>
      <c r="H409"/>
      <c r="I409"/>
      <c r="J409" s="2"/>
    </row>
    <row r="410" spans="1:10" x14ac:dyDescent="0.25">
      <c r="A410"/>
      <c r="B410"/>
      <c r="C410"/>
      <c r="D410"/>
      <c r="E410"/>
      <c r="F410"/>
      <c r="G410"/>
      <c r="H410"/>
      <c r="I410"/>
      <c r="J410" s="2"/>
    </row>
    <row r="411" spans="1:10" x14ac:dyDescent="0.25">
      <c r="A411"/>
      <c r="B411"/>
      <c r="C411"/>
      <c r="D411"/>
      <c r="E411"/>
      <c r="F411"/>
      <c r="G411"/>
      <c r="H411"/>
      <c r="I411"/>
      <c r="J411" s="2"/>
    </row>
    <row r="412" spans="1:10" x14ac:dyDescent="0.25">
      <c r="A412"/>
      <c r="B412"/>
      <c r="C412"/>
      <c r="D412"/>
      <c r="E412"/>
      <c r="F412"/>
      <c r="G412"/>
      <c r="H412"/>
      <c r="I412"/>
      <c r="J412" s="2"/>
    </row>
    <row r="413" spans="1:10" x14ac:dyDescent="0.25">
      <c r="A413"/>
      <c r="B413"/>
      <c r="C413"/>
      <c r="D413"/>
      <c r="E413"/>
      <c r="F413"/>
      <c r="G413"/>
      <c r="H413"/>
      <c r="I413"/>
      <c r="J413" s="2"/>
    </row>
    <row r="414" spans="1:10" x14ac:dyDescent="0.25">
      <c r="A414"/>
      <c r="B414"/>
      <c r="C414"/>
      <c r="D414"/>
      <c r="E414"/>
      <c r="F414"/>
      <c r="G414"/>
      <c r="H414"/>
      <c r="I414"/>
      <c r="J414" s="2"/>
    </row>
    <row r="415" spans="1:10" x14ac:dyDescent="0.25">
      <c r="A415"/>
      <c r="B415"/>
      <c r="C415"/>
      <c r="D415"/>
      <c r="E415"/>
      <c r="F415"/>
      <c r="G415"/>
      <c r="H415"/>
      <c r="I415"/>
      <c r="J415" s="2"/>
    </row>
    <row r="416" spans="1:10" x14ac:dyDescent="0.25">
      <c r="A416"/>
      <c r="B416"/>
      <c r="C416"/>
      <c r="D416"/>
      <c r="E416"/>
      <c r="F416"/>
      <c r="G416"/>
      <c r="H416"/>
      <c r="I416"/>
      <c r="J416" s="2"/>
    </row>
    <row r="417" spans="1:10" x14ac:dyDescent="0.25">
      <c r="A417"/>
      <c r="B417"/>
      <c r="C417"/>
      <c r="D417"/>
      <c r="E417"/>
      <c r="F417"/>
      <c r="G417"/>
      <c r="H417"/>
      <c r="I417"/>
      <c r="J417" s="2"/>
    </row>
    <row r="418" spans="1:10" x14ac:dyDescent="0.25">
      <c r="A418"/>
      <c r="B418"/>
      <c r="C418"/>
      <c r="D418"/>
      <c r="E418"/>
      <c r="F418"/>
      <c r="G418"/>
      <c r="H418"/>
      <c r="I418"/>
      <c r="J418" s="2"/>
    </row>
    <row r="419" spans="1:10" x14ac:dyDescent="0.25">
      <c r="A419"/>
      <c r="B419"/>
      <c r="C419"/>
      <c r="D419"/>
      <c r="E419"/>
      <c r="F419"/>
      <c r="G419"/>
      <c r="H419"/>
      <c r="I419"/>
      <c r="J419" s="2"/>
    </row>
    <row r="420" spans="1:10" x14ac:dyDescent="0.25">
      <c r="A420"/>
      <c r="B420"/>
      <c r="C420"/>
      <c r="D420"/>
      <c r="E420"/>
      <c r="F420"/>
      <c r="G420"/>
      <c r="H420"/>
      <c r="I420"/>
      <c r="J420" s="2"/>
    </row>
    <row r="421" spans="1:10" x14ac:dyDescent="0.25">
      <c r="A421"/>
      <c r="B421"/>
      <c r="C421"/>
      <c r="D421"/>
      <c r="E421"/>
      <c r="F421"/>
      <c r="G421"/>
      <c r="H421"/>
      <c r="I421"/>
      <c r="J421" s="2"/>
    </row>
    <row r="422" spans="1:10" x14ac:dyDescent="0.25">
      <c r="A422"/>
      <c r="B422"/>
      <c r="C422"/>
      <c r="D422"/>
      <c r="E422"/>
      <c r="F422"/>
      <c r="G422"/>
      <c r="H422"/>
      <c r="I422"/>
      <c r="J422" s="2"/>
    </row>
    <row r="423" spans="1:10" x14ac:dyDescent="0.25">
      <c r="A423"/>
      <c r="B423"/>
      <c r="C423"/>
      <c r="D423"/>
      <c r="E423"/>
      <c r="F423"/>
      <c r="G423"/>
      <c r="H423"/>
      <c r="I423"/>
      <c r="J423" s="2"/>
    </row>
    <row r="424" spans="1:10" x14ac:dyDescent="0.25">
      <c r="A424"/>
      <c r="B424"/>
      <c r="C424"/>
      <c r="D424"/>
      <c r="E424"/>
      <c r="F424"/>
      <c r="G424"/>
      <c r="H424"/>
      <c r="I424"/>
      <c r="J424" s="2"/>
    </row>
    <row r="425" spans="1:10" x14ac:dyDescent="0.25">
      <c r="A425"/>
      <c r="B425"/>
      <c r="C425"/>
      <c r="D425"/>
      <c r="E425"/>
      <c r="F425"/>
      <c r="G425"/>
      <c r="H425"/>
      <c r="I425"/>
      <c r="J425" s="2"/>
    </row>
    <row r="426" spans="1:10" x14ac:dyDescent="0.25">
      <c r="A426"/>
      <c r="B426"/>
      <c r="C426"/>
      <c r="D426"/>
      <c r="E426"/>
      <c r="F426"/>
      <c r="G426"/>
      <c r="H426"/>
      <c r="I426"/>
      <c r="J426" s="2"/>
    </row>
    <row r="427" spans="1:10" x14ac:dyDescent="0.25">
      <c r="A427"/>
      <c r="B427"/>
      <c r="C427"/>
      <c r="D427"/>
      <c r="E427"/>
      <c r="F427"/>
      <c r="G427"/>
      <c r="H427"/>
      <c r="I427"/>
      <c r="J427" s="2"/>
    </row>
    <row r="428" spans="1:10" x14ac:dyDescent="0.25">
      <c r="A428"/>
      <c r="B428"/>
      <c r="C428"/>
      <c r="D428"/>
      <c r="E428"/>
      <c r="F428"/>
      <c r="G428"/>
      <c r="H428"/>
      <c r="I428"/>
      <c r="J428" s="2"/>
    </row>
    <row r="429" spans="1:10" x14ac:dyDescent="0.25">
      <c r="A429"/>
      <c r="B429"/>
      <c r="C429"/>
      <c r="D429"/>
      <c r="E429"/>
      <c r="F429"/>
      <c r="G429"/>
      <c r="H429"/>
      <c r="I429"/>
      <c r="J429" s="2"/>
    </row>
    <row r="430" spans="1:10" x14ac:dyDescent="0.25">
      <c r="A430"/>
      <c r="B430"/>
      <c r="C430"/>
      <c r="D430"/>
      <c r="E430"/>
      <c r="F430"/>
      <c r="G430"/>
      <c r="H430"/>
      <c r="I430"/>
      <c r="J430" s="2"/>
    </row>
    <row r="431" spans="1:10" x14ac:dyDescent="0.25">
      <c r="A431"/>
      <c r="B431"/>
      <c r="C431"/>
      <c r="D431"/>
      <c r="E431"/>
      <c r="F431"/>
      <c r="G431"/>
      <c r="H431"/>
      <c r="I431"/>
      <c r="J431" s="2"/>
    </row>
    <row r="432" spans="1:10" x14ac:dyDescent="0.25">
      <c r="A432"/>
      <c r="B432"/>
      <c r="C432"/>
      <c r="D432"/>
      <c r="E432"/>
      <c r="F432"/>
      <c r="G432"/>
      <c r="H432"/>
      <c r="I432"/>
      <c r="J432" s="2"/>
    </row>
    <row r="433" spans="1:10" x14ac:dyDescent="0.25">
      <c r="A433"/>
      <c r="B433"/>
      <c r="C433"/>
      <c r="D433"/>
      <c r="E433"/>
      <c r="F433"/>
      <c r="G433"/>
      <c r="H433"/>
      <c r="I433"/>
      <c r="J433" s="2"/>
    </row>
    <row r="434" spans="1:10" x14ac:dyDescent="0.25">
      <c r="A434"/>
      <c r="B434"/>
      <c r="C434"/>
      <c r="D434"/>
      <c r="E434"/>
      <c r="F434"/>
      <c r="G434"/>
      <c r="H434"/>
      <c r="I434"/>
      <c r="J434" s="2"/>
    </row>
    <row r="435" spans="1:10" x14ac:dyDescent="0.25">
      <c r="A435"/>
      <c r="B435"/>
      <c r="C435"/>
      <c r="D435"/>
      <c r="E435"/>
      <c r="F435"/>
      <c r="G435"/>
      <c r="H435"/>
      <c r="I435"/>
      <c r="J435" s="2"/>
    </row>
    <row r="436" spans="1:10" x14ac:dyDescent="0.25">
      <c r="A436"/>
      <c r="B436"/>
      <c r="C436"/>
      <c r="D436"/>
      <c r="E436"/>
      <c r="F436"/>
      <c r="G436"/>
      <c r="H436"/>
      <c r="I436"/>
      <c r="J436" s="2"/>
    </row>
    <row r="437" spans="1:10" x14ac:dyDescent="0.25">
      <c r="A437"/>
      <c r="B437"/>
      <c r="C437"/>
      <c r="D437"/>
      <c r="E437"/>
      <c r="F437"/>
      <c r="G437"/>
      <c r="H437"/>
      <c r="I437"/>
      <c r="J437" s="2"/>
    </row>
    <row r="438" spans="1:10" x14ac:dyDescent="0.25">
      <c r="A438"/>
      <c r="B438"/>
      <c r="C438"/>
      <c r="D438"/>
      <c r="E438"/>
      <c r="F438"/>
      <c r="G438"/>
      <c r="H438"/>
      <c r="I438"/>
      <c r="J438" s="2"/>
    </row>
    <row r="439" spans="1:10" x14ac:dyDescent="0.25">
      <c r="A439"/>
      <c r="B439"/>
      <c r="C439"/>
      <c r="D439"/>
      <c r="E439"/>
      <c r="F439"/>
      <c r="G439"/>
      <c r="H439"/>
      <c r="I439"/>
      <c r="J439" s="2"/>
    </row>
    <row r="440" spans="1:10" x14ac:dyDescent="0.25">
      <c r="A440"/>
      <c r="B440"/>
      <c r="C440"/>
      <c r="D440"/>
      <c r="E440"/>
      <c r="F440"/>
      <c r="G440"/>
      <c r="H440"/>
      <c r="I440"/>
      <c r="J440" s="2"/>
    </row>
    <row r="441" spans="1:10" x14ac:dyDescent="0.25">
      <c r="A441"/>
      <c r="B441"/>
      <c r="C441"/>
      <c r="D441"/>
      <c r="E441"/>
      <c r="F441"/>
      <c r="G441"/>
      <c r="H441"/>
      <c r="I441"/>
      <c r="J441" s="2"/>
    </row>
    <row r="442" spans="1:10" x14ac:dyDescent="0.25">
      <c r="A442"/>
      <c r="B442"/>
      <c r="C442"/>
      <c r="D442"/>
      <c r="E442"/>
      <c r="F442"/>
      <c r="G442"/>
      <c r="H442"/>
      <c r="I442"/>
      <c r="J442" s="2"/>
    </row>
    <row r="443" spans="1:10" x14ac:dyDescent="0.25">
      <c r="A443"/>
      <c r="B443"/>
      <c r="C443"/>
      <c r="D443"/>
      <c r="E443"/>
      <c r="F443"/>
      <c r="G443"/>
      <c r="H443"/>
      <c r="I443"/>
      <c r="J443" s="2"/>
    </row>
    <row r="444" spans="1:10" x14ac:dyDescent="0.25">
      <c r="A444"/>
      <c r="B444"/>
      <c r="C444"/>
      <c r="D444"/>
      <c r="E444"/>
      <c r="F444"/>
      <c r="G444"/>
      <c r="H444"/>
      <c r="I444"/>
      <c r="J444" s="2"/>
    </row>
    <row r="445" spans="1:10" x14ac:dyDescent="0.25">
      <c r="A445"/>
      <c r="B445"/>
      <c r="C445"/>
      <c r="D445"/>
      <c r="E445"/>
      <c r="F445"/>
      <c r="G445"/>
      <c r="H445"/>
      <c r="I445"/>
      <c r="J445" s="2"/>
    </row>
    <row r="446" spans="1:10" x14ac:dyDescent="0.25">
      <c r="A446"/>
      <c r="B446"/>
      <c r="C446"/>
      <c r="D446"/>
      <c r="E446"/>
      <c r="F446"/>
      <c r="G446"/>
      <c r="H446"/>
      <c r="I446"/>
      <c r="J446" s="2"/>
    </row>
    <row r="447" spans="1:10" x14ac:dyDescent="0.25">
      <c r="A447"/>
      <c r="B447"/>
      <c r="C447"/>
      <c r="D447"/>
      <c r="E447"/>
      <c r="F447"/>
      <c r="G447"/>
      <c r="H447"/>
      <c r="I447"/>
      <c r="J447" s="2"/>
    </row>
    <row r="448" spans="1:10" x14ac:dyDescent="0.25">
      <c r="A448"/>
      <c r="B448"/>
      <c r="C448"/>
      <c r="D448"/>
      <c r="E448"/>
      <c r="F448"/>
      <c r="G448"/>
      <c r="H448"/>
      <c r="I448"/>
      <c r="J448" s="2"/>
    </row>
    <row r="449" spans="1:10" x14ac:dyDescent="0.25">
      <c r="A449"/>
      <c r="B449"/>
      <c r="C449"/>
      <c r="D449"/>
      <c r="E449"/>
      <c r="F449"/>
      <c r="G449"/>
      <c r="H449"/>
      <c r="I449"/>
      <c r="J449" s="2"/>
    </row>
    <row r="450" spans="1:10" x14ac:dyDescent="0.25">
      <c r="A450"/>
      <c r="B450"/>
      <c r="C450"/>
      <c r="D450"/>
      <c r="E450"/>
      <c r="F450"/>
      <c r="G450"/>
      <c r="H450"/>
      <c r="I450"/>
      <c r="J450" s="2"/>
    </row>
    <row r="451" spans="1:10" x14ac:dyDescent="0.25">
      <c r="A451"/>
      <c r="B451"/>
      <c r="C451"/>
      <c r="D451"/>
      <c r="E451"/>
      <c r="F451"/>
      <c r="G451"/>
      <c r="H451"/>
      <c r="I451"/>
      <c r="J451" s="2"/>
    </row>
    <row r="452" spans="1:10" x14ac:dyDescent="0.25">
      <c r="A452"/>
      <c r="B452"/>
      <c r="C452"/>
      <c r="D452"/>
      <c r="E452"/>
      <c r="F452"/>
      <c r="G452"/>
      <c r="H452"/>
      <c r="I452"/>
      <c r="J452" s="2"/>
    </row>
    <row r="453" spans="1:10" x14ac:dyDescent="0.25">
      <c r="A453"/>
      <c r="B453"/>
      <c r="C453"/>
      <c r="D453"/>
      <c r="E453"/>
      <c r="F453"/>
      <c r="G453"/>
      <c r="H453"/>
      <c r="I453"/>
      <c r="J453" s="2"/>
    </row>
    <row r="454" spans="1:10" x14ac:dyDescent="0.25">
      <c r="A454"/>
      <c r="B454"/>
      <c r="C454"/>
      <c r="D454"/>
      <c r="E454"/>
      <c r="F454"/>
      <c r="G454"/>
      <c r="H454"/>
      <c r="I454"/>
      <c r="J454" s="2"/>
    </row>
    <row r="455" spans="1:10" x14ac:dyDescent="0.25">
      <c r="A455"/>
      <c r="B455"/>
      <c r="C455"/>
      <c r="D455"/>
      <c r="E455"/>
      <c r="F455"/>
      <c r="G455"/>
      <c r="H455"/>
      <c r="I455"/>
      <c r="J455" s="2"/>
    </row>
    <row r="456" spans="1:10" x14ac:dyDescent="0.25">
      <c r="A456"/>
      <c r="B456"/>
      <c r="C456"/>
      <c r="D456"/>
      <c r="E456"/>
      <c r="F456"/>
      <c r="G456"/>
      <c r="H456"/>
      <c r="I456"/>
      <c r="J456" s="2"/>
    </row>
    <row r="457" spans="1:10" x14ac:dyDescent="0.25">
      <c r="A457"/>
      <c r="B457"/>
      <c r="C457"/>
      <c r="D457"/>
      <c r="E457"/>
      <c r="F457"/>
      <c r="G457"/>
      <c r="H457"/>
      <c r="I457"/>
      <c r="J457" s="2"/>
    </row>
    <row r="458" spans="1:10" x14ac:dyDescent="0.25">
      <c r="A458"/>
      <c r="B458"/>
      <c r="C458"/>
      <c r="D458"/>
      <c r="E458"/>
      <c r="F458"/>
      <c r="G458"/>
      <c r="H458"/>
      <c r="I458"/>
      <c r="J458" s="2"/>
    </row>
    <row r="459" spans="1:10" x14ac:dyDescent="0.25">
      <c r="A459"/>
      <c r="B459"/>
      <c r="C459"/>
      <c r="D459"/>
      <c r="E459"/>
      <c r="F459"/>
      <c r="G459"/>
      <c r="H459"/>
      <c r="I459"/>
      <c r="J459" s="2"/>
    </row>
    <row r="460" spans="1:10" x14ac:dyDescent="0.25">
      <c r="A460"/>
      <c r="B460"/>
      <c r="C460"/>
      <c r="D460"/>
      <c r="E460"/>
      <c r="F460"/>
      <c r="G460"/>
      <c r="H460"/>
      <c r="I460"/>
      <c r="J460" s="2"/>
    </row>
    <row r="461" spans="1:10" x14ac:dyDescent="0.25">
      <c r="A461"/>
      <c r="B461"/>
      <c r="C461"/>
      <c r="D461"/>
      <c r="E461"/>
      <c r="F461"/>
      <c r="G461"/>
      <c r="H461"/>
      <c r="I461"/>
      <c r="J461" s="2"/>
    </row>
    <row r="462" spans="1:10" x14ac:dyDescent="0.25">
      <c r="A462"/>
      <c r="B462"/>
      <c r="C462"/>
      <c r="D462"/>
      <c r="E462"/>
      <c r="F462"/>
      <c r="G462"/>
      <c r="H462"/>
      <c r="I462"/>
      <c r="J462" s="2"/>
    </row>
    <row r="463" spans="1:10" x14ac:dyDescent="0.25">
      <c r="A463"/>
      <c r="B463"/>
      <c r="C463"/>
      <c r="D463"/>
      <c r="E463"/>
      <c r="F463"/>
      <c r="G463"/>
      <c r="H463"/>
      <c r="I463"/>
      <c r="J463" s="2"/>
    </row>
    <row r="464" spans="1:10" x14ac:dyDescent="0.25">
      <c r="A464"/>
      <c r="B464"/>
      <c r="C464"/>
      <c r="D464"/>
      <c r="E464"/>
      <c r="F464"/>
      <c r="G464"/>
      <c r="H464"/>
      <c r="I464"/>
      <c r="J464" s="2"/>
    </row>
    <row r="465" spans="1:10" x14ac:dyDescent="0.25">
      <c r="A465"/>
      <c r="B465"/>
      <c r="C465"/>
      <c r="D465"/>
      <c r="E465"/>
      <c r="F465"/>
      <c r="G465"/>
      <c r="H465"/>
      <c r="I465"/>
      <c r="J465" s="2"/>
    </row>
    <row r="466" spans="1:10" x14ac:dyDescent="0.25">
      <c r="A466"/>
      <c r="B466"/>
      <c r="C466"/>
      <c r="D466"/>
      <c r="E466"/>
      <c r="F466"/>
      <c r="G466"/>
      <c r="H466"/>
      <c r="I466"/>
      <c r="J466" s="2"/>
    </row>
    <row r="467" spans="1:10" x14ac:dyDescent="0.25">
      <c r="A467"/>
      <c r="B467"/>
      <c r="C467"/>
      <c r="D467"/>
      <c r="E467"/>
      <c r="F467"/>
      <c r="G467"/>
      <c r="H467"/>
      <c r="I467"/>
      <c r="J467" s="2"/>
    </row>
    <row r="468" spans="1:10" x14ac:dyDescent="0.25">
      <c r="A468"/>
      <c r="B468"/>
      <c r="C468"/>
      <c r="D468"/>
      <c r="E468"/>
      <c r="F468"/>
      <c r="G468"/>
      <c r="H468"/>
      <c r="I468"/>
      <c r="J468" s="2"/>
    </row>
    <row r="469" spans="1:10" x14ac:dyDescent="0.25">
      <c r="A469"/>
      <c r="B469"/>
      <c r="C469"/>
      <c r="D469"/>
      <c r="E469"/>
      <c r="F469"/>
      <c r="G469"/>
      <c r="H469"/>
      <c r="I469"/>
      <c r="J469" s="2"/>
    </row>
    <row r="470" spans="1:10" x14ac:dyDescent="0.25">
      <c r="A470"/>
      <c r="B470"/>
      <c r="C470"/>
      <c r="D470"/>
      <c r="E470"/>
      <c r="F470"/>
      <c r="G470"/>
      <c r="H470"/>
      <c r="I470"/>
      <c r="J470" s="2"/>
    </row>
    <row r="471" spans="1:10" x14ac:dyDescent="0.25">
      <c r="A471"/>
      <c r="B471"/>
      <c r="C471"/>
      <c r="D471"/>
      <c r="E471"/>
      <c r="F471"/>
      <c r="G471"/>
      <c r="H471"/>
      <c r="I471"/>
      <c r="J471" s="2"/>
    </row>
    <row r="472" spans="1:10" x14ac:dyDescent="0.25">
      <c r="A472"/>
      <c r="B472"/>
      <c r="C472"/>
      <c r="D472"/>
      <c r="E472"/>
      <c r="F472"/>
      <c r="G472"/>
      <c r="H472"/>
      <c r="I472"/>
      <c r="J472" s="2"/>
    </row>
    <row r="473" spans="1:10" x14ac:dyDescent="0.25">
      <c r="A473"/>
      <c r="B473"/>
      <c r="C473"/>
      <c r="D473"/>
      <c r="E473"/>
      <c r="F473"/>
      <c r="G473"/>
      <c r="H473"/>
      <c r="I473"/>
      <c r="J473" s="2"/>
    </row>
    <row r="474" spans="1:10" x14ac:dyDescent="0.25">
      <c r="A474"/>
      <c r="B474"/>
      <c r="C474"/>
      <c r="D474"/>
      <c r="E474"/>
      <c r="F474"/>
      <c r="G474"/>
      <c r="H474"/>
      <c r="I474"/>
      <c r="J474" s="2"/>
    </row>
    <row r="475" spans="1:10" x14ac:dyDescent="0.25">
      <c r="A475"/>
      <c r="B475"/>
      <c r="C475"/>
      <c r="D475"/>
      <c r="E475"/>
      <c r="F475"/>
      <c r="G475"/>
      <c r="H475"/>
      <c r="I475"/>
      <c r="J475" s="2"/>
    </row>
    <row r="476" spans="1:10" x14ac:dyDescent="0.25">
      <c r="A476"/>
      <c r="B476"/>
      <c r="C476"/>
      <c r="D476"/>
      <c r="E476"/>
      <c r="F476"/>
      <c r="G476"/>
      <c r="H476"/>
      <c r="I476"/>
      <c r="J476" s="2"/>
    </row>
    <row r="477" spans="1:10" x14ac:dyDescent="0.25">
      <c r="A477"/>
      <c r="B477"/>
      <c r="C477"/>
      <c r="D477"/>
      <c r="E477"/>
      <c r="F477"/>
      <c r="G477"/>
      <c r="H477"/>
      <c r="I477"/>
      <c r="J477" s="2"/>
    </row>
    <row r="478" spans="1:10" x14ac:dyDescent="0.25">
      <c r="A478"/>
      <c r="B478"/>
      <c r="C478"/>
      <c r="D478"/>
      <c r="E478"/>
      <c r="F478"/>
      <c r="G478"/>
      <c r="H478"/>
      <c r="I478"/>
      <c r="J478" s="2"/>
    </row>
    <row r="479" spans="1:10" x14ac:dyDescent="0.25">
      <c r="A479"/>
      <c r="B479"/>
      <c r="C479"/>
      <c r="D479"/>
      <c r="E479"/>
      <c r="F479"/>
      <c r="G479"/>
      <c r="H479"/>
      <c r="I479"/>
      <c r="J479" s="2"/>
    </row>
    <row r="480" spans="1:10" x14ac:dyDescent="0.25">
      <c r="A480"/>
      <c r="B480"/>
      <c r="C480"/>
      <c r="D480"/>
      <c r="E480"/>
      <c r="F480"/>
      <c r="G480"/>
      <c r="H480"/>
      <c r="I480"/>
      <c r="J480" s="2"/>
    </row>
    <row r="481" spans="1:10" x14ac:dyDescent="0.25">
      <c r="A481"/>
      <c r="B481"/>
      <c r="C481"/>
      <c r="D481"/>
      <c r="E481"/>
      <c r="F481"/>
      <c r="G481"/>
      <c r="H481"/>
      <c r="I481"/>
      <c r="J481" s="2"/>
    </row>
    <row r="482" spans="1:10" x14ac:dyDescent="0.25">
      <c r="A482"/>
      <c r="B482"/>
      <c r="C482"/>
      <c r="D482"/>
      <c r="E482"/>
      <c r="F482"/>
      <c r="G482"/>
      <c r="H482"/>
      <c r="I482"/>
      <c r="J482" s="2"/>
    </row>
    <row r="483" spans="1:10" x14ac:dyDescent="0.25">
      <c r="A483"/>
      <c r="B483"/>
      <c r="C483"/>
      <c r="D483"/>
      <c r="E483"/>
      <c r="F483"/>
      <c r="G483"/>
      <c r="H483"/>
      <c r="I483"/>
      <c r="J483" s="2"/>
    </row>
    <row r="484" spans="1:10" x14ac:dyDescent="0.25">
      <c r="A484"/>
      <c r="B484"/>
      <c r="C484"/>
      <c r="D484"/>
      <c r="E484"/>
      <c r="F484"/>
      <c r="G484"/>
      <c r="H484"/>
      <c r="I484"/>
      <c r="J484" s="2"/>
    </row>
    <row r="485" spans="1:10" x14ac:dyDescent="0.25">
      <c r="A485"/>
      <c r="B485"/>
      <c r="C485"/>
      <c r="D485"/>
      <c r="E485"/>
      <c r="F485"/>
      <c r="G485"/>
      <c r="H485"/>
      <c r="I485"/>
      <c r="J485" s="2"/>
    </row>
    <row r="486" spans="1:10" x14ac:dyDescent="0.25">
      <c r="A486"/>
      <c r="B486"/>
      <c r="C486"/>
      <c r="D486"/>
      <c r="E486"/>
      <c r="F486"/>
      <c r="G486"/>
      <c r="H486"/>
      <c r="I486"/>
      <c r="J486" s="2"/>
    </row>
    <row r="487" spans="1:10" x14ac:dyDescent="0.25">
      <c r="A487"/>
      <c r="B487"/>
      <c r="C487"/>
      <c r="D487"/>
      <c r="E487"/>
      <c r="F487"/>
      <c r="G487"/>
      <c r="H487"/>
      <c r="I487"/>
      <c r="J487" s="2"/>
    </row>
    <row r="488" spans="1:10" x14ac:dyDescent="0.25">
      <c r="A488"/>
      <c r="B488"/>
      <c r="C488"/>
      <c r="D488"/>
      <c r="E488"/>
      <c r="F488"/>
      <c r="G488"/>
      <c r="H488"/>
      <c r="I488"/>
      <c r="J488" s="2"/>
    </row>
    <row r="489" spans="1:10" x14ac:dyDescent="0.25">
      <c r="A489"/>
      <c r="B489"/>
      <c r="C489"/>
      <c r="D489"/>
      <c r="E489"/>
      <c r="F489"/>
      <c r="G489"/>
      <c r="H489"/>
      <c r="I489"/>
      <c r="J489" s="2"/>
    </row>
    <row r="490" spans="1:10" x14ac:dyDescent="0.25">
      <c r="A490"/>
      <c r="B490"/>
      <c r="C490"/>
      <c r="D490"/>
      <c r="E490"/>
      <c r="F490"/>
      <c r="G490"/>
      <c r="H490"/>
      <c r="I490"/>
      <c r="J490" s="2"/>
    </row>
    <row r="491" spans="1:10" x14ac:dyDescent="0.25">
      <c r="A491"/>
      <c r="B491"/>
      <c r="C491"/>
      <c r="D491"/>
      <c r="E491"/>
      <c r="F491"/>
      <c r="G491"/>
      <c r="H491"/>
      <c r="I491"/>
      <c r="J491" s="2"/>
    </row>
    <row r="492" spans="1:10" x14ac:dyDescent="0.25">
      <c r="A492"/>
      <c r="B492"/>
      <c r="C492"/>
      <c r="D492"/>
      <c r="E492"/>
      <c r="F492"/>
      <c r="G492"/>
      <c r="H492"/>
      <c r="I492"/>
      <c r="J492" s="2"/>
    </row>
    <row r="493" spans="1:10" x14ac:dyDescent="0.25">
      <c r="A493"/>
      <c r="B493"/>
      <c r="C493"/>
      <c r="D493"/>
      <c r="E493"/>
      <c r="F493"/>
      <c r="G493"/>
      <c r="H493"/>
      <c r="I493"/>
      <c r="J493" s="2"/>
    </row>
    <row r="494" spans="1:10" x14ac:dyDescent="0.25">
      <c r="A494"/>
      <c r="B494"/>
      <c r="C494"/>
      <c r="D494"/>
      <c r="E494"/>
      <c r="F494"/>
      <c r="G494"/>
      <c r="H494"/>
      <c r="I494"/>
      <c r="J494" s="2"/>
    </row>
    <row r="495" spans="1:10" x14ac:dyDescent="0.25">
      <c r="A495"/>
      <c r="B495"/>
      <c r="C495"/>
      <c r="D495"/>
      <c r="E495"/>
      <c r="F495"/>
      <c r="G495"/>
      <c r="H495"/>
      <c r="I495"/>
      <c r="J495" s="2"/>
    </row>
    <row r="496" spans="1:10" x14ac:dyDescent="0.25">
      <c r="A496"/>
      <c r="B496"/>
      <c r="C496"/>
      <c r="D496"/>
      <c r="E496"/>
      <c r="F496"/>
      <c r="G496"/>
      <c r="H496"/>
      <c r="I496"/>
      <c r="J496" s="2"/>
    </row>
    <row r="497" spans="1:10" x14ac:dyDescent="0.25">
      <c r="A497"/>
      <c r="B497"/>
      <c r="C497"/>
      <c r="D497"/>
      <c r="E497"/>
      <c r="F497"/>
      <c r="G497"/>
      <c r="H497"/>
      <c r="I497"/>
      <c r="J497" s="2"/>
    </row>
    <row r="498" spans="1:10" x14ac:dyDescent="0.25">
      <c r="A498"/>
      <c r="B498"/>
      <c r="C498"/>
      <c r="D498"/>
      <c r="E498"/>
      <c r="F498"/>
      <c r="G498"/>
      <c r="H498"/>
      <c r="I498"/>
      <c r="J498" s="2"/>
    </row>
    <row r="499" spans="1:10" x14ac:dyDescent="0.25">
      <c r="A499"/>
      <c r="B499"/>
      <c r="C499"/>
      <c r="D499"/>
      <c r="E499"/>
      <c r="F499"/>
      <c r="G499"/>
      <c r="H499"/>
      <c r="I499"/>
      <c r="J499" s="2"/>
    </row>
    <row r="500" spans="1:10" x14ac:dyDescent="0.25">
      <c r="A500"/>
      <c r="B500"/>
      <c r="C500"/>
      <c r="D500"/>
      <c r="E500"/>
      <c r="F500"/>
      <c r="G500"/>
      <c r="H500"/>
      <c r="I500"/>
      <c r="J500" s="2"/>
    </row>
    <row r="501" spans="1:10" x14ac:dyDescent="0.25">
      <c r="A501"/>
      <c r="B501"/>
      <c r="C501"/>
      <c r="D501"/>
      <c r="E501"/>
      <c r="F501"/>
      <c r="G501"/>
      <c r="H501"/>
      <c r="I501"/>
      <c r="J501" s="2"/>
    </row>
    <row r="502" spans="1:10" x14ac:dyDescent="0.25">
      <c r="A502"/>
      <c r="B502"/>
      <c r="C502"/>
      <c r="D502"/>
      <c r="E502"/>
      <c r="F502"/>
      <c r="G502"/>
      <c r="H502"/>
      <c r="I502"/>
      <c r="J502" s="2"/>
    </row>
    <row r="503" spans="1:10" x14ac:dyDescent="0.25">
      <c r="A503"/>
      <c r="B503"/>
      <c r="C503"/>
      <c r="D503"/>
      <c r="E503"/>
      <c r="F503"/>
      <c r="G503"/>
      <c r="H503"/>
      <c r="I503"/>
      <c r="J503" s="2"/>
    </row>
    <row r="504" spans="1:10" x14ac:dyDescent="0.25">
      <c r="A504" s="2"/>
      <c r="B504" s="2"/>
      <c r="C504" s="2"/>
      <c r="D504" s="2"/>
      <c r="E504" s="4"/>
      <c r="F504" s="4"/>
      <c r="G504" s="4"/>
      <c r="H504" s="2"/>
      <c r="I504" s="2"/>
      <c r="J504" s="2"/>
    </row>
    <row r="505" spans="1:10" x14ac:dyDescent="0.25">
      <c r="A505" s="2"/>
      <c r="B505" s="2"/>
      <c r="C505" s="2"/>
      <c r="D505" s="2"/>
      <c r="E505" s="4"/>
      <c r="F505" s="4"/>
      <c r="G505" s="4"/>
      <c r="H505" s="2"/>
      <c r="I505" s="2"/>
      <c r="J505" s="2"/>
    </row>
    <row r="506" spans="1:10" x14ac:dyDescent="0.25">
      <c r="A506" s="2"/>
      <c r="B506" s="2"/>
      <c r="C506" s="2"/>
      <c r="D506" s="2"/>
      <c r="E506" s="4"/>
      <c r="F506" s="4"/>
      <c r="G506" s="4"/>
      <c r="H506" s="2"/>
      <c r="I506" s="2"/>
      <c r="J506" s="2"/>
    </row>
    <row r="507" spans="1:10" x14ac:dyDescent="0.25">
      <c r="A507" s="2"/>
      <c r="B507" s="2"/>
      <c r="C507" s="2"/>
      <c r="D507" s="2"/>
      <c r="E507" s="4"/>
      <c r="F507" s="4"/>
      <c r="G507" s="4"/>
      <c r="H507" s="2"/>
      <c r="I507" s="2"/>
      <c r="J507" s="2"/>
    </row>
    <row r="508" spans="1:10" x14ac:dyDescent="0.25">
      <c r="A508" s="2"/>
      <c r="B508" s="2"/>
      <c r="C508" s="2"/>
      <c r="D508" s="2"/>
      <c r="E508" s="4"/>
      <c r="F508" s="4"/>
      <c r="G508" s="4"/>
      <c r="H508" s="2"/>
      <c r="I508" s="2"/>
      <c r="J508" s="2"/>
    </row>
    <row r="509" spans="1:10" x14ac:dyDescent="0.25">
      <c r="A509" s="2"/>
      <c r="B509" s="2"/>
      <c r="C509" s="2"/>
      <c r="D509" s="2"/>
      <c r="E509" s="4"/>
      <c r="F509" s="4"/>
      <c r="G509" s="4"/>
      <c r="H509" s="2"/>
      <c r="I509" s="2"/>
      <c r="J509" s="2"/>
    </row>
    <row r="510" spans="1:10" x14ac:dyDescent="0.25">
      <c r="A510" s="2"/>
      <c r="B510" s="2"/>
      <c r="C510" s="2"/>
      <c r="D510" s="2"/>
      <c r="E510" s="4"/>
      <c r="F510" s="4"/>
      <c r="G510" s="4"/>
      <c r="H510" s="2"/>
      <c r="I510" s="2"/>
      <c r="J510" s="2"/>
    </row>
    <row r="511" spans="1:10" x14ac:dyDescent="0.25">
      <c r="A511" s="2"/>
      <c r="B511" s="2"/>
      <c r="C511" s="2"/>
      <c r="D511" s="2"/>
      <c r="E511" s="4"/>
      <c r="F511" s="4"/>
      <c r="G511" s="4"/>
      <c r="H511" s="2"/>
      <c r="I511" s="2"/>
      <c r="J511" s="2"/>
    </row>
    <row r="512" spans="1:10" x14ac:dyDescent="0.25">
      <c r="A512" s="2"/>
      <c r="B512" s="2"/>
      <c r="C512" s="2"/>
      <c r="D512" s="2"/>
      <c r="E512" s="4"/>
      <c r="F512" s="4"/>
      <c r="G512" s="4"/>
      <c r="H512" s="2"/>
      <c r="I512" s="2"/>
      <c r="J512" s="2"/>
    </row>
    <row r="513" spans="1:10" x14ac:dyDescent="0.25">
      <c r="A513" s="2"/>
      <c r="B513" s="2"/>
      <c r="C513" s="2"/>
      <c r="D513" s="2"/>
      <c r="E513" s="4"/>
      <c r="F513" s="4"/>
      <c r="G513" s="4"/>
      <c r="H513" s="2"/>
      <c r="I513" s="2"/>
      <c r="J513" s="2"/>
    </row>
    <row r="514" spans="1:10" x14ac:dyDescent="0.25">
      <c r="A514" s="2"/>
      <c r="B514" s="2"/>
      <c r="C514" s="2"/>
      <c r="D514" s="2"/>
      <c r="E514" s="4"/>
      <c r="F514" s="4"/>
      <c r="G514" s="4"/>
      <c r="H514" s="2"/>
      <c r="I514" s="2"/>
      <c r="J514" s="2"/>
    </row>
    <row r="515" spans="1:10" x14ac:dyDescent="0.25">
      <c r="A515" s="2"/>
      <c r="B515" s="2"/>
      <c r="C515" s="2"/>
      <c r="D515" s="2"/>
      <c r="E515" s="4"/>
      <c r="F515" s="4"/>
      <c r="G515" s="4"/>
      <c r="H515" s="2"/>
      <c r="I515" s="2"/>
      <c r="J515" s="2"/>
    </row>
    <row r="516" spans="1:10" x14ac:dyDescent="0.25">
      <c r="A516" s="2"/>
      <c r="B516" s="2"/>
      <c r="C516" s="2"/>
      <c r="D516" s="2"/>
      <c r="E516" s="4"/>
      <c r="F516" s="4"/>
      <c r="G516" s="4"/>
      <c r="H516" s="2"/>
      <c r="I516" s="2"/>
      <c r="J516" s="2"/>
    </row>
    <row r="517" spans="1:10" x14ac:dyDescent="0.25">
      <c r="A517" s="2"/>
      <c r="B517" s="2"/>
      <c r="C517" s="2"/>
      <c r="D517" s="2"/>
      <c r="E517" s="4"/>
      <c r="F517" s="4"/>
      <c r="G517" s="4"/>
      <c r="H517" s="2"/>
      <c r="I517" s="2"/>
      <c r="J517" s="2"/>
    </row>
    <row r="518" spans="1:10" x14ac:dyDescent="0.25">
      <c r="A518" s="2"/>
      <c r="B518" s="2"/>
      <c r="C518" s="2"/>
      <c r="D518" s="2"/>
      <c r="E518" s="4"/>
      <c r="F518" s="4"/>
      <c r="G518" s="4"/>
      <c r="H518" s="2"/>
      <c r="I518" s="2"/>
      <c r="J518" s="2"/>
    </row>
    <row r="519" spans="1:10" x14ac:dyDescent="0.25">
      <c r="A519" s="2"/>
      <c r="B519" s="2"/>
      <c r="C519" s="2"/>
      <c r="D519" s="2"/>
      <c r="E519" s="4"/>
      <c r="F519" s="4"/>
      <c r="G519" s="4"/>
      <c r="H519" s="2"/>
      <c r="I519" s="2"/>
      <c r="J519" s="2"/>
    </row>
    <row r="520" spans="1:10" x14ac:dyDescent="0.25">
      <c r="A520" s="2"/>
      <c r="B520" s="2"/>
      <c r="C520" s="2"/>
      <c r="D520" s="2"/>
      <c r="E520" s="4"/>
      <c r="F520" s="4"/>
      <c r="G520" s="4"/>
      <c r="H520" s="2"/>
      <c r="I520" s="2"/>
      <c r="J520" s="2"/>
    </row>
    <row r="521" spans="1:10" x14ac:dyDescent="0.25">
      <c r="A521" s="2"/>
      <c r="B521" s="2"/>
      <c r="C521" s="2"/>
      <c r="D521" s="2"/>
      <c r="E521" s="4"/>
      <c r="F521" s="4"/>
      <c r="G521" s="4"/>
      <c r="H521" s="2"/>
      <c r="I521" s="2"/>
      <c r="J521" s="2"/>
    </row>
    <row r="522" spans="1:10" x14ac:dyDescent="0.25">
      <c r="A522" s="2"/>
      <c r="B522" s="2"/>
      <c r="C522" s="2"/>
      <c r="D522" s="2"/>
      <c r="E522" s="4"/>
      <c r="F522" s="4"/>
      <c r="G522" s="4"/>
      <c r="H522" s="2"/>
      <c r="I522" s="2"/>
      <c r="J522" s="2"/>
    </row>
    <row r="523" spans="1:10" x14ac:dyDescent="0.25">
      <c r="A523" s="2"/>
      <c r="B523" s="2"/>
      <c r="C523" s="2"/>
      <c r="D523" s="2"/>
      <c r="E523" s="4"/>
      <c r="F523" s="4"/>
      <c r="G523" s="4"/>
      <c r="H523" s="2"/>
      <c r="I523" s="2"/>
      <c r="J523" s="2"/>
    </row>
    <row r="524" spans="1:10" x14ac:dyDescent="0.25">
      <c r="A524" s="2"/>
      <c r="B524" s="2"/>
      <c r="C524" s="2"/>
      <c r="D524" s="2"/>
      <c r="E524" s="4"/>
      <c r="F524" s="4"/>
      <c r="G524" s="4"/>
      <c r="H524" s="2"/>
      <c r="I524" s="2"/>
      <c r="J524" s="2"/>
    </row>
    <row r="525" spans="1:10" x14ac:dyDescent="0.25">
      <c r="A525" s="2"/>
      <c r="B525" s="2"/>
      <c r="C525" s="2"/>
      <c r="D525" s="2"/>
      <c r="E525" s="4"/>
      <c r="F525" s="4"/>
      <c r="G525" s="4"/>
      <c r="H525" s="2"/>
      <c r="I525" s="2"/>
      <c r="J525" s="2"/>
    </row>
    <row r="526" spans="1:10" x14ac:dyDescent="0.25">
      <c r="A526" s="2"/>
      <c r="B526" s="2"/>
      <c r="C526" s="2"/>
      <c r="D526" s="2"/>
      <c r="E526" s="4"/>
      <c r="F526" s="4"/>
      <c r="G526" s="4"/>
      <c r="H526" s="2"/>
      <c r="I526" s="2"/>
      <c r="J526" s="2"/>
    </row>
    <row r="527" spans="1:10" x14ac:dyDescent="0.25">
      <c r="A527" s="2"/>
      <c r="B527" s="2"/>
      <c r="C527" s="2"/>
      <c r="D527" s="2"/>
      <c r="E527" s="4"/>
      <c r="F527" s="4"/>
      <c r="G527" s="4"/>
      <c r="H527" s="2"/>
      <c r="I527" s="2"/>
      <c r="J527" s="2"/>
    </row>
    <row r="528" spans="1:10" x14ac:dyDescent="0.25">
      <c r="A528" s="2"/>
      <c r="B528" s="2"/>
      <c r="C528" s="2"/>
      <c r="D528" s="2"/>
      <c r="E528" s="4"/>
      <c r="F528" s="4"/>
      <c r="G528" s="4"/>
      <c r="H528" s="2"/>
      <c r="I528" s="2"/>
      <c r="J528" s="2"/>
    </row>
    <row r="529" spans="1:10" x14ac:dyDescent="0.25">
      <c r="A529" s="2"/>
      <c r="B529" s="2"/>
      <c r="C529" s="2"/>
      <c r="D529" s="2"/>
      <c r="E529" s="4"/>
      <c r="F529" s="4"/>
      <c r="G529" s="4"/>
      <c r="H529" s="2"/>
      <c r="I529" s="2"/>
      <c r="J529" s="2"/>
    </row>
    <row r="530" spans="1:10" x14ac:dyDescent="0.25">
      <c r="A530" s="2"/>
      <c r="B530" s="2"/>
      <c r="C530" s="2"/>
      <c r="D530" s="2"/>
      <c r="E530" s="4"/>
      <c r="F530" s="4"/>
      <c r="G530" s="4"/>
      <c r="H530" s="2"/>
      <c r="I530" s="2"/>
      <c r="J530" s="2"/>
    </row>
    <row r="531" spans="1:10" x14ac:dyDescent="0.25">
      <c r="A531" s="2"/>
      <c r="B531" s="2"/>
      <c r="C531" s="2"/>
      <c r="D531" s="2"/>
      <c r="E531" s="4"/>
      <c r="F531" s="4"/>
      <c r="G531" s="4"/>
      <c r="H531" s="2"/>
      <c r="I531" s="2"/>
      <c r="J531" s="2"/>
    </row>
    <row r="532" spans="1:10" x14ac:dyDescent="0.25">
      <c r="A532" s="2"/>
      <c r="B532" s="2"/>
      <c r="C532" s="2"/>
      <c r="D532" s="2"/>
      <c r="E532" s="4"/>
      <c r="F532" s="4"/>
      <c r="G532" s="4"/>
      <c r="H532" s="2"/>
      <c r="I532" s="2"/>
      <c r="J532" s="2"/>
    </row>
    <row r="533" spans="1:10" x14ac:dyDescent="0.25">
      <c r="A533" s="2"/>
      <c r="B533" s="2"/>
      <c r="C533" s="2"/>
      <c r="D533" s="2"/>
      <c r="E533" s="4"/>
      <c r="F533" s="4"/>
      <c r="G533" s="4"/>
      <c r="H533" s="2"/>
      <c r="I533" s="2"/>
      <c r="J533" s="2"/>
    </row>
    <row r="534" spans="1:10" x14ac:dyDescent="0.25">
      <c r="A534" s="2"/>
      <c r="B534" s="2"/>
      <c r="C534" s="2"/>
      <c r="D534" s="2"/>
      <c r="E534" s="4"/>
      <c r="F534" s="4"/>
      <c r="G534" s="4"/>
      <c r="H534" s="2"/>
      <c r="I534" s="2"/>
      <c r="J534" s="2"/>
    </row>
    <row r="535" spans="1:10" x14ac:dyDescent="0.25">
      <c r="A535" s="2"/>
      <c r="B535" s="2"/>
      <c r="C535" s="2"/>
      <c r="D535" s="2"/>
      <c r="E535" s="4"/>
      <c r="F535" s="4"/>
      <c r="G535" s="4"/>
      <c r="H535" s="2"/>
      <c r="I535" s="2"/>
      <c r="J535" s="2"/>
    </row>
    <row r="536" spans="1:10" x14ac:dyDescent="0.25">
      <c r="A536" s="2"/>
      <c r="B536" s="2"/>
      <c r="C536" s="2"/>
      <c r="D536" s="2"/>
      <c r="E536" s="4"/>
      <c r="F536" s="4"/>
      <c r="G536" s="4"/>
      <c r="H536" s="2"/>
      <c r="I536" s="2"/>
      <c r="J536" s="2"/>
    </row>
    <row r="537" spans="1:10" x14ac:dyDescent="0.25">
      <c r="A537" s="2"/>
      <c r="B537" s="2"/>
      <c r="C537" s="2"/>
      <c r="D537" s="2"/>
      <c r="E537" s="4"/>
      <c r="F537" s="4"/>
      <c r="G537" s="4"/>
      <c r="H537" s="2"/>
      <c r="I537" s="2"/>
      <c r="J537" s="2"/>
    </row>
    <row r="538" spans="1:10" x14ac:dyDescent="0.25">
      <c r="A538" s="2"/>
      <c r="B538" s="2"/>
      <c r="C538" s="2"/>
      <c r="D538" s="2"/>
      <c r="E538" s="4"/>
      <c r="F538" s="4"/>
      <c r="G538" s="4"/>
      <c r="H538" s="2"/>
      <c r="I538" s="2"/>
      <c r="J538" s="2"/>
    </row>
    <row r="539" spans="1:10" x14ac:dyDescent="0.25">
      <c r="A539" s="2"/>
      <c r="B539" s="2"/>
      <c r="C539" s="2"/>
      <c r="D539" s="2"/>
      <c r="E539" s="4"/>
      <c r="F539" s="4"/>
      <c r="G539" s="4"/>
      <c r="H539" s="2"/>
      <c r="I539" s="2"/>
      <c r="J539" s="2"/>
    </row>
    <row r="540" spans="1:10" x14ac:dyDescent="0.25">
      <c r="A540" s="2"/>
      <c r="B540" s="2"/>
      <c r="C540" s="2"/>
      <c r="D540" s="2"/>
      <c r="E540" s="4"/>
      <c r="F540" s="4"/>
      <c r="G540" s="4"/>
      <c r="H540" s="2"/>
      <c r="I540" s="2"/>
      <c r="J540" s="2"/>
    </row>
    <row r="541" spans="1:10" x14ac:dyDescent="0.25">
      <c r="A541" s="2"/>
      <c r="B541" s="2"/>
      <c r="C541" s="2"/>
      <c r="D541" s="2"/>
      <c r="E541" s="4"/>
      <c r="F541" s="4"/>
      <c r="G541" s="4"/>
      <c r="H541" s="2"/>
      <c r="I541" s="2"/>
      <c r="J541" s="2"/>
    </row>
    <row r="542" spans="1:10" x14ac:dyDescent="0.25">
      <c r="A542" s="2"/>
      <c r="B542" s="2"/>
      <c r="C542" s="2"/>
      <c r="D542" s="2"/>
      <c r="E542" s="4"/>
      <c r="F542" s="4"/>
      <c r="G542" s="4"/>
      <c r="H542" s="2"/>
      <c r="I542" s="2"/>
      <c r="J542" s="2"/>
    </row>
    <row r="543" spans="1:10" x14ac:dyDescent="0.25">
      <c r="A543" s="2"/>
      <c r="B543" s="2"/>
      <c r="C543" s="2"/>
      <c r="D543" s="2"/>
      <c r="E543" s="4"/>
      <c r="F543" s="4"/>
      <c r="G543" s="4"/>
      <c r="H543" s="2"/>
      <c r="I543" s="2"/>
      <c r="J543" s="2"/>
    </row>
    <row r="544" spans="1:10" x14ac:dyDescent="0.25">
      <c r="A544" s="2"/>
      <c r="B544" s="2"/>
      <c r="C544" s="2"/>
      <c r="D544" s="2"/>
      <c r="E544" s="4"/>
      <c r="F544" s="4"/>
      <c r="G544" s="4"/>
      <c r="H544" s="2"/>
      <c r="I544" s="2"/>
      <c r="J544" s="2"/>
    </row>
    <row r="545" spans="1:10" x14ac:dyDescent="0.25">
      <c r="A545" s="2"/>
      <c r="B545" s="2"/>
      <c r="C545" s="2"/>
      <c r="D545" s="2"/>
      <c r="E545" s="4"/>
      <c r="F545" s="4"/>
      <c r="G545" s="4"/>
      <c r="H545" s="2"/>
      <c r="I545" s="2"/>
      <c r="J545" s="2"/>
    </row>
    <row r="546" spans="1:10" x14ac:dyDescent="0.25">
      <c r="A546" s="2"/>
      <c r="B546" s="2"/>
      <c r="C546" s="2"/>
      <c r="D546" s="2"/>
      <c r="E546" s="4"/>
      <c r="F546" s="4"/>
      <c r="G546" s="4"/>
      <c r="H546" s="2"/>
      <c r="I546" s="2"/>
      <c r="J546" s="2"/>
    </row>
    <row r="547" spans="1:10" x14ac:dyDescent="0.25">
      <c r="A547" s="2"/>
      <c r="B547" s="2"/>
      <c r="C547" s="2"/>
      <c r="D547" s="2"/>
      <c r="E547" s="4"/>
      <c r="F547" s="4"/>
      <c r="G547" s="4"/>
      <c r="H547" s="2"/>
      <c r="I547" s="2"/>
      <c r="J547" s="2"/>
    </row>
    <row r="548" spans="1:10" x14ac:dyDescent="0.25">
      <c r="A548" s="2"/>
      <c r="B548" s="2"/>
      <c r="C548" s="2"/>
      <c r="D548" s="2"/>
      <c r="E548" s="4"/>
      <c r="F548" s="4"/>
      <c r="G548" s="4"/>
      <c r="H548" s="2"/>
      <c r="I548" s="2"/>
      <c r="J548" s="2"/>
    </row>
    <row r="549" spans="1:10" x14ac:dyDescent="0.25">
      <c r="A549" s="2"/>
      <c r="B549" s="2"/>
      <c r="C549" s="2"/>
      <c r="D549" s="2"/>
      <c r="E549" s="4"/>
      <c r="F549" s="4"/>
      <c r="G549" s="4"/>
      <c r="H549" s="2"/>
      <c r="I549" s="2"/>
      <c r="J549" s="2"/>
    </row>
    <row r="550" spans="1:10" x14ac:dyDescent="0.25">
      <c r="A550" s="2"/>
      <c r="B550" s="2"/>
      <c r="C550" s="2"/>
      <c r="D550" s="2"/>
      <c r="E550" s="4"/>
      <c r="F550" s="4"/>
      <c r="G550" s="4"/>
      <c r="H550" s="2"/>
      <c r="I550" s="2"/>
      <c r="J550" s="2"/>
    </row>
    <row r="551" spans="1:10" x14ac:dyDescent="0.25">
      <c r="A551" s="2"/>
      <c r="B551" s="2"/>
      <c r="C551" s="2"/>
      <c r="D551" s="2"/>
      <c r="E551" s="4"/>
      <c r="F551" s="4"/>
      <c r="G551" s="4"/>
      <c r="H551" s="2"/>
      <c r="I551" s="2"/>
      <c r="J551" s="2"/>
    </row>
    <row r="552" spans="1:10" x14ac:dyDescent="0.25">
      <c r="A552" s="2"/>
      <c r="B552" s="2"/>
      <c r="C552" s="2"/>
      <c r="D552" s="2"/>
      <c r="E552" s="4"/>
      <c r="F552" s="4"/>
      <c r="G552" s="4"/>
      <c r="H552" s="2"/>
      <c r="I552" s="2"/>
      <c r="J552" s="2"/>
    </row>
    <row r="553" spans="1:10" x14ac:dyDescent="0.25">
      <c r="A553" s="2"/>
      <c r="B553" s="2"/>
      <c r="C553" s="2"/>
      <c r="D553" s="2"/>
      <c r="E553" s="4"/>
      <c r="F553" s="4"/>
      <c r="G553" s="4"/>
      <c r="H553" s="2"/>
      <c r="I553" s="2"/>
      <c r="J553" s="2"/>
    </row>
    <row r="554" spans="1:10" x14ac:dyDescent="0.25">
      <c r="A554" s="2"/>
      <c r="B554" s="2"/>
      <c r="C554" s="2"/>
      <c r="D554" s="2"/>
      <c r="E554" s="4"/>
      <c r="F554" s="4"/>
      <c r="G554" s="4"/>
      <c r="H554" s="2"/>
      <c r="I554" s="2"/>
      <c r="J554" s="2"/>
    </row>
    <row r="555" spans="1:10" x14ac:dyDescent="0.25">
      <c r="A555" s="2"/>
      <c r="B555" s="2"/>
      <c r="C555" s="2"/>
      <c r="D555" s="2"/>
      <c r="E555" s="4"/>
      <c r="F555" s="4"/>
      <c r="G555" s="4"/>
      <c r="H555" s="2"/>
      <c r="I555" s="2"/>
      <c r="J555" s="2"/>
    </row>
    <row r="556" spans="1:10" x14ac:dyDescent="0.25">
      <c r="A556" s="2"/>
      <c r="B556" s="2"/>
      <c r="C556" s="2"/>
      <c r="D556" s="2"/>
      <c r="E556" s="4"/>
      <c r="F556" s="4"/>
      <c r="G556" s="4"/>
      <c r="H556" s="2"/>
      <c r="I556" s="2"/>
      <c r="J556" s="2"/>
    </row>
    <row r="557" spans="1:10" x14ac:dyDescent="0.25">
      <c r="A557" s="2"/>
      <c r="B557" s="2"/>
      <c r="C557" s="2"/>
      <c r="D557" s="2"/>
      <c r="E557" s="4"/>
      <c r="F557" s="4"/>
      <c r="G557" s="4"/>
      <c r="H557" s="2"/>
      <c r="I557" s="2"/>
      <c r="J557" s="2"/>
    </row>
    <row r="558" spans="1:10" x14ac:dyDescent="0.25">
      <c r="A558" s="2"/>
      <c r="B558" s="2"/>
      <c r="C558" s="2"/>
      <c r="D558" s="2"/>
      <c r="E558" s="4"/>
      <c r="F558" s="4"/>
      <c r="G558" s="4"/>
      <c r="H558" s="2"/>
      <c r="I558" s="2"/>
      <c r="J558" s="2"/>
    </row>
    <row r="559" spans="1:10" x14ac:dyDescent="0.25">
      <c r="A559" s="2"/>
      <c r="B559" s="2"/>
      <c r="C559" s="2"/>
      <c r="D559" s="2"/>
      <c r="E559" s="4"/>
      <c r="F559" s="4"/>
      <c r="G559" s="4"/>
      <c r="H559" s="2"/>
      <c r="I559" s="2"/>
      <c r="J559" s="2"/>
    </row>
    <row r="560" spans="1:10" x14ac:dyDescent="0.25">
      <c r="A560" s="2"/>
      <c r="B560" s="2"/>
      <c r="C560" s="2"/>
      <c r="D560" s="2"/>
      <c r="E560" s="4"/>
      <c r="F560" s="4"/>
      <c r="G560" s="4"/>
      <c r="H560" s="2"/>
      <c r="I560" s="2"/>
      <c r="J560" s="2"/>
    </row>
    <row r="561" spans="1:10" x14ac:dyDescent="0.25">
      <c r="A561" s="2"/>
      <c r="B561" s="2"/>
      <c r="C561" s="2"/>
      <c r="D561" s="2"/>
      <c r="E561" s="4"/>
      <c r="F561" s="4"/>
      <c r="G561" s="4"/>
      <c r="H561" s="2"/>
      <c r="I561" s="2"/>
      <c r="J561" s="2"/>
    </row>
    <row r="562" spans="1:10" x14ac:dyDescent="0.25">
      <c r="A562" s="2"/>
      <c r="B562" s="2"/>
      <c r="C562" s="2"/>
      <c r="D562" s="2"/>
      <c r="E562" s="4"/>
      <c r="F562" s="4"/>
      <c r="G562" s="4"/>
      <c r="H562" s="2"/>
      <c r="I562" s="2"/>
      <c r="J562" s="2"/>
    </row>
    <row r="563" spans="1:10" x14ac:dyDescent="0.25">
      <c r="A563" s="2"/>
      <c r="B563" s="2"/>
      <c r="C563" s="2"/>
      <c r="D563" s="2"/>
      <c r="E563" s="4"/>
      <c r="F563" s="4"/>
      <c r="G563" s="4"/>
      <c r="H563" s="2"/>
      <c r="I563" s="2"/>
      <c r="J563" s="2"/>
    </row>
    <row r="564" spans="1:10" x14ac:dyDescent="0.25">
      <c r="A564" s="2"/>
      <c r="B564" s="2"/>
      <c r="C564" s="2"/>
      <c r="D564" s="2"/>
      <c r="E564" s="4"/>
      <c r="F564" s="4"/>
      <c r="G564" s="4"/>
      <c r="H564" s="2"/>
      <c r="I564" s="2"/>
      <c r="J564" s="2"/>
    </row>
    <row r="565" spans="1:10" x14ac:dyDescent="0.25">
      <c r="A565" s="2"/>
      <c r="B565" s="2"/>
      <c r="C565" s="2"/>
      <c r="D565" s="2"/>
      <c r="E565" s="4"/>
      <c r="F565" s="4"/>
      <c r="G565" s="4"/>
      <c r="H565" s="2"/>
      <c r="I565" s="2"/>
      <c r="J565" s="2"/>
    </row>
    <row r="566" spans="1:10" x14ac:dyDescent="0.25">
      <c r="A566" s="2"/>
      <c r="B566" s="2"/>
      <c r="C566" s="2"/>
      <c r="D566" s="2"/>
      <c r="E566" s="4"/>
      <c r="F566" s="4"/>
      <c r="G566" s="4"/>
      <c r="H566" s="2"/>
      <c r="I566" s="2"/>
      <c r="J566" s="2"/>
    </row>
    <row r="567" spans="1:10" x14ac:dyDescent="0.25">
      <c r="A567" s="2"/>
      <c r="B567" s="2"/>
      <c r="C567" s="2"/>
      <c r="D567" s="2"/>
      <c r="E567" s="4"/>
      <c r="F567" s="4"/>
      <c r="G567" s="4"/>
      <c r="H567" s="2"/>
      <c r="I567" s="2"/>
      <c r="J567" s="2"/>
    </row>
    <row r="568" spans="1:10" x14ac:dyDescent="0.25">
      <c r="A568" s="2"/>
      <c r="B568" s="2"/>
      <c r="C568" s="2"/>
      <c r="D568" s="2"/>
      <c r="E568" s="4"/>
      <c r="F568" s="4"/>
      <c r="G568" s="4"/>
      <c r="H568" s="2"/>
      <c r="I568" s="2"/>
      <c r="J568" s="2"/>
    </row>
    <row r="569" spans="1:10" x14ac:dyDescent="0.25">
      <c r="A569" s="2"/>
      <c r="B569" s="2"/>
      <c r="C569" s="2"/>
      <c r="D569" s="2"/>
      <c r="E569" s="4"/>
      <c r="F569" s="4"/>
      <c r="G569" s="4"/>
      <c r="H569" s="2"/>
      <c r="I569" s="2"/>
      <c r="J569" s="2"/>
    </row>
    <row r="570" spans="1:10" x14ac:dyDescent="0.25">
      <c r="A570" s="2"/>
      <c r="B570" s="2"/>
      <c r="C570" s="2"/>
      <c r="D570" s="2"/>
      <c r="E570" s="4"/>
      <c r="F570" s="4"/>
      <c r="G570" s="4"/>
      <c r="H570" s="2"/>
      <c r="I570" s="2"/>
      <c r="J570" s="2"/>
    </row>
    <row r="571" spans="1:10" x14ac:dyDescent="0.25">
      <c r="A571" s="2"/>
      <c r="B571" s="2"/>
      <c r="C571" s="2"/>
      <c r="D571" s="2"/>
      <c r="E571" s="4"/>
      <c r="F571" s="4"/>
      <c r="G571" s="4"/>
      <c r="H571" s="2"/>
      <c r="I571" s="2"/>
      <c r="J571" s="2"/>
    </row>
    <row r="572" spans="1:10" x14ac:dyDescent="0.25">
      <c r="A572" s="2"/>
      <c r="B572" s="2"/>
      <c r="C572" s="2"/>
      <c r="D572" s="2"/>
      <c r="E572" s="4"/>
      <c r="F572" s="4"/>
      <c r="G572" s="4"/>
      <c r="H572" s="2"/>
      <c r="I572" s="2"/>
      <c r="J572" s="2"/>
    </row>
    <row r="573" spans="1:10" x14ac:dyDescent="0.25">
      <c r="A573" s="2"/>
      <c r="B573" s="2"/>
      <c r="C573" s="2"/>
      <c r="D573" s="2"/>
      <c r="E573" s="4"/>
      <c r="F573" s="4"/>
      <c r="G573" s="4"/>
      <c r="H573" s="2"/>
      <c r="I573" s="2"/>
      <c r="J573" s="2"/>
    </row>
    <row r="574" spans="1:10" x14ac:dyDescent="0.25">
      <c r="A574" s="2"/>
      <c r="B574" s="2"/>
      <c r="C574" s="2"/>
      <c r="D574" s="2"/>
      <c r="E574" s="4"/>
      <c r="F574" s="4"/>
      <c r="G574" s="4"/>
      <c r="H574" s="2"/>
      <c r="I574" s="2"/>
      <c r="J574" s="2"/>
    </row>
    <row r="575" spans="1:10" x14ac:dyDescent="0.25">
      <c r="A575" s="2"/>
      <c r="B575" s="2"/>
      <c r="C575" s="2"/>
      <c r="D575" s="2"/>
      <c r="E575" s="4"/>
      <c r="F575" s="4"/>
      <c r="G575" s="4"/>
      <c r="H575" s="2"/>
      <c r="I575" s="2"/>
      <c r="J575" s="2"/>
    </row>
    <row r="576" spans="1:10" x14ac:dyDescent="0.25">
      <c r="A576" s="2"/>
      <c r="B576" s="2"/>
      <c r="C576" s="2"/>
      <c r="D576" s="2"/>
      <c r="E576" s="4"/>
      <c r="F576" s="4"/>
      <c r="G576" s="4"/>
      <c r="H576" s="2"/>
      <c r="I576" s="2"/>
      <c r="J576" s="2"/>
    </row>
    <row r="577" spans="1:10" x14ac:dyDescent="0.25">
      <c r="A577" s="2"/>
      <c r="B577" s="2"/>
      <c r="C577" s="2"/>
      <c r="D577" s="2"/>
      <c r="E577" s="4"/>
      <c r="F577" s="4"/>
      <c r="G577" s="4"/>
      <c r="H577" s="2"/>
      <c r="I577" s="2"/>
      <c r="J577" s="2"/>
    </row>
    <row r="578" spans="1:10" x14ac:dyDescent="0.25">
      <c r="A578" s="2"/>
      <c r="B578" s="2"/>
      <c r="C578" s="2"/>
      <c r="D578" s="2"/>
      <c r="E578" s="4"/>
      <c r="F578" s="4"/>
      <c r="G578" s="4"/>
      <c r="H578" s="2"/>
      <c r="I578" s="2"/>
      <c r="J578" s="2"/>
    </row>
    <row r="579" spans="1:10" x14ac:dyDescent="0.25">
      <c r="A579" s="2"/>
      <c r="B579" s="2"/>
      <c r="C579" s="2"/>
      <c r="D579" s="2"/>
      <c r="E579" s="4"/>
      <c r="F579" s="4"/>
      <c r="G579" s="4"/>
      <c r="H579" s="2"/>
      <c r="I579" s="2"/>
      <c r="J579" s="2"/>
    </row>
    <row r="580" spans="1:10" x14ac:dyDescent="0.25">
      <c r="A580" s="2"/>
      <c r="B580" s="2"/>
      <c r="C580" s="2"/>
      <c r="D580" s="2"/>
      <c r="E580" s="4"/>
      <c r="F580" s="4"/>
      <c r="G580" s="4"/>
      <c r="H580" s="2"/>
      <c r="I580" s="2"/>
      <c r="J580" s="2"/>
    </row>
    <row r="581" spans="1:10" x14ac:dyDescent="0.25">
      <c r="A581" s="2"/>
      <c r="B581" s="2"/>
      <c r="C581" s="2"/>
      <c r="D581" s="2"/>
      <c r="E581" s="4"/>
      <c r="F581" s="4"/>
      <c r="G581" s="4"/>
      <c r="H581" s="2"/>
      <c r="I581" s="2"/>
      <c r="J581" s="2"/>
    </row>
    <row r="582" spans="1:10" x14ac:dyDescent="0.25">
      <c r="A582" s="2"/>
      <c r="B582" s="2"/>
      <c r="C582" s="2"/>
      <c r="D582" s="2"/>
      <c r="E582" s="4"/>
      <c r="F582" s="4"/>
      <c r="G582" s="4"/>
      <c r="H582" s="2"/>
      <c r="I582" s="2"/>
      <c r="J582" s="2"/>
    </row>
    <row r="583" spans="1:10" x14ac:dyDescent="0.25">
      <c r="A583" s="2"/>
      <c r="B583" s="2"/>
      <c r="C583" s="2"/>
      <c r="D583" s="2"/>
      <c r="E583" s="4"/>
      <c r="F583" s="4"/>
      <c r="G583" s="4"/>
      <c r="H583" s="2"/>
      <c r="I583" s="2"/>
      <c r="J583" s="2"/>
    </row>
    <row r="584" spans="1:10" x14ac:dyDescent="0.25">
      <c r="A584" s="2"/>
      <c r="B584" s="2"/>
      <c r="C584" s="2"/>
      <c r="D584" s="2"/>
      <c r="E584" s="4"/>
      <c r="F584" s="4"/>
      <c r="G584" s="4"/>
      <c r="H584" s="2"/>
      <c r="I584" s="2"/>
      <c r="J584" s="2"/>
    </row>
    <row r="585" spans="1:10" x14ac:dyDescent="0.25">
      <c r="A585" s="2"/>
      <c r="B585" s="2"/>
      <c r="C585" s="2"/>
      <c r="D585" s="2"/>
      <c r="E585" s="4"/>
      <c r="F585" s="4"/>
      <c r="G585" s="4"/>
      <c r="H585" s="2"/>
      <c r="I585" s="2"/>
      <c r="J585" s="2"/>
    </row>
    <row r="586" spans="1:10" x14ac:dyDescent="0.25">
      <c r="A586" s="2"/>
      <c r="B586" s="2"/>
      <c r="C586" s="2"/>
      <c r="D586" s="2"/>
      <c r="E586" s="4"/>
      <c r="F586" s="4"/>
      <c r="G586" s="4"/>
      <c r="H586" s="2"/>
      <c r="I586" s="2"/>
      <c r="J586" s="2"/>
    </row>
    <row r="587" spans="1:10" x14ac:dyDescent="0.25">
      <c r="A587" s="2"/>
      <c r="B587" s="2"/>
      <c r="C587" s="2"/>
      <c r="D587" s="2"/>
      <c r="E587" s="4"/>
      <c r="F587" s="4"/>
      <c r="G587" s="4"/>
      <c r="H587" s="2"/>
      <c r="I587" s="2"/>
      <c r="J587" s="2"/>
    </row>
    <row r="588" spans="1:10" x14ac:dyDescent="0.25">
      <c r="A588" s="2"/>
      <c r="B588" s="2"/>
      <c r="C588" s="2"/>
      <c r="D588" s="2"/>
      <c r="E588" s="4"/>
      <c r="F588" s="4"/>
      <c r="G588" s="4"/>
      <c r="H588" s="2"/>
      <c r="I588" s="2"/>
      <c r="J588" s="2"/>
    </row>
    <row r="589" spans="1:10" x14ac:dyDescent="0.25">
      <c r="A589" s="2"/>
      <c r="B589" s="2"/>
      <c r="C589" s="2"/>
      <c r="D589" s="2"/>
      <c r="E589" s="4"/>
      <c r="F589" s="4"/>
      <c r="G589" s="4"/>
      <c r="H589" s="2"/>
      <c r="I589" s="2"/>
      <c r="J589" s="2"/>
    </row>
    <row r="590" spans="1:10" x14ac:dyDescent="0.25">
      <c r="A590" s="2"/>
      <c r="B590" s="2"/>
      <c r="C590" s="2"/>
      <c r="D590" s="2"/>
      <c r="E590" s="4"/>
      <c r="F590" s="4"/>
      <c r="G590" s="4"/>
      <c r="H590" s="2"/>
      <c r="I590" s="2"/>
      <c r="J590" s="2"/>
    </row>
    <row r="591" spans="1:10" x14ac:dyDescent="0.25">
      <c r="A591" s="2"/>
      <c r="B591" s="2"/>
      <c r="C591" s="2"/>
      <c r="D591" s="2"/>
      <c r="E591" s="4"/>
      <c r="F591" s="4"/>
      <c r="G591" s="4"/>
      <c r="H591" s="2"/>
      <c r="I591" s="2"/>
      <c r="J591" s="2"/>
    </row>
    <row r="592" spans="1:10" x14ac:dyDescent="0.25">
      <c r="A592" s="2"/>
      <c r="B592" s="2"/>
      <c r="C592" s="2"/>
      <c r="D592" s="2"/>
      <c r="E592" s="4"/>
      <c r="F592" s="4"/>
      <c r="G592" s="4"/>
      <c r="H592" s="2"/>
      <c r="I592" s="2"/>
      <c r="J592" s="2"/>
    </row>
    <row r="593" spans="1:10" x14ac:dyDescent="0.25">
      <c r="A593" s="2"/>
      <c r="B593" s="2"/>
      <c r="C593" s="2"/>
      <c r="D593" s="2"/>
      <c r="E593" s="4"/>
      <c r="F593" s="4"/>
      <c r="G593" s="4"/>
      <c r="H593" s="2"/>
      <c r="I593" s="2"/>
      <c r="J593" s="2"/>
    </row>
    <row r="594" spans="1:10" x14ac:dyDescent="0.25">
      <c r="A594" s="2"/>
      <c r="B594" s="2"/>
      <c r="C594" s="2"/>
      <c r="D594" s="2"/>
      <c r="E594" s="4"/>
      <c r="F594" s="4"/>
      <c r="G594" s="4"/>
      <c r="H594" s="2"/>
      <c r="I594" s="2"/>
      <c r="J594" s="2"/>
    </row>
    <row r="595" spans="1:10" x14ac:dyDescent="0.25">
      <c r="A595" s="2"/>
      <c r="B595" s="2"/>
      <c r="C595" s="2"/>
      <c r="D595" s="2"/>
      <c r="E595" s="4"/>
      <c r="F595" s="4"/>
      <c r="G595" s="4"/>
      <c r="H595" s="2"/>
      <c r="I595" s="2"/>
      <c r="J595" s="2"/>
    </row>
    <row r="596" spans="1:10" x14ac:dyDescent="0.25">
      <c r="A596" s="2"/>
      <c r="B596" s="2"/>
      <c r="C596" s="2"/>
      <c r="D596" s="2"/>
      <c r="E596" s="4"/>
      <c r="F596" s="4"/>
      <c r="G596" s="4"/>
      <c r="H596" s="2"/>
      <c r="I596" s="2"/>
      <c r="J596" s="2"/>
    </row>
    <row r="597" spans="1:10" x14ac:dyDescent="0.25">
      <c r="A597" s="2"/>
      <c r="B597" s="2"/>
      <c r="C597" s="2"/>
      <c r="D597" s="2"/>
      <c r="E597" s="4"/>
      <c r="F597" s="4"/>
      <c r="G597" s="4"/>
      <c r="H597" s="2"/>
      <c r="I597" s="2"/>
      <c r="J597" s="2"/>
    </row>
    <row r="598" spans="1:10" x14ac:dyDescent="0.25">
      <c r="A598" s="2"/>
      <c r="B598" s="2"/>
      <c r="C598" s="2"/>
      <c r="D598" s="2"/>
      <c r="E598" s="4"/>
      <c r="F598" s="4"/>
      <c r="G598" s="4"/>
      <c r="H598" s="2"/>
      <c r="I598" s="2"/>
      <c r="J598" s="2"/>
    </row>
    <row r="599" spans="1:10" x14ac:dyDescent="0.25">
      <c r="A599" s="2"/>
      <c r="B599" s="2"/>
      <c r="C599" s="2"/>
      <c r="D599" s="2"/>
      <c r="E599" s="4"/>
      <c r="F599" s="4"/>
      <c r="G599" s="4"/>
      <c r="H599" s="2"/>
      <c r="I599" s="2"/>
      <c r="J599" s="2"/>
    </row>
    <row r="600" spans="1:10" x14ac:dyDescent="0.25">
      <c r="A600" s="2"/>
      <c r="B600" s="2"/>
      <c r="C600" s="2"/>
      <c r="D600" s="2"/>
      <c r="E600" s="4"/>
      <c r="F600" s="4"/>
      <c r="G600" s="4"/>
      <c r="H600" s="2"/>
      <c r="I600" s="2"/>
      <c r="J600" s="2"/>
    </row>
    <row r="601" spans="1:10" x14ac:dyDescent="0.25">
      <c r="A601" s="2"/>
      <c r="B601" s="2"/>
      <c r="C601" s="2"/>
      <c r="D601" s="2"/>
      <c r="E601" s="4"/>
      <c r="F601" s="4"/>
      <c r="G601" s="4"/>
      <c r="H601" s="2"/>
      <c r="I601" s="2"/>
      <c r="J601" s="2"/>
    </row>
    <row r="602" spans="1:10" x14ac:dyDescent="0.25">
      <c r="A602" s="2"/>
      <c r="B602" s="2"/>
      <c r="C602" s="2"/>
      <c r="D602" s="2"/>
      <c r="E602" s="4"/>
      <c r="F602" s="4"/>
      <c r="G602" s="4"/>
      <c r="H602" s="2"/>
      <c r="I602" s="2"/>
      <c r="J602" s="2"/>
    </row>
    <row r="603" spans="1:10" x14ac:dyDescent="0.25">
      <c r="A603" s="2"/>
      <c r="B603" s="2"/>
      <c r="C603" s="2"/>
      <c r="D603" s="2"/>
      <c r="E603" s="4"/>
      <c r="F603" s="4"/>
      <c r="G603" s="4"/>
      <c r="H603" s="2"/>
      <c r="I603" s="2"/>
      <c r="J603" s="2"/>
    </row>
    <row r="604" spans="1:10" x14ac:dyDescent="0.25">
      <c r="A604" s="2"/>
      <c r="B604" s="2"/>
      <c r="C604" s="2"/>
      <c r="D604" s="2"/>
      <c r="E604" s="4"/>
      <c r="F604" s="4"/>
      <c r="G604" s="4"/>
      <c r="H604" s="2"/>
      <c r="I604" s="2"/>
      <c r="J604" s="2"/>
    </row>
    <row r="605" spans="1:10" x14ac:dyDescent="0.25">
      <c r="A605" s="2"/>
      <c r="B605" s="2"/>
      <c r="C605" s="2"/>
      <c r="D605" s="2"/>
      <c r="E605" s="4"/>
      <c r="F605" s="4"/>
      <c r="G605" s="4"/>
      <c r="H605" s="2"/>
      <c r="I605" s="2"/>
      <c r="J605" s="2"/>
    </row>
    <row r="606" spans="1:10" x14ac:dyDescent="0.25">
      <c r="A606" s="2"/>
      <c r="B606" s="2"/>
      <c r="C606" s="2"/>
      <c r="D606" s="2"/>
      <c r="E606" s="4"/>
      <c r="F606" s="4"/>
      <c r="G606" s="4"/>
      <c r="H606" s="2"/>
      <c r="I606" s="2"/>
      <c r="J606" s="2"/>
    </row>
    <row r="607" spans="1:10" x14ac:dyDescent="0.25">
      <c r="A607" s="2"/>
      <c r="B607" s="2"/>
      <c r="C607" s="2"/>
      <c r="D607" s="2"/>
      <c r="E607" s="4"/>
      <c r="F607" s="4"/>
      <c r="G607" s="4"/>
      <c r="H607" s="2"/>
      <c r="I607" s="2"/>
      <c r="J607" s="2"/>
    </row>
  </sheetData>
  <sheetProtection formatRows="0" autoFilter="0"/>
  <mergeCells count="11">
    <mergeCell ref="BP1:BT1"/>
    <mergeCell ref="BW1:BY1"/>
    <mergeCell ref="BP6:BT7"/>
    <mergeCell ref="BW6:BY7"/>
    <mergeCell ref="H13:K13"/>
    <mergeCell ref="L13:N13"/>
    <mergeCell ref="A1:N4"/>
    <mergeCell ref="A6:C6"/>
    <mergeCell ref="A8:C8"/>
    <mergeCell ref="A9:C9"/>
    <mergeCell ref="A7:C7"/>
  </mergeCells>
  <pageMargins left="0.1" right="0.1" top="0.25" bottom="0.25" header="0.3" footer="0.3"/>
  <pageSetup paperSize="5" scale="46" orientation="landscape" r:id="rId2"/>
  <drawing r:id="rId3"/>
  <legacyDrawing r:id="rId4"/>
  <extLst>
    <ext xmlns:x14="http://schemas.microsoft.com/office/spreadsheetml/2009/9/main" uri="{A8765BA9-456A-4dab-B4F3-ACF838C121DE}">
      <x14:slicerList>
        <x14:slicer r:id="rId5"/>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BDA2B-FBAE-4E7A-A181-2AF88205E728}">
  <sheetPr>
    <tabColor rgb="FF92D050"/>
  </sheetPr>
  <dimension ref="A1:BY607"/>
  <sheetViews>
    <sheetView showGridLines="0" zoomScale="85" zoomScaleNormal="85" workbookViewId="0">
      <pane xSplit="3" ySplit="15" topLeftCell="D16" activePane="bottomRight" state="frozenSplit"/>
      <selection pane="topRight" activeCell="D1" sqref="D1"/>
      <selection pane="bottomLeft" activeCell="A16" sqref="A16"/>
      <selection pane="bottomRight" activeCell="A5" sqref="A5"/>
    </sheetView>
  </sheetViews>
  <sheetFormatPr defaultColWidth="9.140625" defaultRowHeight="15" x14ac:dyDescent="0.25"/>
  <cols>
    <col min="1" max="1" width="19" style="1" customWidth="1"/>
    <col min="2" max="2" width="16.42578125" style="1" customWidth="1"/>
    <col min="3" max="3" width="28.85546875" style="1" customWidth="1"/>
    <col min="4" max="4" width="99.7109375" style="1" customWidth="1"/>
    <col min="5" max="5" width="66.85546875" style="3" customWidth="1"/>
    <col min="6" max="6" width="9.28515625" style="3" customWidth="1"/>
    <col min="7" max="7" width="8.5703125" style="3" customWidth="1"/>
    <col min="8" max="14" width="19.28515625" style="1" customWidth="1"/>
    <col min="15" max="67" width="9.140625" style="1"/>
    <col min="68" max="68" width="17.28515625" style="1" bestFit="1" customWidth="1"/>
    <col min="69" max="69" width="8.28515625" style="1" bestFit="1" customWidth="1"/>
    <col min="70" max="70" width="13.140625" style="1" bestFit="1" customWidth="1"/>
    <col min="71" max="71" width="12.85546875" style="1" bestFit="1" customWidth="1"/>
    <col min="72" max="72" width="10.42578125" style="1" bestFit="1" customWidth="1"/>
    <col min="73" max="74" width="9.140625" style="1"/>
    <col min="75" max="75" width="17.28515625" style="1" bestFit="1" customWidth="1"/>
    <col min="76" max="76" width="13.5703125" style="1" bestFit="1" customWidth="1"/>
    <col min="77" max="77" width="11.28515625" style="1" bestFit="1" customWidth="1"/>
    <col min="78" max="16384" width="9.140625" style="1"/>
  </cols>
  <sheetData>
    <row r="1" spans="1:77" ht="15" customHeight="1" x14ac:dyDescent="0.25">
      <c r="A1" s="107" t="str">
        <f ca="1">CONCATENATE(ADMIN!B5," Capital Improvement Request Summary 
(includes updates from the originally submitted ",ADMIN!B7,"departmental requests)")</f>
        <v>2026 Capital Improvement Request Summary 
(includes updates from the originally submitted July 15th departmental requests)</v>
      </c>
      <c r="B1" s="107"/>
      <c r="C1" s="107"/>
      <c r="D1" s="107"/>
      <c r="E1" s="107"/>
      <c r="F1" s="107"/>
      <c r="G1" s="107"/>
      <c r="H1" s="107"/>
      <c r="I1" s="107"/>
      <c r="J1" s="107"/>
      <c r="K1" s="107"/>
      <c r="L1" s="107"/>
      <c r="M1" s="107"/>
      <c r="N1" s="107"/>
      <c r="BP1" s="102" t="str">
        <f ca="1">H13</f>
        <v>YR 1 (2026)</v>
      </c>
      <c r="BQ1" s="102"/>
      <c r="BR1" s="102"/>
      <c r="BS1" s="102"/>
      <c r="BT1" s="102"/>
      <c r="BW1" s="102" t="str">
        <f ca="1">L13</f>
        <v>YRS 2 - 5 (2027 - 2030)</v>
      </c>
      <c r="BX1" s="102"/>
      <c r="BY1" s="102"/>
    </row>
    <row r="2" spans="1:77" ht="15" customHeight="1" x14ac:dyDescent="0.25">
      <c r="A2" s="107"/>
      <c r="B2" s="107"/>
      <c r="C2" s="107"/>
      <c r="D2" s="107"/>
      <c r="E2" s="107"/>
      <c r="F2" s="107"/>
      <c r="G2" s="107"/>
      <c r="H2" s="107"/>
      <c r="I2" s="107"/>
      <c r="J2" s="107"/>
      <c r="K2" s="107"/>
      <c r="L2" s="107"/>
      <c r="M2" s="107"/>
      <c r="N2" s="107"/>
      <c r="BP2" s="18"/>
      <c r="BQ2" s="19" t="s">
        <v>1166</v>
      </c>
      <c r="BR2" s="19" t="s">
        <v>1167</v>
      </c>
      <c r="BS2" s="19" t="s">
        <v>1168</v>
      </c>
      <c r="BT2" s="19" t="s">
        <v>1169</v>
      </c>
      <c r="BW2" s="18"/>
      <c r="BX2" s="19" t="s">
        <v>1170</v>
      </c>
      <c r="BY2" s="19" t="s">
        <v>1169</v>
      </c>
    </row>
    <row r="3" spans="1:77" ht="15" customHeight="1" x14ac:dyDescent="0.25">
      <c r="A3" s="107"/>
      <c r="B3" s="107"/>
      <c r="C3" s="107"/>
      <c r="D3" s="107"/>
      <c r="E3" s="107"/>
      <c r="F3" s="107"/>
      <c r="G3" s="107"/>
      <c r="H3" s="107"/>
      <c r="I3" s="107"/>
      <c r="J3" s="107"/>
      <c r="K3" s="107"/>
      <c r="L3" s="107"/>
      <c r="M3" s="107"/>
      <c r="N3" s="107"/>
      <c r="BP3" s="20" t="s">
        <v>1171</v>
      </c>
      <c r="BQ3" s="3">
        <f ca="1">_xlfn.XLOOKUP("grand total",'Summary Report ALL LOOKUP_AIR'!A:A,'Summary Report ALL LOOKUP_AIR'!E:E,"")</f>
        <v>11</v>
      </c>
      <c r="BR3" s="21">
        <f ca="1">_xlfn.XLOOKUP("grand total",'Summary Report ALL LOOKUP_AIR'!A:A,'Summary Report ALL LOOKUP_AIR'!G:G,"")</f>
        <v>12685810</v>
      </c>
      <c r="BS3" s="21">
        <f ca="1">_xlfn.XLOOKUP("grand total",'Summary Report ALL LOOKUP_AIR'!A:A,'Summary Report ALL LOOKUP_AIR'!H:H,"")</f>
        <v>5089890</v>
      </c>
      <c r="BT3" s="21">
        <f ca="1">_xlfn.XLOOKUP("grand total",'Summary Report ALL LOOKUP_AIR'!A:A,'Summary Report ALL LOOKUP_AIR'!I:I,"")</f>
        <v>0</v>
      </c>
      <c r="BW3" s="20" t="s">
        <v>1171</v>
      </c>
      <c r="BX3" s="21">
        <f ca="1">_xlfn.XLOOKUP("grand total",'Summary Report ALL LOOKUP_AIR'!A:A,'Summary Report ALL LOOKUP_AIR'!K:K,"")</f>
        <v>22258921</v>
      </c>
      <c r="BY3" s="21">
        <f ca="1">_xlfn.XLOOKUP("grand total",'Summary Report ALL LOOKUP_AIR'!A:A,'Summary Report ALL LOOKUP_AIR'!L:L,"")</f>
        <v>0</v>
      </c>
    </row>
    <row r="4" spans="1:77" ht="15" customHeight="1" x14ac:dyDescent="0.25">
      <c r="A4" s="107"/>
      <c r="B4" s="107"/>
      <c r="C4" s="107"/>
      <c r="D4" s="107"/>
      <c r="E4" s="107"/>
      <c r="F4" s="107"/>
      <c r="G4" s="107"/>
      <c r="H4" s="107"/>
      <c r="I4" s="107"/>
      <c r="J4" s="107"/>
      <c r="K4" s="107"/>
      <c r="L4" s="107"/>
      <c r="M4" s="107"/>
      <c r="N4" s="107"/>
      <c r="BP4" s="20" t="s">
        <v>1172</v>
      </c>
      <c r="BQ4" s="3">
        <f ca="1">_xlfn.XLOOKUP("grand total",'Summary Report_Airport'!A:A,'Summary Report_Airport'!G:G,"")</f>
        <v>11</v>
      </c>
      <c r="BR4" s="21">
        <f ca="1">_xlfn.XLOOKUP("grand total",'Summary Report_Airport'!A:A,'Summary Report_Airport'!I:I,"")</f>
        <v>12685810</v>
      </c>
      <c r="BS4" s="21">
        <f ca="1">_xlfn.XLOOKUP("grand total",'Summary Report_Airport'!A:A,'Summary Report_Airport'!J:J,"")</f>
        <v>5089890</v>
      </c>
      <c r="BT4" s="21">
        <f ca="1">_xlfn.XLOOKUP("grand total",'Summary Report_Airport'!A:A,'Summary Report_Airport'!K:K,"")</f>
        <v>0</v>
      </c>
      <c r="BW4" s="20" t="s">
        <v>1172</v>
      </c>
      <c r="BX4" s="21">
        <f ca="1">_xlfn.XLOOKUP("grand total",'Summary Report_Airport'!A:A,'Summary Report_Airport'!M:M,"")</f>
        <v>22258921</v>
      </c>
      <c r="BY4" s="21">
        <f ca="1">_xlfn.XLOOKUP("grand total",'Summary Report_Airport'!A:A,'Summary Report_Airport'!N:N,"")</f>
        <v>0</v>
      </c>
    </row>
    <row r="5" spans="1:77" x14ac:dyDescent="0.25">
      <c r="A5" s="5" t="s">
        <v>261</v>
      </c>
      <c r="BP5" s="22" t="s">
        <v>1173</v>
      </c>
      <c r="BQ5" s="23">
        <f ca="1">IFERROR(BQ4/BQ3,0)</f>
        <v>1</v>
      </c>
      <c r="BR5" s="23">
        <f ca="1">IFERROR(BR4/BR3,0)</f>
        <v>1</v>
      </c>
      <c r="BS5" s="23">
        <f ca="1">IFERROR(BS4/BS3,0)</f>
        <v>1</v>
      </c>
      <c r="BT5" s="23">
        <f ca="1">IFERROR(BT4/BT3,0)</f>
        <v>0</v>
      </c>
      <c r="BW5" s="22" t="s">
        <v>1173</v>
      </c>
      <c r="BX5" s="23">
        <f ca="1">IFERROR(BX3/BX4,0)</f>
        <v>1</v>
      </c>
      <c r="BY5" s="23">
        <f ca="1">IFERROR(BY3/BY4,0)</f>
        <v>0</v>
      </c>
    </row>
    <row r="6" spans="1:77" ht="15.75" x14ac:dyDescent="0.25">
      <c r="A6" s="108" t="s">
        <v>554</v>
      </c>
      <c r="B6" s="108"/>
      <c r="C6" s="108"/>
      <c r="BP6" s="103"/>
      <c r="BQ6" s="103"/>
      <c r="BR6" s="103"/>
      <c r="BS6" s="103"/>
      <c r="BT6" s="103"/>
      <c r="BW6" s="103"/>
      <c r="BX6" s="103"/>
      <c r="BY6" s="103"/>
    </row>
    <row r="7" spans="1:77" ht="15.75" x14ac:dyDescent="0.25">
      <c r="A7" s="108" t="s">
        <v>262</v>
      </c>
      <c r="B7" s="108"/>
      <c r="C7" s="108"/>
      <c r="BP7" s="103"/>
      <c r="BQ7" s="103"/>
      <c r="BR7" s="103"/>
      <c r="BS7" s="103"/>
      <c r="BT7" s="103"/>
      <c r="BW7" s="103"/>
      <c r="BX7" s="103"/>
      <c r="BY7" s="103"/>
    </row>
    <row r="8" spans="1:77" ht="15.75" x14ac:dyDescent="0.25">
      <c r="A8" s="108" t="s">
        <v>555</v>
      </c>
      <c r="B8" s="108"/>
      <c r="C8" s="108"/>
    </row>
    <row r="9" spans="1:77" ht="15.75" x14ac:dyDescent="0.25">
      <c r="A9" s="108" t="s">
        <v>263</v>
      </c>
      <c r="B9" s="108"/>
      <c r="C9" s="108"/>
    </row>
    <row r="10" spans="1:77" hidden="1" x14ac:dyDescent="0.25"/>
    <row r="12" spans="1:77" s="5" customFormat="1" x14ac:dyDescent="0.25">
      <c r="A12" s="8"/>
      <c r="B12" s="8"/>
      <c r="C12" s="8"/>
      <c r="O12" s="1"/>
    </row>
    <row r="13" spans="1:77" s="5" customFormat="1" x14ac:dyDescent="0.25">
      <c r="E13" s="6"/>
      <c r="F13" s="6"/>
      <c r="H13" s="104" t="str">
        <f ca="1">CONCATENATE("YR 1 (",ADMIN!B5,")")</f>
        <v>YR 1 (2026)</v>
      </c>
      <c r="I13" s="104"/>
      <c r="J13" s="104"/>
      <c r="K13" s="104"/>
      <c r="L13" s="105" t="str">
        <f ca="1">CONCATENATE("YRS 2 - 5 (",ADMIN!B5+1," - ",ADMIN!B5+4,")")</f>
        <v>YRS 2 - 5 (2027 - 2030)</v>
      </c>
      <c r="M13" s="106"/>
      <c r="N13" s="106"/>
      <c r="O13" s="1"/>
    </row>
    <row r="14" spans="1:77" s="7" customFormat="1" hidden="1" x14ac:dyDescent="0.25">
      <c r="A14" s="32"/>
      <c r="B14" s="33"/>
      <c r="C14" s="33"/>
      <c r="D14" s="33"/>
      <c r="E14" s="33"/>
      <c r="F14" s="33"/>
      <c r="G14" s="34" t="s">
        <v>250</v>
      </c>
      <c r="H14" s="35"/>
      <c r="I14" s="35"/>
      <c r="J14" s="35"/>
      <c r="K14" s="35"/>
      <c r="L14" s="49"/>
      <c r="M14" s="47"/>
      <c r="N14" s="48"/>
      <c r="O14" s="1"/>
    </row>
    <row r="15" spans="1:77" s="7" customFormat="1" ht="45" x14ac:dyDescent="0.25">
      <c r="A15" s="32" t="s">
        <v>0</v>
      </c>
      <c r="B15" s="32" t="s">
        <v>1</v>
      </c>
      <c r="C15" s="32" t="s">
        <v>9</v>
      </c>
      <c r="D15" s="32" t="s">
        <v>253</v>
      </c>
      <c r="E15" s="32" t="s">
        <v>17</v>
      </c>
      <c r="F15" s="32" t="s">
        <v>255</v>
      </c>
      <c r="G15" s="59" t="s">
        <v>257</v>
      </c>
      <c r="H15" s="40" t="s">
        <v>254</v>
      </c>
      <c r="I15" s="36" t="s">
        <v>251</v>
      </c>
      <c r="J15" s="36" t="s">
        <v>252</v>
      </c>
      <c r="K15" s="36" t="s">
        <v>256</v>
      </c>
      <c r="L15" s="60" t="s">
        <v>258</v>
      </c>
      <c r="M15" s="61" t="s">
        <v>259</v>
      </c>
      <c r="N15" s="62" t="s">
        <v>260</v>
      </c>
    </row>
    <row r="16" spans="1:77" ht="90" x14ac:dyDescent="0.25">
      <c r="A16" s="26" t="s">
        <v>104</v>
      </c>
      <c r="B16" s="26" t="s">
        <v>781</v>
      </c>
      <c r="C16" s="26" t="s">
        <v>782</v>
      </c>
      <c r="D16" s="26" t="s">
        <v>1816</v>
      </c>
      <c r="E16" s="26" t="s">
        <v>1818</v>
      </c>
      <c r="F16" s="26" t="s">
        <v>105</v>
      </c>
      <c r="G16" s="44">
        <v>1</v>
      </c>
      <c r="H16" s="41">
        <v>458810</v>
      </c>
      <c r="I16" s="30">
        <v>0</v>
      </c>
      <c r="J16" s="30">
        <v>458810</v>
      </c>
      <c r="K16" s="30">
        <v>0</v>
      </c>
      <c r="L16" s="50">
        <v>0</v>
      </c>
      <c r="M16" s="53">
        <v>0</v>
      </c>
      <c r="N16" s="56">
        <v>0</v>
      </c>
    </row>
    <row r="17" spans="1:14" ht="90" x14ac:dyDescent="0.25">
      <c r="A17" s="27" t="s">
        <v>104</v>
      </c>
      <c r="B17" s="26" t="s">
        <v>784</v>
      </c>
      <c r="C17" s="26" t="s">
        <v>785</v>
      </c>
      <c r="D17" s="26" t="s">
        <v>1821</v>
      </c>
      <c r="E17" s="26" t="s">
        <v>1822</v>
      </c>
      <c r="F17" s="26" t="s">
        <v>105</v>
      </c>
      <c r="G17" s="44">
        <v>1</v>
      </c>
      <c r="H17" s="41">
        <v>413890</v>
      </c>
      <c r="I17" s="30">
        <v>0</v>
      </c>
      <c r="J17" s="30">
        <v>413890</v>
      </c>
      <c r="K17" s="30">
        <v>0</v>
      </c>
      <c r="L17" s="50">
        <v>531081</v>
      </c>
      <c r="M17" s="53">
        <v>531081</v>
      </c>
      <c r="N17" s="56">
        <v>0</v>
      </c>
    </row>
    <row r="18" spans="1:14" ht="75" x14ac:dyDescent="0.25">
      <c r="A18" s="27" t="s">
        <v>104</v>
      </c>
      <c r="B18" s="26" t="s">
        <v>1824</v>
      </c>
      <c r="C18" s="26" t="s">
        <v>1825</v>
      </c>
      <c r="D18" s="26" t="s">
        <v>1826</v>
      </c>
      <c r="E18" s="26" t="s">
        <v>1830</v>
      </c>
      <c r="F18" s="26" t="s">
        <v>26</v>
      </c>
      <c r="G18" s="44">
        <v>1</v>
      </c>
      <c r="H18" s="41">
        <v>1580120</v>
      </c>
      <c r="I18" s="30">
        <v>1580120</v>
      </c>
      <c r="J18" s="30">
        <v>0</v>
      </c>
      <c r="K18" s="30">
        <v>0</v>
      </c>
      <c r="L18" s="50">
        <v>14250000</v>
      </c>
      <c r="M18" s="53">
        <v>14250000</v>
      </c>
      <c r="N18" s="56">
        <v>0</v>
      </c>
    </row>
    <row r="19" spans="1:14" ht="105" x14ac:dyDescent="0.25">
      <c r="A19" s="27" t="s">
        <v>104</v>
      </c>
      <c r="B19" s="26" t="s">
        <v>1835</v>
      </c>
      <c r="C19" s="26" t="s">
        <v>1836</v>
      </c>
      <c r="D19" s="26" t="s">
        <v>1837</v>
      </c>
      <c r="E19" s="26" t="s">
        <v>1838</v>
      </c>
      <c r="F19" s="26" t="s">
        <v>105</v>
      </c>
      <c r="G19" s="44">
        <v>1</v>
      </c>
      <c r="H19" s="41">
        <v>351980</v>
      </c>
      <c r="I19" s="30">
        <v>351980</v>
      </c>
      <c r="J19" s="30">
        <v>0</v>
      </c>
      <c r="K19" s="30">
        <v>0</v>
      </c>
      <c r="L19" s="50">
        <v>3208390</v>
      </c>
      <c r="M19" s="53">
        <v>3208390</v>
      </c>
      <c r="N19" s="56">
        <v>0</v>
      </c>
    </row>
    <row r="20" spans="1:14" ht="105" x14ac:dyDescent="0.25">
      <c r="A20" s="27" t="s">
        <v>104</v>
      </c>
      <c r="B20" s="26" t="s">
        <v>1841</v>
      </c>
      <c r="C20" s="26" t="s">
        <v>1842</v>
      </c>
      <c r="D20" s="26" t="s">
        <v>1843</v>
      </c>
      <c r="E20" s="26" t="s">
        <v>1846</v>
      </c>
      <c r="F20" s="26" t="s">
        <v>105</v>
      </c>
      <c r="G20" s="44">
        <v>1</v>
      </c>
      <c r="H20" s="41">
        <v>297780</v>
      </c>
      <c r="I20" s="30">
        <v>297780</v>
      </c>
      <c r="J20" s="30">
        <v>0</v>
      </c>
      <c r="K20" s="30">
        <v>0</v>
      </c>
      <c r="L20" s="50">
        <v>2714380</v>
      </c>
      <c r="M20" s="53">
        <v>2714380</v>
      </c>
      <c r="N20" s="56">
        <v>0</v>
      </c>
    </row>
    <row r="21" spans="1:14" ht="105" x14ac:dyDescent="0.25">
      <c r="A21" s="27" t="s">
        <v>104</v>
      </c>
      <c r="B21" s="26" t="s">
        <v>1848</v>
      </c>
      <c r="C21" s="26" t="s">
        <v>1849</v>
      </c>
      <c r="D21" s="26" t="s">
        <v>1850</v>
      </c>
      <c r="E21" s="26" t="s">
        <v>1853</v>
      </c>
      <c r="F21" s="26" t="s">
        <v>105</v>
      </c>
      <c r="G21" s="44">
        <v>1</v>
      </c>
      <c r="H21" s="41">
        <v>173000</v>
      </c>
      <c r="I21" s="30">
        <v>173000</v>
      </c>
      <c r="J21" s="30">
        <v>0</v>
      </c>
      <c r="K21" s="30">
        <v>0</v>
      </c>
      <c r="L21" s="50">
        <v>1555070</v>
      </c>
      <c r="M21" s="53">
        <v>1555070</v>
      </c>
      <c r="N21" s="56">
        <v>0</v>
      </c>
    </row>
    <row r="22" spans="1:14" ht="90" x14ac:dyDescent="0.25">
      <c r="A22" s="27" t="s">
        <v>104</v>
      </c>
      <c r="B22" s="26" t="s">
        <v>1857</v>
      </c>
      <c r="C22" s="26" t="s">
        <v>1858</v>
      </c>
      <c r="D22" s="26" t="s">
        <v>1859</v>
      </c>
      <c r="E22" s="26" t="s">
        <v>1860</v>
      </c>
      <c r="F22" s="26" t="s">
        <v>105</v>
      </c>
      <c r="G22" s="44">
        <v>1</v>
      </c>
      <c r="H22" s="41">
        <v>318800</v>
      </c>
      <c r="I22" s="30">
        <v>0</v>
      </c>
      <c r="J22" s="30">
        <v>318800</v>
      </c>
      <c r="K22" s="30">
        <v>0</v>
      </c>
      <c r="L22" s="50">
        <v>0</v>
      </c>
      <c r="M22" s="53">
        <v>0</v>
      </c>
      <c r="N22" s="56">
        <v>0</v>
      </c>
    </row>
    <row r="23" spans="1:14" ht="90" x14ac:dyDescent="0.25">
      <c r="A23" s="27" t="s">
        <v>104</v>
      </c>
      <c r="B23" s="26" t="s">
        <v>1862</v>
      </c>
      <c r="C23" s="26" t="s">
        <v>788</v>
      </c>
      <c r="D23" s="26" t="s">
        <v>1863</v>
      </c>
      <c r="E23" s="26" t="s">
        <v>1865</v>
      </c>
      <c r="F23" s="26" t="s">
        <v>105</v>
      </c>
      <c r="G23" s="44">
        <v>1</v>
      </c>
      <c r="H23" s="41">
        <v>1273390</v>
      </c>
      <c r="I23" s="30">
        <v>0</v>
      </c>
      <c r="J23" s="30">
        <v>1273390</v>
      </c>
      <c r="K23" s="30">
        <v>0</v>
      </c>
      <c r="L23" s="50">
        <v>0</v>
      </c>
      <c r="M23" s="53">
        <v>0</v>
      </c>
      <c r="N23" s="56">
        <v>0</v>
      </c>
    </row>
    <row r="24" spans="1:14" ht="120" x14ac:dyDescent="0.25">
      <c r="A24" s="27" t="s">
        <v>104</v>
      </c>
      <c r="B24" s="26" t="s">
        <v>1868</v>
      </c>
      <c r="C24" s="26" t="s">
        <v>1869</v>
      </c>
      <c r="D24" s="26" t="s">
        <v>1870</v>
      </c>
      <c r="E24" s="26" t="s">
        <v>1871</v>
      </c>
      <c r="F24" s="26" t="s">
        <v>105</v>
      </c>
      <c r="G24" s="44">
        <v>1</v>
      </c>
      <c r="H24" s="41">
        <v>1000000</v>
      </c>
      <c r="I24" s="30">
        <v>0</v>
      </c>
      <c r="J24" s="30">
        <v>1000000</v>
      </c>
      <c r="K24" s="30">
        <v>0</v>
      </c>
      <c r="L24" s="50">
        <v>0</v>
      </c>
      <c r="M24" s="53">
        <v>0</v>
      </c>
      <c r="N24" s="56">
        <v>0</v>
      </c>
    </row>
    <row r="25" spans="1:14" ht="105" x14ac:dyDescent="0.25">
      <c r="A25" s="27" t="s">
        <v>104</v>
      </c>
      <c r="B25" s="26" t="s">
        <v>1874</v>
      </c>
      <c r="C25" s="26" t="s">
        <v>1875</v>
      </c>
      <c r="D25" s="26" t="s">
        <v>1876</v>
      </c>
      <c r="E25" s="26" t="s">
        <v>1878</v>
      </c>
      <c r="F25" s="26" t="s">
        <v>105</v>
      </c>
      <c r="G25" s="44">
        <v>1</v>
      </c>
      <c r="H25" s="41">
        <v>1625000</v>
      </c>
      <c r="I25" s="30">
        <v>0</v>
      </c>
      <c r="J25" s="30">
        <v>1625000</v>
      </c>
      <c r="K25" s="30">
        <v>0</v>
      </c>
      <c r="L25" s="50">
        <v>0</v>
      </c>
      <c r="M25" s="53">
        <v>0</v>
      </c>
      <c r="N25" s="56">
        <v>0</v>
      </c>
    </row>
    <row r="26" spans="1:14" ht="75" x14ac:dyDescent="0.25">
      <c r="A26" s="27" t="s">
        <v>104</v>
      </c>
      <c r="B26" s="26" t="s">
        <v>1883</v>
      </c>
      <c r="C26" s="26" t="s">
        <v>1884</v>
      </c>
      <c r="D26" s="26" t="s">
        <v>1885</v>
      </c>
      <c r="E26" s="26" t="s">
        <v>1887</v>
      </c>
      <c r="F26" s="26" t="s">
        <v>105</v>
      </c>
      <c r="G26" s="44">
        <v>1</v>
      </c>
      <c r="H26" s="41">
        <v>10282930</v>
      </c>
      <c r="I26" s="30">
        <v>10282930</v>
      </c>
      <c r="J26" s="30">
        <v>0</v>
      </c>
      <c r="K26" s="30">
        <v>0</v>
      </c>
      <c r="L26" s="50">
        <v>0</v>
      </c>
      <c r="M26" s="53">
        <v>0</v>
      </c>
      <c r="N26" s="56">
        <v>0</v>
      </c>
    </row>
    <row r="27" spans="1:14" x14ac:dyDescent="0.25">
      <c r="A27" s="37" t="s">
        <v>234</v>
      </c>
      <c r="B27" s="38"/>
      <c r="C27" s="38"/>
      <c r="D27" s="38"/>
      <c r="E27" s="38"/>
      <c r="F27" s="38"/>
      <c r="G27" s="45">
        <v>11</v>
      </c>
      <c r="H27" s="42">
        <v>17775700</v>
      </c>
      <c r="I27" s="39">
        <v>12685810</v>
      </c>
      <c r="J27" s="39">
        <v>5089890</v>
      </c>
      <c r="K27" s="39">
        <v>0</v>
      </c>
      <c r="L27" s="51">
        <v>22258921</v>
      </c>
      <c r="M27" s="54">
        <v>22258921</v>
      </c>
      <c r="N27" s="57">
        <v>0</v>
      </c>
    </row>
    <row r="28" spans="1:14" x14ac:dyDescent="0.25">
      <c r="A28" s="28" t="s">
        <v>233</v>
      </c>
      <c r="B28" s="29"/>
      <c r="C28" s="29"/>
      <c r="D28" s="29"/>
      <c r="E28" s="29"/>
      <c r="F28" s="29"/>
      <c r="G28" s="46">
        <v>11</v>
      </c>
      <c r="H28" s="43">
        <v>17775700</v>
      </c>
      <c r="I28" s="31">
        <v>12685810</v>
      </c>
      <c r="J28" s="31">
        <v>5089890</v>
      </c>
      <c r="K28" s="31">
        <v>0</v>
      </c>
      <c r="L28" s="52">
        <v>22258921</v>
      </c>
      <c r="M28" s="55">
        <v>22258921</v>
      </c>
      <c r="N28" s="58">
        <v>0</v>
      </c>
    </row>
    <row r="29" spans="1:14" x14ac:dyDescent="0.25">
      <c r="A29"/>
      <c r="B29"/>
      <c r="C29"/>
      <c r="D29"/>
      <c r="E29"/>
      <c r="F29"/>
      <c r="G29"/>
      <c r="H29"/>
      <c r="I29"/>
      <c r="J29"/>
      <c r="K29"/>
      <c r="L29"/>
      <c r="M29"/>
      <c r="N29"/>
    </row>
    <row r="30" spans="1:14" x14ac:dyDescent="0.25">
      <c r="A30"/>
      <c r="B30"/>
      <c r="C30"/>
      <c r="D30"/>
      <c r="E30"/>
      <c r="F30"/>
      <c r="G30"/>
      <c r="H30"/>
      <c r="I30"/>
      <c r="J30"/>
      <c r="K30"/>
      <c r="L30"/>
      <c r="M30"/>
      <c r="N30"/>
    </row>
    <row r="31" spans="1:14" x14ac:dyDescent="0.25">
      <c r="A31"/>
      <c r="B31"/>
      <c r="C31"/>
      <c r="D31"/>
      <c r="E31"/>
      <c r="F31"/>
      <c r="G31"/>
      <c r="H31"/>
      <c r="I31"/>
      <c r="J31"/>
      <c r="K31"/>
      <c r="L31"/>
      <c r="M31"/>
      <c r="N31"/>
    </row>
    <row r="32" spans="1:14" x14ac:dyDescent="0.25">
      <c r="A32"/>
      <c r="B32"/>
      <c r="C32"/>
      <c r="D32"/>
      <c r="E32"/>
      <c r="F32"/>
      <c r="G32"/>
      <c r="H32"/>
      <c r="I32"/>
      <c r="J32"/>
      <c r="K32"/>
      <c r="L32"/>
      <c r="M32"/>
      <c r="N32"/>
    </row>
    <row r="33" spans="1:14" x14ac:dyDescent="0.25">
      <c r="A33"/>
      <c r="B33"/>
      <c r="C33"/>
      <c r="D33"/>
      <c r="E33"/>
      <c r="F33"/>
      <c r="G33"/>
      <c r="H33"/>
      <c r="I33"/>
      <c r="J33"/>
      <c r="K33"/>
      <c r="L33"/>
      <c r="M33"/>
      <c r="N33"/>
    </row>
    <row r="34" spans="1:14" x14ac:dyDescent="0.25">
      <c r="A34"/>
      <c r="B34"/>
      <c r="C34"/>
      <c r="D34"/>
      <c r="E34"/>
      <c r="F34"/>
      <c r="G34"/>
      <c r="H34"/>
      <c r="I34"/>
      <c r="J34"/>
      <c r="K34"/>
      <c r="L34"/>
      <c r="M34"/>
      <c r="N34"/>
    </row>
    <row r="35" spans="1:14" x14ac:dyDescent="0.25">
      <c r="A35"/>
      <c r="B35"/>
      <c r="C35"/>
      <c r="D35"/>
      <c r="E35"/>
      <c r="F35"/>
      <c r="G35"/>
      <c r="H35"/>
      <c r="I35"/>
      <c r="J35"/>
      <c r="K35"/>
      <c r="L35"/>
      <c r="M35"/>
      <c r="N35"/>
    </row>
    <row r="36" spans="1:14" x14ac:dyDescent="0.25">
      <c r="A36"/>
      <c r="B36"/>
      <c r="C36"/>
      <c r="D36"/>
      <c r="E36"/>
      <c r="F36"/>
      <c r="G36"/>
      <c r="H36"/>
      <c r="I36"/>
      <c r="J36"/>
      <c r="K36"/>
      <c r="L36"/>
      <c r="M36"/>
      <c r="N36"/>
    </row>
    <row r="37" spans="1:14" x14ac:dyDescent="0.25">
      <c r="A37"/>
      <c r="B37"/>
      <c r="C37"/>
      <c r="D37"/>
      <c r="E37"/>
      <c r="F37"/>
      <c r="G37"/>
      <c r="H37"/>
      <c r="I37"/>
      <c r="J37"/>
      <c r="K37"/>
      <c r="L37"/>
      <c r="M37"/>
      <c r="N37"/>
    </row>
    <row r="38" spans="1:14" x14ac:dyDescent="0.25">
      <c r="A38"/>
      <c r="B38"/>
      <c r="C38"/>
      <c r="D38"/>
      <c r="E38"/>
      <c r="F38"/>
      <c r="G38"/>
      <c r="H38"/>
      <c r="I38"/>
      <c r="J38"/>
      <c r="K38"/>
      <c r="L38"/>
      <c r="M38"/>
      <c r="N38"/>
    </row>
    <row r="39" spans="1:14" x14ac:dyDescent="0.25">
      <c r="A39"/>
      <c r="B39"/>
      <c r="C39"/>
      <c r="D39"/>
      <c r="E39"/>
      <c r="F39"/>
      <c r="G39"/>
      <c r="H39"/>
      <c r="I39"/>
      <c r="J39"/>
      <c r="K39"/>
      <c r="L39"/>
      <c r="M39"/>
      <c r="N39"/>
    </row>
    <row r="40" spans="1:14" x14ac:dyDescent="0.25">
      <c r="A40"/>
      <c r="B40"/>
      <c r="C40"/>
      <c r="D40"/>
      <c r="E40"/>
      <c r="F40"/>
      <c r="G40"/>
      <c r="H40"/>
      <c r="I40"/>
      <c r="J40"/>
      <c r="K40"/>
      <c r="L40"/>
      <c r="M40"/>
      <c r="N40"/>
    </row>
    <row r="41" spans="1:14" x14ac:dyDescent="0.25">
      <c r="A41"/>
      <c r="B41"/>
      <c r="C41"/>
      <c r="D41"/>
      <c r="E41"/>
      <c r="F41"/>
      <c r="G41"/>
      <c r="H41"/>
      <c r="I41"/>
      <c r="J41"/>
      <c r="K41"/>
      <c r="L41"/>
      <c r="M41"/>
      <c r="N41"/>
    </row>
    <row r="42" spans="1:14" x14ac:dyDescent="0.25">
      <c r="A42"/>
      <c r="B42"/>
      <c r="C42"/>
      <c r="D42"/>
      <c r="E42"/>
      <c r="F42"/>
      <c r="G42"/>
      <c r="H42"/>
      <c r="I42"/>
      <c r="J42"/>
      <c r="K42"/>
      <c r="L42"/>
      <c r="M42"/>
      <c r="N42"/>
    </row>
    <row r="43" spans="1:14" x14ac:dyDescent="0.25">
      <c r="A43"/>
      <c r="B43"/>
      <c r="C43"/>
      <c r="D43"/>
      <c r="E43"/>
      <c r="F43"/>
      <c r="G43"/>
      <c r="H43"/>
      <c r="I43"/>
      <c r="J43"/>
      <c r="K43"/>
      <c r="L43"/>
      <c r="M43"/>
      <c r="N43"/>
    </row>
    <row r="44" spans="1:14" x14ac:dyDescent="0.25">
      <c r="A44"/>
      <c r="B44"/>
      <c r="C44"/>
      <c r="D44"/>
      <c r="E44"/>
      <c r="F44"/>
      <c r="G44"/>
      <c r="H44"/>
      <c r="I44"/>
      <c r="J44"/>
      <c r="K44"/>
      <c r="L44"/>
      <c r="M44"/>
      <c r="N44"/>
    </row>
    <row r="45" spans="1:14" x14ac:dyDescent="0.25">
      <c r="A45"/>
      <c r="B45"/>
      <c r="C45"/>
      <c r="D45"/>
      <c r="E45"/>
      <c r="F45"/>
      <c r="G45"/>
      <c r="H45"/>
      <c r="I45"/>
      <c r="J45"/>
      <c r="K45"/>
      <c r="L45"/>
      <c r="M45"/>
      <c r="N45"/>
    </row>
    <row r="46" spans="1:14" x14ac:dyDescent="0.25">
      <c r="A46"/>
      <c r="B46"/>
      <c r="C46"/>
      <c r="D46"/>
      <c r="E46"/>
      <c r="F46"/>
      <c r="G46"/>
      <c r="H46"/>
      <c r="I46"/>
      <c r="J46"/>
      <c r="K46"/>
      <c r="L46"/>
      <c r="M46"/>
      <c r="N46"/>
    </row>
    <row r="47" spans="1:14" x14ac:dyDescent="0.25">
      <c r="A47"/>
      <c r="B47"/>
      <c r="C47"/>
      <c r="D47"/>
      <c r="E47"/>
      <c r="F47"/>
      <c r="G47"/>
      <c r="H47"/>
      <c r="I47"/>
      <c r="J47"/>
      <c r="K47"/>
      <c r="L47"/>
      <c r="M47"/>
      <c r="N47"/>
    </row>
    <row r="48" spans="1:14" x14ac:dyDescent="0.25">
      <c r="A48"/>
      <c r="B48"/>
      <c r="C48"/>
      <c r="D48"/>
      <c r="E48"/>
      <c r="F48"/>
      <c r="G48"/>
      <c r="H48"/>
      <c r="I48"/>
      <c r="J48"/>
      <c r="K48"/>
      <c r="L48"/>
      <c r="M48"/>
      <c r="N48"/>
    </row>
    <row r="49" spans="1:14" x14ac:dyDescent="0.25">
      <c r="A49"/>
      <c r="B49"/>
      <c r="C49"/>
      <c r="D49"/>
      <c r="E49"/>
      <c r="F49"/>
      <c r="G49"/>
      <c r="H49"/>
      <c r="I49"/>
      <c r="J49"/>
      <c r="K49"/>
      <c r="L49"/>
      <c r="M49"/>
      <c r="N49"/>
    </row>
    <row r="50" spans="1:14" x14ac:dyDescent="0.25">
      <c r="A50"/>
      <c r="B50"/>
      <c r="C50"/>
      <c r="D50"/>
      <c r="E50"/>
      <c r="F50"/>
      <c r="G50"/>
      <c r="H50"/>
      <c r="I50"/>
      <c r="J50"/>
      <c r="K50"/>
      <c r="L50"/>
      <c r="M50"/>
      <c r="N50"/>
    </row>
    <row r="51" spans="1:14" x14ac:dyDescent="0.25">
      <c r="A51"/>
      <c r="B51"/>
      <c r="C51"/>
      <c r="D51"/>
      <c r="E51"/>
      <c r="F51"/>
      <c r="G51"/>
      <c r="H51"/>
      <c r="I51"/>
      <c r="J51"/>
      <c r="K51"/>
      <c r="L51"/>
      <c r="M51"/>
      <c r="N51"/>
    </row>
    <row r="52" spans="1:14" x14ac:dyDescent="0.25">
      <c r="A52"/>
      <c r="B52"/>
      <c r="C52"/>
      <c r="D52"/>
      <c r="E52"/>
      <c r="F52"/>
      <c r="G52"/>
      <c r="H52"/>
      <c r="I52"/>
      <c r="J52"/>
      <c r="K52"/>
      <c r="L52"/>
      <c r="M52"/>
      <c r="N52"/>
    </row>
    <row r="53" spans="1:14" x14ac:dyDescent="0.25">
      <c r="A53"/>
      <c r="B53"/>
      <c r="C53"/>
      <c r="D53"/>
      <c r="E53"/>
      <c r="F53"/>
      <c r="G53"/>
      <c r="H53"/>
      <c r="I53"/>
      <c r="J53"/>
      <c r="K53"/>
      <c r="L53"/>
      <c r="M53"/>
      <c r="N53"/>
    </row>
    <row r="54" spans="1:14" x14ac:dyDescent="0.25">
      <c r="A54"/>
      <c r="B54"/>
      <c r="C54"/>
      <c r="D54"/>
      <c r="E54"/>
      <c r="F54"/>
      <c r="G54"/>
      <c r="H54"/>
      <c r="I54"/>
      <c r="J54"/>
      <c r="K54"/>
      <c r="L54"/>
      <c r="M54"/>
      <c r="N54"/>
    </row>
    <row r="55" spans="1:14" x14ac:dyDescent="0.25">
      <c r="A55"/>
      <c r="B55"/>
      <c r="C55"/>
      <c r="D55"/>
      <c r="E55"/>
      <c r="F55"/>
      <c r="G55"/>
      <c r="H55"/>
      <c r="I55"/>
      <c r="J55"/>
      <c r="K55"/>
      <c r="L55"/>
      <c r="M55"/>
      <c r="N55"/>
    </row>
    <row r="56" spans="1:14" x14ac:dyDescent="0.25">
      <c r="A56"/>
      <c r="B56"/>
      <c r="C56"/>
      <c r="D56"/>
      <c r="E56"/>
      <c r="F56"/>
      <c r="G56"/>
      <c r="H56"/>
      <c r="I56"/>
      <c r="J56"/>
      <c r="K56"/>
      <c r="L56"/>
      <c r="M56"/>
      <c r="N56"/>
    </row>
    <row r="57" spans="1:14" x14ac:dyDescent="0.25">
      <c r="A57"/>
      <c r="B57"/>
      <c r="C57"/>
      <c r="D57"/>
      <c r="E57"/>
      <c r="F57"/>
      <c r="G57"/>
      <c r="H57"/>
      <c r="I57"/>
      <c r="J57"/>
      <c r="K57"/>
      <c r="L57"/>
      <c r="M57"/>
      <c r="N57"/>
    </row>
    <row r="58" spans="1:14" x14ac:dyDescent="0.25">
      <c r="A58"/>
      <c r="B58"/>
      <c r="C58"/>
      <c r="D58"/>
      <c r="E58"/>
      <c r="F58"/>
      <c r="G58"/>
      <c r="H58"/>
      <c r="I58"/>
      <c r="J58"/>
      <c r="K58"/>
      <c r="L58"/>
      <c r="M58"/>
      <c r="N58"/>
    </row>
    <row r="59" spans="1:14" x14ac:dyDescent="0.25">
      <c r="A59"/>
      <c r="B59"/>
      <c r="C59"/>
      <c r="D59"/>
      <c r="E59"/>
      <c r="F59"/>
      <c r="G59"/>
      <c r="H59"/>
      <c r="I59"/>
      <c r="J59"/>
      <c r="K59"/>
      <c r="L59"/>
      <c r="M59"/>
      <c r="N59"/>
    </row>
    <row r="60" spans="1:14" x14ac:dyDescent="0.25">
      <c r="A60"/>
      <c r="B60"/>
      <c r="C60"/>
      <c r="D60"/>
      <c r="E60"/>
      <c r="F60"/>
      <c r="G60"/>
      <c r="H60"/>
      <c r="I60"/>
      <c r="J60"/>
      <c r="K60"/>
      <c r="L60"/>
      <c r="M60"/>
      <c r="N60"/>
    </row>
    <row r="61" spans="1:14" x14ac:dyDescent="0.25">
      <c r="A61"/>
      <c r="B61"/>
      <c r="C61"/>
      <c r="D61"/>
      <c r="E61"/>
      <c r="F61"/>
      <c r="G61"/>
      <c r="H61"/>
      <c r="I61"/>
      <c r="J61"/>
      <c r="K61"/>
      <c r="L61"/>
      <c r="M61"/>
      <c r="N61"/>
    </row>
    <row r="62" spans="1:14" x14ac:dyDescent="0.25">
      <c r="A62"/>
      <c r="B62"/>
      <c r="C62"/>
      <c r="D62"/>
      <c r="E62"/>
      <c r="F62"/>
      <c r="G62"/>
      <c r="H62"/>
      <c r="I62"/>
      <c r="J62"/>
      <c r="K62"/>
      <c r="L62"/>
      <c r="M62"/>
      <c r="N62"/>
    </row>
    <row r="63" spans="1:14" x14ac:dyDescent="0.25">
      <c r="A63"/>
      <c r="B63"/>
      <c r="C63"/>
      <c r="D63"/>
      <c r="E63"/>
      <c r="F63"/>
      <c r="G63"/>
      <c r="H63"/>
      <c r="I63"/>
      <c r="J63"/>
      <c r="K63"/>
      <c r="L63"/>
      <c r="M63"/>
      <c r="N63"/>
    </row>
    <row r="64" spans="1:14" x14ac:dyDescent="0.25">
      <c r="A64"/>
      <c r="B64"/>
      <c r="C64"/>
      <c r="D64"/>
      <c r="E64"/>
      <c r="F64"/>
      <c r="G64"/>
      <c r="H64"/>
      <c r="I64"/>
      <c r="J64"/>
      <c r="K64"/>
      <c r="L64"/>
      <c r="M64"/>
      <c r="N64"/>
    </row>
    <row r="65" spans="1:14" x14ac:dyDescent="0.25">
      <c r="A65"/>
      <c r="B65"/>
      <c r="C65"/>
      <c r="D65"/>
      <c r="E65"/>
      <c r="F65"/>
      <c r="G65"/>
      <c r="H65"/>
      <c r="I65"/>
      <c r="J65"/>
      <c r="K65"/>
      <c r="L65"/>
      <c r="M65"/>
      <c r="N65"/>
    </row>
    <row r="66" spans="1:14" x14ac:dyDescent="0.25">
      <c r="A66"/>
      <c r="B66"/>
      <c r="C66"/>
      <c r="D66"/>
      <c r="E66"/>
      <c r="F66"/>
      <c r="G66"/>
      <c r="H66"/>
      <c r="I66"/>
      <c r="J66"/>
      <c r="K66"/>
      <c r="L66"/>
      <c r="M66"/>
      <c r="N66"/>
    </row>
    <row r="67" spans="1:14" x14ac:dyDescent="0.25">
      <c r="A67"/>
      <c r="B67"/>
      <c r="C67"/>
      <c r="D67"/>
      <c r="E67"/>
      <c r="F67"/>
      <c r="G67"/>
      <c r="H67"/>
      <c r="I67"/>
      <c r="J67"/>
      <c r="K67"/>
      <c r="L67"/>
      <c r="M67"/>
      <c r="N67"/>
    </row>
    <row r="68" spans="1:14" x14ac:dyDescent="0.25">
      <c r="A68"/>
      <c r="B68"/>
      <c r="C68"/>
      <c r="D68"/>
      <c r="E68"/>
      <c r="F68"/>
      <c r="G68"/>
      <c r="H68"/>
      <c r="I68"/>
      <c r="J68"/>
      <c r="K68"/>
      <c r="L68"/>
      <c r="M68"/>
      <c r="N68"/>
    </row>
    <row r="69" spans="1:14" x14ac:dyDescent="0.25">
      <c r="A69"/>
      <c r="B69"/>
      <c r="C69"/>
      <c r="D69"/>
      <c r="E69"/>
      <c r="F69"/>
      <c r="G69"/>
      <c r="H69"/>
      <c r="I69"/>
      <c r="J69"/>
      <c r="K69"/>
      <c r="L69"/>
      <c r="M69"/>
      <c r="N69"/>
    </row>
    <row r="70" spans="1:14" x14ac:dyDescent="0.25">
      <c r="A70"/>
      <c r="B70"/>
      <c r="C70"/>
      <c r="D70"/>
      <c r="E70"/>
      <c r="F70"/>
      <c r="G70"/>
      <c r="H70"/>
      <c r="I70"/>
      <c r="J70"/>
      <c r="K70"/>
      <c r="L70"/>
      <c r="M70"/>
      <c r="N70"/>
    </row>
    <row r="71" spans="1:14" x14ac:dyDescent="0.25">
      <c r="A71"/>
      <c r="B71"/>
      <c r="C71"/>
      <c r="D71"/>
      <c r="E71"/>
      <c r="F71"/>
      <c r="G71"/>
      <c r="H71"/>
      <c r="I71"/>
      <c r="J71"/>
      <c r="K71"/>
      <c r="L71"/>
      <c r="M71"/>
      <c r="N71"/>
    </row>
    <row r="72" spans="1:14" x14ac:dyDescent="0.25">
      <c r="A72"/>
      <c r="B72"/>
      <c r="C72"/>
      <c r="D72"/>
      <c r="E72"/>
      <c r="F72"/>
      <c r="G72"/>
      <c r="H72"/>
      <c r="I72"/>
      <c r="J72"/>
      <c r="K72"/>
      <c r="L72"/>
      <c r="M72"/>
      <c r="N72"/>
    </row>
    <row r="73" spans="1:14" x14ac:dyDescent="0.25">
      <c r="A73"/>
      <c r="B73"/>
      <c r="C73"/>
      <c r="D73"/>
      <c r="E73"/>
      <c r="F73"/>
      <c r="G73"/>
      <c r="H73"/>
      <c r="I73"/>
      <c r="J73"/>
      <c r="K73"/>
      <c r="L73"/>
      <c r="M73"/>
      <c r="N73"/>
    </row>
    <row r="74" spans="1:14" x14ac:dyDescent="0.25">
      <c r="A74"/>
      <c r="B74"/>
      <c r="C74"/>
      <c r="D74"/>
      <c r="E74"/>
      <c r="F74"/>
      <c r="G74"/>
      <c r="H74"/>
      <c r="I74"/>
      <c r="J74"/>
      <c r="K74"/>
      <c r="L74"/>
      <c r="M74"/>
      <c r="N74"/>
    </row>
    <row r="75" spans="1:14" x14ac:dyDescent="0.25">
      <c r="A75"/>
      <c r="B75"/>
      <c r="C75"/>
      <c r="D75"/>
      <c r="E75"/>
      <c r="F75"/>
      <c r="G75"/>
      <c r="H75"/>
      <c r="I75"/>
      <c r="J75"/>
      <c r="K75"/>
      <c r="L75"/>
      <c r="M75"/>
      <c r="N75"/>
    </row>
    <row r="76" spans="1:14" x14ac:dyDescent="0.25">
      <c r="A76"/>
      <c r="B76"/>
      <c r="C76"/>
      <c r="D76"/>
      <c r="E76"/>
      <c r="F76"/>
      <c r="G76"/>
      <c r="H76"/>
      <c r="I76"/>
      <c r="J76"/>
      <c r="K76"/>
      <c r="L76"/>
      <c r="M76"/>
      <c r="N76"/>
    </row>
    <row r="77" spans="1:14" x14ac:dyDescent="0.25">
      <c r="A77"/>
      <c r="B77"/>
      <c r="C77"/>
      <c r="D77"/>
      <c r="E77"/>
      <c r="F77"/>
      <c r="G77"/>
      <c r="H77"/>
      <c r="I77"/>
      <c r="J77"/>
      <c r="K77"/>
      <c r="L77"/>
      <c r="M77"/>
      <c r="N77"/>
    </row>
    <row r="78" spans="1:14" x14ac:dyDescent="0.25">
      <c r="A78"/>
      <c r="B78"/>
      <c r="C78"/>
      <c r="D78"/>
      <c r="E78"/>
      <c r="F78"/>
      <c r="G78"/>
      <c r="H78"/>
      <c r="I78"/>
      <c r="J78"/>
      <c r="K78"/>
      <c r="L78"/>
      <c r="M78"/>
      <c r="N78"/>
    </row>
    <row r="79" spans="1:14" x14ac:dyDescent="0.25">
      <c r="A79"/>
      <c r="B79"/>
      <c r="C79"/>
      <c r="D79"/>
      <c r="E79"/>
      <c r="F79"/>
      <c r="G79"/>
      <c r="H79"/>
      <c r="I79"/>
      <c r="J79"/>
      <c r="K79"/>
      <c r="L79"/>
      <c r="M79"/>
      <c r="N79"/>
    </row>
    <row r="80" spans="1:14" x14ac:dyDescent="0.25">
      <c r="A80"/>
      <c r="B80"/>
      <c r="C80"/>
      <c r="D80"/>
      <c r="E80"/>
      <c r="F80"/>
      <c r="G80"/>
      <c r="H80"/>
      <c r="I80"/>
      <c r="J80"/>
      <c r="K80"/>
      <c r="L80"/>
      <c r="M80"/>
      <c r="N80"/>
    </row>
    <row r="81" spans="1:14" x14ac:dyDescent="0.25">
      <c r="A81"/>
      <c r="B81"/>
      <c r="C81"/>
      <c r="D81"/>
      <c r="E81"/>
      <c r="F81"/>
      <c r="G81"/>
      <c r="H81"/>
      <c r="I81"/>
      <c r="J81"/>
      <c r="K81"/>
      <c r="L81"/>
      <c r="M81"/>
      <c r="N81"/>
    </row>
    <row r="82" spans="1:14" x14ac:dyDescent="0.25">
      <c r="A82"/>
      <c r="B82"/>
      <c r="C82"/>
      <c r="D82"/>
      <c r="E82"/>
      <c r="F82"/>
      <c r="G82"/>
      <c r="H82"/>
      <c r="I82"/>
      <c r="J82"/>
      <c r="K82"/>
      <c r="L82"/>
      <c r="M82"/>
      <c r="N82"/>
    </row>
    <row r="83" spans="1:14" x14ac:dyDescent="0.25">
      <c r="A83"/>
      <c r="B83"/>
      <c r="C83"/>
      <c r="D83"/>
      <c r="E83"/>
      <c r="F83"/>
      <c r="G83"/>
      <c r="H83"/>
      <c r="I83"/>
      <c r="J83"/>
      <c r="K83"/>
      <c r="L83"/>
      <c r="M83"/>
      <c r="N83"/>
    </row>
    <row r="84" spans="1:14" x14ac:dyDescent="0.25">
      <c r="A84"/>
      <c r="B84"/>
      <c r="C84"/>
      <c r="D84"/>
      <c r="E84"/>
      <c r="F84"/>
      <c r="G84"/>
      <c r="H84"/>
      <c r="I84"/>
      <c r="J84"/>
      <c r="K84"/>
      <c r="L84"/>
      <c r="M84"/>
      <c r="N84"/>
    </row>
    <row r="85" spans="1:14" x14ac:dyDescent="0.25">
      <c r="A85"/>
      <c r="B85"/>
      <c r="C85"/>
      <c r="D85"/>
      <c r="E85"/>
      <c r="F85"/>
      <c r="G85"/>
      <c r="H85"/>
      <c r="I85"/>
      <c r="J85"/>
      <c r="K85"/>
      <c r="L85"/>
      <c r="M85"/>
      <c r="N85"/>
    </row>
    <row r="86" spans="1:14" x14ac:dyDescent="0.25">
      <c r="A86"/>
      <c r="B86"/>
      <c r="C86"/>
      <c r="D86"/>
      <c r="E86"/>
      <c r="F86"/>
      <c r="G86"/>
      <c r="H86"/>
      <c r="I86"/>
      <c r="J86"/>
      <c r="K86"/>
      <c r="L86"/>
      <c r="M86"/>
      <c r="N86"/>
    </row>
    <row r="87" spans="1:14" x14ac:dyDescent="0.25">
      <c r="A87"/>
      <c r="B87"/>
      <c r="C87"/>
      <c r="D87"/>
      <c r="E87"/>
      <c r="F87"/>
      <c r="G87"/>
      <c r="H87"/>
      <c r="I87"/>
      <c r="J87"/>
      <c r="K87"/>
      <c r="L87"/>
      <c r="M87"/>
      <c r="N87"/>
    </row>
    <row r="88" spans="1:14" x14ac:dyDescent="0.25">
      <c r="A88"/>
      <c r="B88"/>
      <c r="C88"/>
      <c r="D88"/>
      <c r="E88"/>
      <c r="F88"/>
      <c r="G88"/>
      <c r="H88"/>
      <c r="I88"/>
      <c r="J88"/>
      <c r="K88"/>
      <c r="L88"/>
      <c r="M88"/>
      <c r="N88"/>
    </row>
    <row r="89" spans="1:14" x14ac:dyDescent="0.25">
      <c r="A89"/>
      <c r="B89"/>
      <c r="C89"/>
      <c r="D89"/>
      <c r="E89"/>
      <c r="F89"/>
      <c r="G89"/>
      <c r="H89"/>
      <c r="I89"/>
      <c r="J89"/>
      <c r="K89"/>
      <c r="L89"/>
      <c r="M89"/>
      <c r="N89"/>
    </row>
    <row r="90" spans="1:14" x14ac:dyDescent="0.25">
      <c r="A90"/>
      <c r="B90"/>
      <c r="C90"/>
      <c r="D90"/>
      <c r="E90"/>
      <c r="F90"/>
      <c r="G90"/>
      <c r="H90"/>
      <c r="I90"/>
      <c r="J90"/>
      <c r="K90"/>
      <c r="L90"/>
      <c r="M90"/>
      <c r="N90"/>
    </row>
    <row r="91" spans="1:14" x14ac:dyDescent="0.25">
      <c r="A91"/>
      <c r="B91"/>
      <c r="C91"/>
      <c r="D91"/>
      <c r="E91"/>
      <c r="F91"/>
      <c r="G91"/>
      <c r="H91"/>
      <c r="I91"/>
      <c r="J91"/>
      <c r="K91"/>
      <c r="L91"/>
      <c r="M91"/>
      <c r="N91"/>
    </row>
    <row r="92" spans="1:14" x14ac:dyDescent="0.25">
      <c r="A92"/>
      <c r="B92"/>
      <c r="C92"/>
      <c r="D92"/>
      <c r="E92"/>
      <c r="F92"/>
      <c r="G92"/>
      <c r="H92"/>
      <c r="I92"/>
      <c r="J92"/>
      <c r="K92"/>
      <c r="L92"/>
      <c r="M92"/>
      <c r="N92"/>
    </row>
    <row r="93" spans="1:14" x14ac:dyDescent="0.25">
      <c r="A93"/>
      <c r="B93"/>
      <c r="C93"/>
      <c r="D93"/>
      <c r="E93"/>
      <c r="F93"/>
      <c r="G93"/>
      <c r="H93"/>
      <c r="I93"/>
      <c r="J93"/>
      <c r="K93"/>
      <c r="L93"/>
      <c r="M93"/>
      <c r="N93"/>
    </row>
    <row r="94" spans="1:14" x14ac:dyDescent="0.25">
      <c r="A94"/>
      <c r="B94"/>
      <c r="C94"/>
      <c r="D94"/>
      <c r="E94"/>
      <c r="F94"/>
      <c r="G94"/>
      <c r="H94"/>
      <c r="I94"/>
      <c r="J94"/>
      <c r="K94"/>
      <c r="L94"/>
      <c r="M94"/>
      <c r="N94"/>
    </row>
    <row r="95" spans="1:14" x14ac:dyDescent="0.25">
      <c r="A95"/>
      <c r="B95"/>
      <c r="C95"/>
      <c r="D95"/>
      <c r="E95"/>
      <c r="F95"/>
      <c r="G95"/>
      <c r="H95"/>
      <c r="I95"/>
      <c r="J95"/>
      <c r="K95"/>
      <c r="L95"/>
      <c r="M95"/>
      <c r="N95"/>
    </row>
    <row r="96" spans="1:14" x14ac:dyDescent="0.25">
      <c r="A96"/>
      <c r="B96"/>
      <c r="C96"/>
      <c r="D96"/>
      <c r="E96"/>
      <c r="F96"/>
      <c r="G96"/>
      <c r="H96"/>
      <c r="I96"/>
      <c r="J96"/>
      <c r="K96"/>
      <c r="L96"/>
      <c r="M96"/>
      <c r="N96"/>
    </row>
    <row r="97" spans="1:14" x14ac:dyDescent="0.25">
      <c r="A97"/>
      <c r="B97"/>
      <c r="C97"/>
      <c r="D97"/>
      <c r="E97"/>
      <c r="F97"/>
      <c r="G97"/>
      <c r="H97"/>
      <c r="I97"/>
      <c r="J97"/>
      <c r="K97"/>
      <c r="L97"/>
      <c r="M97"/>
      <c r="N97"/>
    </row>
    <row r="98" spans="1:14" x14ac:dyDescent="0.25">
      <c r="A98"/>
      <c r="B98"/>
      <c r="C98"/>
      <c r="D98"/>
      <c r="E98"/>
      <c r="F98"/>
      <c r="G98"/>
      <c r="H98"/>
      <c r="I98"/>
      <c r="J98"/>
      <c r="K98"/>
      <c r="L98"/>
      <c r="M98"/>
      <c r="N98"/>
    </row>
    <row r="99" spans="1:14" x14ac:dyDescent="0.25">
      <c r="A99"/>
      <c r="B99"/>
      <c r="C99"/>
      <c r="D99"/>
      <c r="E99"/>
      <c r="F99"/>
      <c r="G99"/>
      <c r="H99"/>
      <c r="I99"/>
      <c r="J99"/>
      <c r="K99"/>
      <c r="L99"/>
      <c r="M99"/>
      <c r="N99"/>
    </row>
    <row r="100" spans="1:14" x14ac:dyDescent="0.25">
      <c r="A100"/>
      <c r="B100"/>
      <c r="C100"/>
      <c r="D100"/>
      <c r="E100"/>
      <c r="F100"/>
      <c r="G100"/>
      <c r="H100"/>
      <c r="I100"/>
      <c r="J100"/>
      <c r="K100"/>
      <c r="L100"/>
      <c r="M100"/>
      <c r="N100"/>
    </row>
    <row r="101" spans="1:14" x14ac:dyDescent="0.25">
      <c r="A101"/>
      <c r="B101"/>
      <c r="C101"/>
      <c r="D101"/>
      <c r="E101"/>
      <c r="F101"/>
      <c r="G101"/>
      <c r="H101"/>
      <c r="I101"/>
      <c r="J101"/>
      <c r="K101"/>
      <c r="L101"/>
      <c r="M101"/>
      <c r="N101"/>
    </row>
    <row r="102" spans="1:14" x14ac:dyDescent="0.25">
      <c r="A102"/>
      <c r="B102"/>
      <c r="C102"/>
      <c r="D102"/>
      <c r="E102"/>
      <c r="F102"/>
      <c r="G102"/>
      <c r="H102"/>
      <c r="I102"/>
      <c r="J102"/>
      <c r="K102"/>
      <c r="L102"/>
      <c r="M102"/>
      <c r="N102"/>
    </row>
    <row r="103" spans="1:14" x14ac:dyDescent="0.25">
      <c r="A103"/>
      <c r="B103"/>
      <c r="C103"/>
      <c r="D103"/>
      <c r="E103"/>
      <c r="F103"/>
      <c r="G103"/>
      <c r="H103"/>
      <c r="I103"/>
      <c r="J103"/>
      <c r="K103"/>
      <c r="L103"/>
      <c r="M103"/>
      <c r="N103"/>
    </row>
    <row r="104" spans="1:14" x14ac:dyDescent="0.25">
      <c r="A104"/>
      <c r="B104"/>
      <c r="C104"/>
      <c r="D104"/>
      <c r="E104"/>
      <c r="F104"/>
      <c r="G104"/>
      <c r="H104"/>
      <c r="I104"/>
      <c r="J104"/>
      <c r="K104"/>
      <c r="L104"/>
      <c r="M104"/>
      <c r="N104"/>
    </row>
    <row r="105" spans="1:14" x14ac:dyDescent="0.25">
      <c r="A105"/>
      <c r="B105"/>
      <c r="C105"/>
      <c r="D105"/>
      <c r="E105"/>
      <c r="F105"/>
      <c r="G105"/>
      <c r="H105"/>
      <c r="I105"/>
      <c r="J105"/>
      <c r="K105"/>
      <c r="L105"/>
      <c r="M105"/>
      <c r="N105"/>
    </row>
    <row r="106" spans="1:14" x14ac:dyDescent="0.25">
      <c r="A106"/>
      <c r="B106"/>
      <c r="C106"/>
      <c r="D106"/>
      <c r="E106"/>
      <c r="F106"/>
      <c r="G106"/>
      <c r="H106"/>
      <c r="I106"/>
      <c r="J106"/>
      <c r="K106"/>
      <c r="L106"/>
      <c r="M106"/>
      <c r="N106"/>
    </row>
    <row r="107" spans="1:14" x14ac:dyDescent="0.25">
      <c r="A107"/>
      <c r="B107"/>
      <c r="C107"/>
      <c r="D107"/>
      <c r="E107"/>
      <c r="F107"/>
      <c r="G107"/>
      <c r="H107"/>
      <c r="I107"/>
      <c r="J107"/>
      <c r="K107"/>
      <c r="L107"/>
      <c r="M107"/>
      <c r="N107"/>
    </row>
    <row r="108" spans="1:14" x14ac:dyDescent="0.25">
      <c r="A108"/>
      <c r="B108"/>
      <c r="C108"/>
      <c r="D108"/>
      <c r="E108"/>
      <c r="F108"/>
      <c r="G108"/>
      <c r="H108"/>
      <c r="I108"/>
      <c r="J108"/>
      <c r="K108"/>
      <c r="L108"/>
      <c r="M108"/>
      <c r="N108"/>
    </row>
    <row r="109" spans="1:14" x14ac:dyDescent="0.25">
      <c r="A109"/>
      <c r="B109"/>
      <c r="C109"/>
      <c r="D109"/>
      <c r="E109"/>
      <c r="F109"/>
      <c r="G109"/>
      <c r="H109"/>
      <c r="I109"/>
      <c r="J109"/>
      <c r="K109"/>
      <c r="L109"/>
      <c r="M109"/>
      <c r="N109"/>
    </row>
    <row r="110" spans="1:14" x14ac:dyDescent="0.25">
      <c r="A110"/>
      <c r="B110"/>
      <c r="C110"/>
      <c r="D110"/>
      <c r="E110"/>
      <c r="F110"/>
      <c r="G110"/>
      <c r="H110"/>
      <c r="I110"/>
      <c r="J110"/>
      <c r="K110"/>
      <c r="L110"/>
      <c r="M110"/>
      <c r="N110"/>
    </row>
    <row r="111" spans="1:14" x14ac:dyDescent="0.25">
      <c r="A111"/>
      <c r="B111"/>
      <c r="C111"/>
      <c r="D111"/>
      <c r="E111"/>
      <c r="F111"/>
      <c r="G111"/>
      <c r="H111"/>
      <c r="I111"/>
      <c r="J111"/>
      <c r="K111"/>
      <c r="L111"/>
      <c r="M111"/>
      <c r="N111"/>
    </row>
    <row r="112" spans="1:14" x14ac:dyDescent="0.25">
      <c r="A112"/>
      <c r="B112"/>
      <c r="C112"/>
      <c r="D112"/>
      <c r="E112"/>
      <c r="F112"/>
      <c r="G112"/>
      <c r="H112"/>
      <c r="I112"/>
      <c r="J112"/>
      <c r="K112"/>
      <c r="L112"/>
      <c r="M112"/>
      <c r="N112"/>
    </row>
    <row r="113" spans="1:14" x14ac:dyDescent="0.25">
      <c r="A113"/>
      <c r="B113"/>
      <c r="C113"/>
      <c r="D113"/>
      <c r="E113"/>
      <c r="F113"/>
      <c r="G113"/>
      <c r="H113"/>
      <c r="I113"/>
      <c r="J113"/>
      <c r="K113"/>
      <c r="L113"/>
      <c r="M113"/>
      <c r="N113"/>
    </row>
    <row r="114" spans="1:14" x14ac:dyDescent="0.25">
      <c r="A114"/>
      <c r="B114"/>
      <c r="C114"/>
      <c r="D114"/>
      <c r="E114"/>
      <c r="F114"/>
      <c r="G114"/>
      <c r="H114"/>
      <c r="I114"/>
      <c r="J114"/>
      <c r="K114"/>
      <c r="L114"/>
      <c r="M114"/>
      <c r="N114"/>
    </row>
    <row r="115" spans="1:14" x14ac:dyDescent="0.25">
      <c r="A115"/>
      <c r="B115"/>
      <c r="C115"/>
      <c r="D115"/>
      <c r="E115"/>
      <c r="F115"/>
      <c r="G115"/>
      <c r="H115"/>
      <c r="I115"/>
      <c r="J115"/>
      <c r="K115"/>
      <c r="L115"/>
      <c r="M115"/>
      <c r="N115"/>
    </row>
    <row r="116" spans="1:14" x14ac:dyDescent="0.25">
      <c r="A116"/>
      <c r="B116"/>
      <c r="C116"/>
      <c r="D116"/>
      <c r="E116"/>
      <c r="F116"/>
      <c r="G116"/>
      <c r="H116"/>
      <c r="I116"/>
      <c r="J116"/>
      <c r="K116"/>
      <c r="L116"/>
      <c r="M116"/>
      <c r="N116"/>
    </row>
    <row r="117" spans="1:14" x14ac:dyDescent="0.25">
      <c r="A117"/>
      <c r="B117"/>
      <c r="C117"/>
      <c r="D117"/>
      <c r="E117"/>
      <c r="F117"/>
      <c r="G117"/>
      <c r="H117"/>
      <c r="I117"/>
      <c r="J117"/>
      <c r="K117"/>
      <c r="L117"/>
      <c r="M117"/>
      <c r="N117"/>
    </row>
    <row r="118" spans="1:14" x14ac:dyDescent="0.25">
      <c r="A118"/>
      <c r="B118"/>
      <c r="C118"/>
      <c r="D118"/>
      <c r="E118"/>
      <c r="F118"/>
      <c r="G118"/>
      <c r="H118"/>
      <c r="I118"/>
      <c r="J118"/>
      <c r="K118"/>
      <c r="L118"/>
      <c r="M118"/>
      <c r="N118"/>
    </row>
    <row r="119" spans="1:14" x14ac:dyDescent="0.25">
      <c r="A119"/>
      <c r="B119"/>
      <c r="C119"/>
      <c r="D119"/>
      <c r="E119"/>
      <c r="F119"/>
      <c r="G119"/>
      <c r="H119"/>
      <c r="I119"/>
      <c r="J119"/>
      <c r="K119"/>
      <c r="L119"/>
      <c r="M119"/>
      <c r="N119"/>
    </row>
    <row r="120" spans="1:14" x14ac:dyDescent="0.25">
      <c r="A120"/>
      <c r="B120"/>
      <c r="C120"/>
      <c r="D120"/>
      <c r="E120"/>
      <c r="F120"/>
      <c r="G120"/>
      <c r="H120"/>
      <c r="I120"/>
      <c r="J120"/>
      <c r="K120"/>
      <c r="L120"/>
      <c r="M120"/>
      <c r="N120"/>
    </row>
    <row r="121" spans="1:14" x14ac:dyDescent="0.25">
      <c r="A121"/>
      <c r="B121"/>
      <c r="C121"/>
      <c r="D121"/>
      <c r="E121"/>
      <c r="F121"/>
      <c r="G121"/>
      <c r="H121"/>
      <c r="I121"/>
      <c r="J121"/>
      <c r="K121"/>
      <c r="L121"/>
      <c r="M121"/>
      <c r="N121"/>
    </row>
    <row r="122" spans="1:14" x14ac:dyDescent="0.25">
      <c r="A122"/>
      <c r="B122"/>
      <c r="C122"/>
      <c r="D122"/>
      <c r="E122"/>
      <c r="F122"/>
      <c r="G122"/>
      <c r="H122"/>
      <c r="I122"/>
      <c r="J122"/>
      <c r="K122"/>
      <c r="L122"/>
      <c r="M122"/>
      <c r="N122"/>
    </row>
    <row r="123" spans="1:14" x14ac:dyDescent="0.25">
      <c r="A123"/>
      <c r="B123"/>
      <c r="C123"/>
      <c r="D123"/>
      <c r="E123"/>
      <c r="F123"/>
      <c r="G123"/>
      <c r="H123"/>
      <c r="I123"/>
      <c r="J123"/>
      <c r="K123"/>
      <c r="L123"/>
      <c r="M123"/>
      <c r="N123"/>
    </row>
    <row r="124" spans="1:14" x14ac:dyDescent="0.25">
      <c r="A124"/>
      <c r="B124"/>
      <c r="C124"/>
      <c r="D124"/>
      <c r="E124"/>
      <c r="F124"/>
      <c r="G124"/>
      <c r="H124"/>
      <c r="I124"/>
      <c r="J124"/>
      <c r="K124"/>
      <c r="L124"/>
      <c r="M124"/>
      <c r="N124"/>
    </row>
    <row r="125" spans="1:14" x14ac:dyDescent="0.25">
      <c r="A125"/>
      <c r="B125"/>
      <c r="C125"/>
      <c r="D125"/>
      <c r="E125"/>
      <c r="F125"/>
      <c r="G125"/>
      <c r="H125"/>
      <c r="I125"/>
      <c r="J125"/>
      <c r="K125"/>
      <c r="L125"/>
      <c r="M125"/>
      <c r="N125"/>
    </row>
    <row r="126" spans="1:14" x14ac:dyDescent="0.25">
      <c r="A126"/>
      <c r="B126"/>
      <c r="C126"/>
      <c r="D126"/>
      <c r="E126"/>
      <c r="F126"/>
      <c r="G126"/>
      <c r="H126"/>
      <c r="I126"/>
      <c r="J126"/>
      <c r="K126"/>
      <c r="L126"/>
      <c r="M126"/>
      <c r="N126"/>
    </row>
    <row r="127" spans="1:14" x14ac:dyDescent="0.25">
      <c r="A127"/>
      <c r="B127"/>
      <c r="C127"/>
      <c r="D127"/>
      <c r="E127"/>
      <c r="F127"/>
      <c r="G127"/>
      <c r="H127"/>
      <c r="I127"/>
      <c r="J127"/>
      <c r="K127"/>
      <c r="L127"/>
      <c r="M127"/>
      <c r="N127"/>
    </row>
    <row r="128" spans="1:14" x14ac:dyDescent="0.25">
      <c r="A128"/>
      <c r="B128"/>
      <c r="C128"/>
      <c r="D128"/>
      <c r="E128"/>
      <c r="F128"/>
      <c r="G128"/>
      <c r="H128"/>
      <c r="I128"/>
      <c r="J128"/>
      <c r="K128"/>
      <c r="L128"/>
      <c r="M128"/>
      <c r="N128"/>
    </row>
    <row r="129" spans="1:14" x14ac:dyDescent="0.25">
      <c r="A129"/>
      <c r="B129"/>
      <c r="C129"/>
      <c r="D129"/>
      <c r="E129"/>
      <c r="F129"/>
      <c r="G129"/>
      <c r="H129"/>
      <c r="I129"/>
      <c r="J129"/>
      <c r="K129"/>
      <c r="L129"/>
      <c r="M129"/>
      <c r="N129"/>
    </row>
    <row r="130" spans="1:14" x14ac:dyDescent="0.25">
      <c r="A130"/>
      <c r="B130"/>
      <c r="C130"/>
      <c r="D130"/>
      <c r="E130"/>
      <c r="F130"/>
      <c r="G130"/>
      <c r="H130"/>
      <c r="I130"/>
      <c r="J130"/>
      <c r="K130"/>
      <c r="L130"/>
      <c r="M130"/>
      <c r="N130"/>
    </row>
    <row r="131" spans="1:14" x14ac:dyDescent="0.25">
      <c r="A131"/>
      <c r="B131"/>
      <c r="C131"/>
      <c r="D131"/>
      <c r="E131"/>
      <c r="F131"/>
      <c r="G131"/>
      <c r="H131"/>
      <c r="I131"/>
      <c r="J131"/>
      <c r="K131"/>
      <c r="L131"/>
      <c r="M131"/>
      <c r="N131"/>
    </row>
    <row r="132" spans="1:14" x14ac:dyDescent="0.25">
      <c r="A132"/>
      <c r="B132"/>
      <c r="C132"/>
      <c r="D132"/>
      <c r="E132"/>
      <c r="F132"/>
      <c r="G132"/>
      <c r="H132"/>
      <c r="I132"/>
      <c r="J132"/>
      <c r="K132"/>
      <c r="L132"/>
      <c r="M132"/>
      <c r="N132"/>
    </row>
    <row r="133" spans="1:14" x14ac:dyDescent="0.25">
      <c r="A133"/>
      <c r="B133"/>
      <c r="C133"/>
      <c r="D133"/>
      <c r="E133"/>
      <c r="F133"/>
      <c r="G133"/>
      <c r="H133"/>
      <c r="I133"/>
      <c r="J133"/>
      <c r="K133"/>
      <c r="L133"/>
      <c r="M133"/>
      <c r="N133"/>
    </row>
    <row r="134" spans="1:14" x14ac:dyDescent="0.25">
      <c r="A134"/>
      <c r="B134"/>
      <c r="C134"/>
      <c r="D134"/>
      <c r="E134"/>
      <c r="F134"/>
      <c r="G134"/>
      <c r="H134"/>
      <c r="I134"/>
      <c r="J134"/>
      <c r="K134"/>
      <c r="L134"/>
      <c r="M134"/>
      <c r="N134"/>
    </row>
    <row r="135" spans="1:14" x14ac:dyDescent="0.25">
      <c r="A135"/>
      <c r="B135"/>
      <c r="C135"/>
      <c r="D135"/>
      <c r="E135"/>
      <c r="F135"/>
      <c r="G135"/>
      <c r="H135"/>
      <c r="I135"/>
      <c r="J135"/>
      <c r="K135"/>
      <c r="L135"/>
      <c r="M135"/>
      <c r="N135"/>
    </row>
    <row r="136" spans="1:14" x14ac:dyDescent="0.25">
      <c r="A136"/>
      <c r="B136"/>
      <c r="C136"/>
      <c r="D136"/>
      <c r="E136"/>
      <c r="F136"/>
      <c r="G136"/>
      <c r="H136"/>
      <c r="I136"/>
      <c r="J136"/>
      <c r="K136"/>
      <c r="L136"/>
      <c r="M136"/>
      <c r="N136"/>
    </row>
    <row r="137" spans="1:14" x14ac:dyDescent="0.25">
      <c r="A137"/>
      <c r="B137"/>
      <c r="C137"/>
      <c r="D137"/>
      <c r="E137"/>
      <c r="F137"/>
      <c r="G137"/>
      <c r="H137"/>
      <c r="I137"/>
      <c r="J137"/>
      <c r="K137"/>
      <c r="L137"/>
      <c r="M137"/>
      <c r="N137"/>
    </row>
    <row r="138" spans="1:14" x14ac:dyDescent="0.25">
      <c r="A138"/>
      <c r="B138"/>
      <c r="C138"/>
      <c r="D138"/>
      <c r="E138"/>
      <c r="F138"/>
      <c r="G138"/>
      <c r="H138"/>
      <c r="I138"/>
      <c r="J138"/>
      <c r="K138"/>
      <c r="L138"/>
      <c r="M138"/>
      <c r="N138"/>
    </row>
    <row r="139" spans="1:14" x14ac:dyDescent="0.25">
      <c r="A139"/>
      <c r="B139"/>
      <c r="C139"/>
      <c r="D139"/>
      <c r="E139"/>
      <c r="F139"/>
      <c r="G139"/>
      <c r="H139"/>
      <c r="I139"/>
      <c r="J139"/>
      <c r="K139"/>
      <c r="L139"/>
      <c r="M139"/>
      <c r="N139"/>
    </row>
    <row r="140" spans="1:14" x14ac:dyDescent="0.25">
      <c r="A140"/>
      <c r="B140"/>
      <c r="C140"/>
      <c r="D140"/>
      <c r="E140"/>
      <c r="F140"/>
      <c r="G140"/>
      <c r="H140"/>
      <c r="I140"/>
      <c r="J140"/>
      <c r="K140"/>
      <c r="L140"/>
      <c r="M140"/>
      <c r="N140"/>
    </row>
    <row r="141" spans="1:14" x14ac:dyDescent="0.25">
      <c r="A141"/>
      <c r="B141"/>
      <c r="C141"/>
      <c r="D141"/>
      <c r="E141"/>
      <c r="F141"/>
      <c r="G141"/>
      <c r="H141"/>
      <c r="I141"/>
      <c r="J141"/>
      <c r="K141"/>
      <c r="L141"/>
      <c r="M141"/>
      <c r="N141"/>
    </row>
    <row r="142" spans="1:14" x14ac:dyDescent="0.25">
      <c r="A142"/>
      <c r="B142"/>
      <c r="C142"/>
      <c r="D142"/>
      <c r="E142"/>
      <c r="F142"/>
      <c r="G142"/>
      <c r="H142"/>
      <c r="I142"/>
      <c r="J142"/>
      <c r="K142"/>
      <c r="L142"/>
      <c r="M142"/>
      <c r="N142"/>
    </row>
    <row r="143" spans="1:14" x14ac:dyDescent="0.25">
      <c r="A143"/>
      <c r="B143"/>
      <c r="C143"/>
      <c r="D143"/>
      <c r="E143"/>
      <c r="F143"/>
      <c r="G143"/>
      <c r="H143"/>
      <c r="I143"/>
      <c r="J143"/>
      <c r="K143"/>
      <c r="L143"/>
      <c r="M143"/>
      <c r="N143"/>
    </row>
    <row r="144" spans="1:14" x14ac:dyDescent="0.25">
      <c r="A144"/>
      <c r="B144"/>
      <c r="C144"/>
      <c r="D144"/>
      <c r="E144"/>
      <c r="F144"/>
      <c r="G144"/>
      <c r="H144"/>
      <c r="I144"/>
      <c r="J144"/>
      <c r="K144"/>
      <c r="L144"/>
      <c r="M144"/>
      <c r="N144"/>
    </row>
    <row r="145" spans="1:14" x14ac:dyDescent="0.25">
      <c r="A145"/>
      <c r="B145"/>
      <c r="C145"/>
      <c r="D145"/>
      <c r="E145"/>
      <c r="F145"/>
      <c r="G145"/>
      <c r="H145"/>
      <c r="I145"/>
      <c r="J145"/>
      <c r="K145"/>
      <c r="L145"/>
      <c r="M145"/>
      <c r="N145"/>
    </row>
    <row r="146" spans="1:14" x14ac:dyDescent="0.25">
      <c r="A146"/>
      <c r="B146"/>
      <c r="C146"/>
      <c r="D146"/>
      <c r="E146"/>
      <c r="F146"/>
      <c r="G146"/>
      <c r="H146"/>
      <c r="I146"/>
      <c r="J146"/>
      <c r="K146"/>
      <c r="L146"/>
      <c r="M146"/>
      <c r="N146"/>
    </row>
    <row r="147" spans="1:14" x14ac:dyDescent="0.25">
      <c r="A147"/>
      <c r="B147"/>
      <c r="C147"/>
      <c r="D147"/>
      <c r="E147"/>
      <c r="F147"/>
      <c r="G147"/>
      <c r="H147"/>
      <c r="I147"/>
      <c r="J147"/>
      <c r="K147"/>
      <c r="L147"/>
      <c r="M147"/>
      <c r="N147"/>
    </row>
    <row r="148" spans="1:14" x14ac:dyDescent="0.25">
      <c r="A148"/>
      <c r="B148"/>
      <c r="C148"/>
      <c r="D148"/>
      <c r="E148"/>
      <c r="F148"/>
      <c r="G148"/>
      <c r="H148"/>
      <c r="I148"/>
      <c r="J148"/>
      <c r="K148"/>
      <c r="L148"/>
      <c r="M148"/>
      <c r="N148"/>
    </row>
    <row r="149" spans="1:14" x14ac:dyDescent="0.25">
      <c r="A149"/>
      <c r="B149"/>
      <c r="C149"/>
      <c r="D149"/>
      <c r="E149"/>
      <c r="F149"/>
      <c r="G149"/>
      <c r="H149"/>
      <c r="I149"/>
      <c r="J149"/>
      <c r="K149"/>
      <c r="L149"/>
      <c r="M149"/>
      <c r="N149"/>
    </row>
    <row r="150" spans="1:14" x14ac:dyDescent="0.25">
      <c r="A150"/>
      <c r="B150"/>
      <c r="C150"/>
      <c r="D150"/>
      <c r="E150"/>
      <c r="F150"/>
      <c r="G150"/>
      <c r="H150"/>
      <c r="I150"/>
      <c r="J150"/>
      <c r="K150"/>
      <c r="L150"/>
      <c r="M150"/>
      <c r="N150"/>
    </row>
    <row r="151" spans="1:14" x14ac:dyDescent="0.25">
      <c r="A151"/>
      <c r="B151"/>
      <c r="C151"/>
      <c r="D151"/>
      <c r="E151"/>
      <c r="F151"/>
      <c r="G151"/>
      <c r="H151"/>
      <c r="I151"/>
      <c r="J151"/>
      <c r="K151"/>
      <c r="L151"/>
      <c r="M151"/>
      <c r="N151"/>
    </row>
    <row r="152" spans="1:14" x14ac:dyDescent="0.25">
      <c r="A152"/>
      <c r="B152"/>
      <c r="C152"/>
      <c r="D152"/>
      <c r="E152"/>
      <c r="F152"/>
      <c r="G152"/>
      <c r="H152"/>
      <c r="I152"/>
      <c r="J152"/>
      <c r="K152"/>
      <c r="L152"/>
      <c r="M152"/>
      <c r="N152"/>
    </row>
    <row r="153" spans="1:14" x14ac:dyDescent="0.25">
      <c r="A153"/>
      <c r="B153"/>
      <c r="C153"/>
      <c r="D153"/>
      <c r="E153"/>
      <c r="F153"/>
      <c r="G153"/>
      <c r="H153"/>
      <c r="I153"/>
      <c r="J153"/>
      <c r="K153"/>
      <c r="L153"/>
      <c r="M153"/>
      <c r="N153"/>
    </row>
    <row r="154" spans="1:14" x14ac:dyDescent="0.25">
      <c r="A154"/>
      <c r="B154"/>
      <c r="C154"/>
      <c r="D154"/>
      <c r="E154"/>
      <c r="F154"/>
      <c r="G154"/>
      <c r="H154"/>
      <c r="I154"/>
      <c r="J154"/>
      <c r="K154"/>
      <c r="L154"/>
      <c r="M154"/>
      <c r="N154"/>
    </row>
    <row r="155" spans="1:14" x14ac:dyDescent="0.25">
      <c r="A155"/>
      <c r="B155"/>
      <c r="C155"/>
      <c r="D155"/>
      <c r="E155"/>
      <c r="F155"/>
      <c r="G155"/>
      <c r="H155"/>
      <c r="I155"/>
      <c r="J155"/>
      <c r="K155"/>
      <c r="L155"/>
      <c r="M155"/>
      <c r="N155"/>
    </row>
    <row r="156" spans="1:14" x14ac:dyDescent="0.25">
      <c r="A156"/>
      <c r="B156"/>
      <c r="C156"/>
      <c r="D156"/>
      <c r="E156"/>
      <c r="F156"/>
      <c r="G156"/>
      <c r="H156"/>
      <c r="I156"/>
      <c r="J156"/>
      <c r="K156"/>
      <c r="L156"/>
      <c r="M156"/>
      <c r="N156"/>
    </row>
    <row r="157" spans="1:14" x14ac:dyDescent="0.25">
      <c r="A157"/>
      <c r="B157"/>
      <c r="C157"/>
      <c r="D157"/>
      <c r="E157"/>
      <c r="F157"/>
      <c r="G157"/>
      <c r="H157"/>
      <c r="I157"/>
      <c r="J157"/>
      <c r="K157"/>
      <c r="L157"/>
      <c r="M157"/>
      <c r="N157"/>
    </row>
    <row r="158" spans="1:14" x14ac:dyDescent="0.25">
      <c r="A158"/>
      <c r="B158"/>
      <c r="C158"/>
      <c r="D158"/>
      <c r="E158"/>
      <c r="F158"/>
      <c r="G158"/>
      <c r="H158"/>
      <c r="I158"/>
      <c r="J158"/>
      <c r="K158"/>
      <c r="L158"/>
      <c r="M158"/>
      <c r="N158"/>
    </row>
    <row r="159" spans="1:14" x14ac:dyDescent="0.25">
      <c r="A159"/>
      <c r="B159"/>
      <c r="C159"/>
      <c r="D159"/>
      <c r="E159"/>
      <c r="F159"/>
      <c r="G159"/>
      <c r="H159"/>
      <c r="I159"/>
      <c r="J159"/>
      <c r="K159"/>
      <c r="L159"/>
      <c r="M159"/>
      <c r="N159"/>
    </row>
    <row r="160" spans="1:14" x14ac:dyDescent="0.25">
      <c r="A160"/>
      <c r="B160"/>
      <c r="C160"/>
      <c r="D160"/>
      <c r="E160"/>
      <c r="F160"/>
      <c r="G160"/>
      <c r="H160"/>
      <c r="I160"/>
      <c r="J160"/>
      <c r="K160"/>
      <c r="L160"/>
      <c r="M160"/>
      <c r="N160"/>
    </row>
    <row r="161" spans="1:14" x14ac:dyDescent="0.25">
      <c r="A161"/>
      <c r="B161"/>
      <c r="C161"/>
      <c r="D161"/>
      <c r="E161"/>
      <c r="F161"/>
      <c r="G161"/>
      <c r="H161"/>
      <c r="I161"/>
      <c r="J161"/>
      <c r="K161"/>
      <c r="L161"/>
      <c r="M161"/>
      <c r="N161"/>
    </row>
    <row r="162" spans="1:14" x14ac:dyDescent="0.25">
      <c r="A162"/>
      <c r="B162"/>
      <c r="C162"/>
      <c r="D162"/>
      <c r="E162"/>
      <c r="F162"/>
      <c r="G162"/>
      <c r="H162"/>
      <c r="I162"/>
      <c r="J162"/>
      <c r="K162"/>
      <c r="L162"/>
      <c r="M162"/>
      <c r="N162"/>
    </row>
    <row r="163" spans="1:14" x14ac:dyDescent="0.25">
      <c r="A163"/>
      <c r="B163"/>
      <c r="C163"/>
      <c r="D163"/>
      <c r="E163"/>
      <c r="F163"/>
      <c r="G163"/>
      <c r="H163"/>
      <c r="I163"/>
      <c r="J163"/>
      <c r="K163"/>
      <c r="L163"/>
      <c r="M163"/>
      <c r="N163"/>
    </row>
    <row r="164" spans="1:14" x14ac:dyDescent="0.25">
      <c r="A164"/>
      <c r="B164"/>
      <c r="C164"/>
      <c r="D164"/>
      <c r="E164"/>
      <c r="F164"/>
      <c r="G164"/>
      <c r="H164"/>
      <c r="I164"/>
      <c r="J164"/>
      <c r="K164"/>
      <c r="L164"/>
      <c r="M164"/>
      <c r="N164"/>
    </row>
    <row r="165" spans="1:14" x14ac:dyDescent="0.25">
      <c r="A165"/>
      <c r="B165"/>
      <c r="C165"/>
      <c r="D165"/>
      <c r="E165"/>
      <c r="F165"/>
      <c r="G165"/>
      <c r="H165"/>
      <c r="I165"/>
      <c r="J165"/>
      <c r="K165"/>
      <c r="L165"/>
      <c r="M165"/>
      <c r="N165"/>
    </row>
    <row r="166" spans="1:14" x14ac:dyDescent="0.25">
      <c r="A166"/>
      <c r="B166"/>
      <c r="C166"/>
      <c r="D166"/>
      <c r="E166"/>
      <c r="F166"/>
      <c r="G166"/>
      <c r="H166"/>
      <c r="I166"/>
      <c r="J166"/>
      <c r="K166"/>
      <c r="L166"/>
      <c r="M166"/>
      <c r="N166"/>
    </row>
    <row r="167" spans="1:14" x14ac:dyDescent="0.25">
      <c r="A167"/>
      <c r="B167"/>
      <c r="C167"/>
      <c r="D167"/>
      <c r="E167"/>
      <c r="F167"/>
      <c r="G167"/>
      <c r="H167"/>
      <c r="I167"/>
      <c r="J167"/>
      <c r="K167"/>
      <c r="L167"/>
      <c r="M167"/>
      <c r="N167"/>
    </row>
    <row r="168" spans="1:14" x14ac:dyDescent="0.25">
      <c r="A168"/>
      <c r="B168"/>
      <c r="C168"/>
      <c r="D168"/>
      <c r="E168"/>
      <c r="F168"/>
      <c r="G168"/>
      <c r="H168"/>
      <c r="I168"/>
      <c r="J168"/>
      <c r="K168"/>
      <c r="L168"/>
      <c r="M168"/>
      <c r="N168"/>
    </row>
    <row r="169" spans="1:14" x14ac:dyDescent="0.25">
      <c r="A169"/>
      <c r="B169"/>
      <c r="C169"/>
      <c r="D169"/>
      <c r="E169"/>
      <c r="F169"/>
      <c r="G169"/>
      <c r="H169"/>
      <c r="I169"/>
      <c r="J169"/>
      <c r="K169"/>
      <c r="L169"/>
      <c r="M169"/>
      <c r="N169"/>
    </row>
    <row r="170" spans="1:14" x14ac:dyDescent="0.25">
      <c r="A170"/>
      <c r="B170"/>
      <c r="C170"/>
      <c r="D170"/>
      <c r="E170"/>
      <c r="F170"/>
      <c r="G170"/>
      <c r="H170"/>
      <c r="I170"/>
      <c r="J170"/>
      <c r="K170"/>
      <c r="L170"/>
      <c r="M170"/>
      <c r="N170"/>
    </row>
    <row r="171" spans="1:14" x14ac:dyDescent="0.25">
      <c r="A171"/>
      <c r="B171"/>
      <c r="C171"/>
      <c r="D171"/>
      <c r="E171"/>
      <c r="F171"/>
      <c r="G171"/>
      <c r="H171"/>
      <c r="I171"/>
      <c r="J171"/>
      <c r="K171"/>
      <c r="L171"/>
      <c r="M171"/>
      <c r="N171"/>
    </row>
    <row r="172" spans="1:14" x14ac:dyDescent="0.25">
      <c r="A172"/>
      <c r="B172"/>
      <c r="C172"/>
      <c r="D172"/>
      <c r="E172"/>
      <c r="F172"/>
      <c r="G172"/>
      <c r="H172"/>
      <c r="I172"/>
      <c r="J172"/>
      <c r="K172"/>
      <c r="L172"/>
      <c r="M172"/>
      <c r="N172"/>
    </row>
    <row r="173" spans="1:14" x14ac:dyDescent="0.25">
      <c r="A173"/>
      <c r="B173"/>
      <c r="C173"/>
      <c r="D173"/>
      <c r="E173"/>
      <c r="F173"/>
      <c r="G173"/>
      <c r="H173"/>
      <c r="I173"/>
      <c r="J173"/>
      <c r="K173"/>
      <c r="L173"/>
      <c r="M173"/>
      <c r="N173"/>
    </row>
    <row r="174" spans="1:14" x14ac:dyDescent="0.25">
      <c r="A174"/>
      <c r="B174"/>
      <c r="C174"/>
      <c r="D174"/>
      <c r="E174"/>
      <c r="F174"/>
      <c r="G174"/>
      <c r="H174"/>
      <c r="I174"/>
      <c r="J174"/>
      <c r="K174"/>
      <c r="L174"/>
      <c r="M174"/>
      <c r="N174"/>
    </row>
    <row r="175" spans="1:14" x14ac:dyDescent="0.25">
      <c r="A175"/>
      <c r="B175"/>
      <c r="C175"/>
      <c r="D175"/>
      <c r="E175"/>
      <c r="F175"/>
      <c r="G175"/>
      <c r="H175"/>
      <c r="I175"/>
      <c r="J175"/>
      <c r="K175"/>
      <c r="L175"/>
      <c r="M175"/>
      <c r="N175"/>
    </row>
    <row r="176" spans="1:14" x14ac:dyDescent="0.25">
      <c r="A176"/>
      <c r="B176"/>
      <c r="C176"/>
      <c r="D176"/>
      <c r="E176"/>
      <c r="F176"/>
      <c r="G176"/>
      <c r="H176"/>
      <c r="I176"/>
      <c r="J176"/>
      <c r="K176"/>
      <c r="L176"/>
      <c r="M176"/>
      <c r="N176"/>
    </row>
    <row r="177" spans="1:14" x14ac:dyDescent="0.25">
      <c r="A177"/>
      <c r="B177"/>
      <c r="C177"/>
      <c r="D177"/>
      <c r="E177"/>
      <c r="F177"/>
      <c r="G177"/>
      <c r="H177"/>
      <c r="I177"/>
      <c r="J177"/>
      <c r="K177"/>
      <c r="L177"/>
      <c r="M177"/>
      <c r="N177"/>
    </row>
    <row r="178" spans="1:14" x14ac:dyDescent="0.25">
      <c r="A178"/>
      <c r="B178"/>
      <c r="C178"/>
      <c r="D178"/>
      <c r="E178"/>
      <c r="F178"/>
      <c r="G178"/>
      <c r="H178"/>
      <c r="I178"/>
      <c r="J178"/>
      <c r="K178"/>
      <c r="L178"/>
      <c r="M178"/>
      <c r="N178"/>
    </row>
    <row r="179" spans="1:14" x14ac:dyDescent="0.25">
      <c r="A179"/>
      <c r="B179"/>
      <c r="C179"/>
      <c r="D179"/>
      <c r="E179"/>
      <c r="F179"/>
      <c r="G179"/>
      <c r="H179"/>
      <c r="I179"/>
      <c r="J179"/>
      <c r="K179"/>
      <c r="L179"/>
      <c r="M179"/>
      <c r="N179"/>
    </row>
    <row r="180" spans="1:14" x14ac:dyDescent="0.25">
      <c r="A180"/>
      <c r="B180"/>
      <c r="C180"/>
      <c r="D180"/>
      <c r="E180"/>
      <c r="F180"/>
      <c r="G180"/>
      <c r="H180"/>
      <c r="I180"/>
      <c r="J180"/>
      <c r="K180"/>
      <c r="L180"/>
      <c r="M180"/>
      <c r="N180"/>
    </row>
    <row r="181" spans="1:14" x14ac:dyDescent="0.25">
      <c r="A181"/>
      <c r="B181"/>
      <c r="C181"/>
      <c r="D181"/>
      <c r="E181"/>
      <c r="F181"/>
      <c r="G181"/>
      <c r="H181"/>
      <c r="I181"/>
      <c r="J181"/>
      <c r="K181"/>
      <c r="L181"/>
      <c r="M181"/>
      <c r="N181"/>
    </row>
    <row r="182" spans="1:14" x14ac:dyDescent="0.25">
      <c r="A182"/>
      <c r="B182"/>
      <c r="C182"/>
      <c r="D182"/>
      <c r="E182"/>
      <c r="F182"/>
      <c r="G182"/>
      <c r="H182"/>
      <c r="I182"/>
      <c r="J182"/>
      <c r="K182"/>
      <c r="L182"/>
      <c r="M182"/>
      <c r="N182"/>
    </row>
    <row r="183" spans="1:14" x14ac:dyDescent="0.25">
      <c r="A183"/>
      <c r="B183"/>
      <c r="C183"/>
      <c r="D183"/>
      <c r="E183"/>
      <c r="F183"/>
      <c r="G183"/>
      <c r="H183"/>
      <c r="I183"/>
      <c r="J183"/>
      <c r="K183"/>
      <c r="L183"/>
      <c r="M183"/>
      <c r="N183"/>
    </row>
    <row r="184" spans="1:14" x14ac:dyDescent="0.25">
      <c r="A184"/>
      <c r="B184"/>
      <c r="C184"/>
      <c r="D184"/>
      <c r="E184"/>
      <c r="F184"/>
      <c r="G184"/>
      <c r="H184"/>
      <c r="I184"/>
      <c r="J184"/>
      <c r="K184"/>
      <c r="L184"/>
      <c r="M184"/>
      <c r="N184"/>
    </row>
    <row r="185" spans="1:14" x14ac:dyDescent="0.25">
      <c r="A185"/>
      <c r="B185"/>
      <c r="C185"/>
      <c r="D185"/>
      <c r="E185"/>
      <c r="F185"/>
      <c r="G185"/>
      <c r="H185"/>
      <c r="I185"/>
      <c r="J185"/>
      <c r="K185"/>
      <c r="L185"/>
      <c r="M185"/>
      <c r="N185"/>
    </row>
    <row r="186" spans="1:14" x14ac:dyDescent="0.25">
      <c r="A186"/>
      <c r="B186"/>
      <c r="C186"/>
      <c r="D186"/>
      <c r="E186"/>
      <c r="F186"/>
      <c r="G186"/>
      <c r="H186"/>
      <c r="I186"/>
      <c r="J186"/>
      <c r="K186"/>
      <c r="L186"/>
      <c r="M186"/>
      <c r="N186"/>
    </row>
    <row r="187" spans="1:14" x14ac:dyDescent="0.25">
      <c r="A187"/>
      <c r="B187"/>
      <c r="C187"/>
      <c r="D187"/>
      <c r="E187"/>
      <c r="F187"/>
      <c r="G187"/>
      <c r="H187"/>
      <c r="I187"/>
      <c r="J187"/>
      <c r="K187"/>
      <c r="L187"/>
      <c r="M187"/>
      <c r="N187"/>
    </row>
    <row r="188" spans="1:14" x14ac:dyDescent="0.25">
      <c r="A188"/>
      <c r="B188"/>
      <c r="C188"/>
      <c r="D188"/>
      <c r="E188"/>
      <c r="F188"/>
      <c r="G188"/>
      <c r="H188"/>
      <c r="I188"/>
      <c r="J188"/>
      <c r="K188"/>
      <c r="L188"/>
      <c r="M188"/>
      <c r="N188"/>
    </row>
    <row r="189" spans="1:14" x14ac:dyDescent="0.25">
      <c r="A189"/>
      <c r="B189"/>
      <c r="C189"/>
      <c r="D189"/>
      <c r="E189"/>
      <c r="F189"/>
      <c r="G189"/>
      <c r="H189"/>
      <c r="I189"/>
      <c r="J189"/>
      <c r="K189"/>
      <c r="L189"/>
      <c r="M189"/>
      <c r="N189"/>
    </row>
    <row r="190" spans="1:14" x14ac:dyDescent="0.25">
      <c r="A190"/>
      <c r="B190"/>
      <c r="C190"/>
      <c r="D190"/>
      <c r="E190"/>
      <c r="F190"/>
      <c r="G190"/>
      <c r="H190"/>
      <c r="I190"/>
      <c r="J190"/>
      <c r="K190"/>
      <c r="L190"/>
      <c r="M190"/>
      <c r="N190"/>
    </row>
    <row r="191" spans="1:14" x14ac:dyDescent="0.25">
      <c r="A191"/>
      <c r="B191"/>
      <c r="C191"/>
      <c r="D191"/>
      <c r="E191"/>
      <c r="F191"/>
      <c r="G191"/>
      <c r="H191"/>
      <c r="I191"/>
      <c r="J191"/>
      <c r="K191"/>
      <c r="L191"/>
      <c r="M191"/>
      <c r="N191"/>
    </row>
    <row r="192" spans="1:14" x14ac:dyDescent="0.25">
      <c r="A192"/>
      <c r="B192"/>
      <c r="C192"/>
      <c r="D192"/>
      <c r="E192"/>
      <c r="F192"/>
      <c r="G192"/>
      <c r="H192"/>
      <c r="I192"/>
      <c r="J192"/>
      <c r="K192"/>
      <c r="L192"/>
      <c r="M192"/>
      <c r="N192"/>
    </row>
    <row r="193" spans="1:14" x14ac:dyDescent="0.25">
      <c r="A193" s="8"/>
      <c r="B193" s="8"/>
      <c r="C193" s="8"/>
      <c r="D193" s="8"/>
      <c r="E193" s="8"/>
      <c r="F193" s="8"/>
      <c r="G193" s="8"/>
      <c r="H193" s="8"/>
      <c r="I193" s="8"/>
      <c r="J193" s="8"/>
      <c r="K193" s="8"/>
      <c r="L193" s="8"/>
      <c r="M193" s="8"/>
      <c r="N193" s="8"/>
    </row>
    <row r="194" spans="1:14" x14ac:dyDescent="0.25">
      <c r="A194" s="8"/>
      <c r="B194" s="8"/>
      <c r="C194" s="8"/>
      <c r="D194" s="8"/>
      <c r="E194" s="8"/>
      <c r="F194" s="8"/>
      <c r="G194" s="8"/>
      <c r="H194" s="8"/>
      <c r="I194" s="8"/>
      <c r="J194" s="8"/>
      <c r="K194" s="8"/>
      <c r="L194" s="8"/>
      <c r="M194" s="8"/>
      <c r="N194" s="8"/>
    </row>
    <row r="195" spans="1:14" x14ac:dyDescent="0.25">
      <c r="A195" s="8"/>
      <c r="B195" s="8"/>
      <c r="C195" s="8"/>
      <c r="D195" s="8"/>
      <c r="E195" s="8"/>
      <c r="F195" s="8"/>
      <c r="G195" s="8"/>
      <c r="H195" s="8"/>
      <c r="I195" s="8"/>
      <c r="J195" s="8"/>
      <c r="K195" s="8"/>
      <c r="L195" s="8"/>
      <c r="M195" s="8"/>
      <c r="N195" s="8"/>
    </row>
    <row r="196" spans="1:14" x14ac:dyDescent="0.25">
      <c r="A196" s="8"/>
      <c r="B196" s="8"/>
      <c r="C196" s="8"/>
      <c r="D196" s="8"/>
      <c r="E196" s="8"/>
      <c r="F196" s="8"/>
      <c r="G196" s="8"/>
      <c r="H196" s="8"/>
      <c r="I196" s="8"/>
      <c r="J196" s="8"/>
      <c r="K196" s="8"/>
      <c r="L196" s="8"/>
      <c r="M196" s="8"/>
      <c r="N196" s="8"/>
    </row>
    <row r="197" spans="1:14" x14ac:dyDescent="0.25">
      <c r="A197" s="8"/>
      <c r="B197" s="8"/>
      <c r="C197" s="8"/>
      <c r="D197" s="8"/>
      <c r="E197" s="8"/>
      <c r="F197" s="8"/>
      <c r="G197" s="8"/>
      <c r="H197" s="8"/>
      <c r="I197" s="8"/>
      <c r="J197" s="8"/>
      <c r="K197" s="8"/>
      <c r="L197" s="8"/>
      <c r="M197" s="8"/>
      <c r="N197" s="8"/>
    </row>
    <row r="198" spans="1:14" x14ac:dyDescent="0.25">
      <c r="A198" s="8"/>
      <c r="B198" s="8"/>
      <c r="C198" s="8"/>
      <c r="D198" s="8"/>
      <c r="E198" s="8"/>
      <c r="F198" s="8"/>
      <c r="G198" s="8"/>
      <c r="H198" s="8"/>
      <c r="I198" s="8"/>
      <c r="J198" s="8"/>
      <c r="K198" s="8"/>
      <c r="L198" s="8"/>
      <c r="M198" s="8"/>
      <c r="N198" s="8"/>
    </row>
    <row r="199" spans="1:14" x14ac:dyDescent="0.25">
      <c r="A199" s="8"/>
      <c r="B199" s="8"/>
      <c r="C199" s="8"/>
      <c r="D199" s="8"/>
      <c r="E199" s="8"/>
      <c r="F199" s="8"/>
      <c r="G199" s="8"/>
      <c r="H199" s="8"/>
      <c r="I199" s="8"/>
      <c r="J199" s="8"/>
      <c r="K199" s="8"/>
      <c r="L199" s="8"/>
      <c r="M199" s="8"/>
      <c r="N199" s="8"/>
    </row>
    <row r="200" spans="1:14" x14ac:dyDescent="0.25">
      <c r="A200" s="8"/>
      <c r="B200" s="8"/>
      <c r="C200" s="8"/>
      <c r="D200" s="8"/>
      <c r="E200" s="8"/>
      <c r="F200" s="8"/>
      <c r="G200" s="8"/>
      <c r="H200" s="8"/>
      <c r="I200" s="8"/>
      <c r="J200" s="8"/>
      <c r="K200" s="8"/>
      <c r="L200" s="8"/>
      <c r="M200" s="8"/>
      <c r="N200" s="8"/>
    </row>
    <row r="201" spans="1:14" x14ac:dyDescent="0.25">
      <c r="A201" s="8"/>
      <c r="B201" s="8"/>
      <c r="C201" s="8"/>
      <c r="D201" s="8"/>
      <c r="E201" s="8"/>
      <c r="F201" s="8"/>
      <c r="G201" s="8"/>
      <c r="H201" s="8"/>
      <c r="I201" s="8"/>
      <c r="J201" s="8"/>
      <c r="K201" s="8"/>
      <c r="L201" s="8"/>
      <c r="M201" s="8"/>
      <c r="N201" s="8"/>
    </row>
    <row r="202" spans="1:14" x14ac:dyDescent="0.25">
      <c r="A202" s="8"/>
      <c r="B202" s="8"/>
      <c r="C202" s="8"/>
      <c r="D202" s="8"/>
      <c r="E202" s="8"/>
      <c r="F202" s="8"/>
      <c r="G202" s="8"/>
      <c r="H202" s="8"/>
      <c r="I202" s="8"/>
      <c r="J202" s="8"/>
      <c r="K202" s="8"/>
      <c r="L202" s="8"/>
      <c r="M202" s="8"/>
      <c r="N202" s="8"/>
    </row>
    <row r="203" spans="1:14" x14ac:dyDescent="0.25">
      <c r="A203" s="8"/>
      <c r="B203" s="8"/>
      <c r="C203" s="8"/>
      <c r="D203" s="8"/>
      <c r="E203" s="8"/>
      <c r="F203" s="8"/>
      <c r="G203" s="8"/>
      <c r="H203" s="8"/>
      <c r="I203" s="8"/>
      <c r="J203" s="8"/>
      <c r="K203" s="8"/>
      <c r="L203" s="8"/>
      <c r="M203" s="8"/>
      <c r="N203" s="8"/>
    </row>
    <row r="204" spans="1:14" x14ac:dyDescent="0.25">
      <c r="A204" s="8"/>
      <c r="B204" s="8"/>
      <c r="C204" s="8"/>
      <c r="D204" s="8"/>
      <c r="E204" s="8"/>
      <c r="F204" s="8"/>
      <c r="G204" s="8"/>
      <c r="H204" s="8"/>
      <c r="I204" s="8"/>
      <c r="J204" s="8"/>
      <c r="K204" s="8"/>
      <c r="L204" s="8"/>
      <c r="M204" s="8"/>
      <c r="N204" s="8"/>
    </row>
    <row r="205" spans="1:14" x14ac:dyDescent="0.25">
      <c r="A205" s="8"/>
      <c r="B205" s="8"/>
      <c r="C205" s="8"/>
      <c r="D205" s="8"/>
      <c r="E205" s="8"/>
      <c r="F205" s="8"/>
      <c r="G205" s="8"/>
      <c r="H205" s="8"/>
      <c r="I205" s="8"/>
      <c r="J205" s="8"/>
      <c r="K205" s="8"/>
      <c r="L205" s="8"/>
      <c r="M205" s="8"/>
      <c r="N205" s="8"/>
    </row>
    <row r="206" spans="1:14" x14ac:dyDescent="0.25">
      <c r="A206" s="8"/>
      <c r="B206" s="8"/>
      <c r="C206" s="8"/>
      <c r="D206" s="8"/>
      <c r="E206" s="8"/>
      <c r="F206" s="8"/>
      <c r="G206" s="8"/>
      <c r="H206" s="8"/>
      <c r="I206" s="8"/>
      <c r="J206" s="8"/>
      <c r="K206" s="8"/>
      <c r="L206" s="8"/>
      <c r="M206" s="8"/>
      <c r="N206" s="8"/>
    </row>
    <row r="207" spans="1:14" x14ac:dyDescent="0.25">
      <c r="A207" s="8"/>
      <c r="B207" s="8"/>
      <c r="C207" s="8"/>
      <c r="D207" s="8"/>
      <c r="E207" s="8"/>
      <c r="F207" s="8"/>
      <c r="G207" s="8"/>
      <c r="H207" s="8"/>
      <c r="I207" s="8"/>
      <c r="J207" s="8"/>
      <c r="K207" s="8"/>
      <c r="L207" s="8"/>
      <c r="M207" s="8"/>
      <c r="N207" s="8"/>
    </row>
    <row r="208" spans="1:14" x14ac:dyDescent="0.25">
      <c r="A208" s="8"/>
      <c r="B208" s="8"/>
      <c r="C208" s="8"/>
      <c r="D208" s="8"/>
      <c r="E208" s="8"/>
      <c r="F208" s="8"/>
      <c r="G208" s="8"/>
      <c r="H208" s="8"/>
      <c r="I208" s="8"/>
      <c r="J208" s="8"/>
      <c r="K208" s="8"/>
      <c r="L208" s="8"/>
      <c r="M208" s="8"/>
      <c r="N208" s="8"/>
    </row>
    <row r="209" spans="1:14" x14ac:dyDescent="0.25">
      <c r="A209" s="8"/>
      <c r="B209" s="8"/>
      <c r="C209" s="8"/>
      <c r="D209" s="8"/>
      <c r="E209" s="8"/>
      <c r="F209" s="8"/>
      <c r="G209" s="8"/>
      <c r="H209" s="8"/>
      <c r="I209" s="8"/>
      <c r="J209" s="8"/>
      <c r="K209" s="8"/>
      <c r="L209" s="8"/>
      <c r="M209" s="8"/>
      <c r="N209" s="8"/>
    </row>
    <row r="210" spans="1:14" x14ac:dyDescent="0.25">
      <c r="A210" s="8"/>
      <c r="B210" s="8"/>
      <c r="C210" s="8"/>
      <c r="D210" s="8"/>
      <c r="E210" s="8"/>
      <c r="F210" s="8"/>
      <c r="G210" s="8"/>
      <c r="H210" s="8"/>
      <c r="I210" s="8"/>
      <c r="J210" s="8"/>
      <c r="K210" s="8"/>
      <c r="L210" s="8"/>
      <c r="M210" s="8"/>
      <c r="N210" s="8"/>
    </row>
    <row r="211" spans="1:14" x14ac:dyDescent="0.25">
      <c r="A211" s="8"/>
      <c r="B211" s="8"/>
      <c r="C211" s="8"/>
      <c r="D211" s="8"/>
      <c r="E211" s="8"/>
      <c r="F211" s="8"/>
      <c r="G211" s="8"/>
      <c r="H211" s="8"/>
      <c r="I211" s="8"/>
      <c r="J211" s="8"/>
      <c r="K211" s="8"/>
      <c r="L211" s="8"/>
      <c r="M211" s="8"/>
      <c r="N211" s="8"/>
    </row>
    <row r="212" spans="1:14" x14ac:dyDescent="0.25">
      <c r="A212" s="8"/>
      <c r="B212" s="8"/>
      <c r="C212" s="8"/>
      <c r="D212" s="8"/>
      <c r="E212" s="8"/>
      <c r="F212" s="8"/>
      <c r="G212" s="8"/>
      <c r="H212" s="8"/>
      <c r="I212" s="8"/>
      <c r="J212" s="8"/>
      <c r="K212" s="8"/>
      <c r="L212" s="8"/>
      <c r="M212" s="8"/>
      <c r="N212" s="8"/>
    </row>
    <row r="213" spans="1:14" x14ac:dyDescent="0.25">
      <c r="A213" s="8"/>
      <c r="B213" s="8"/>
      <c r="C213" s="8"/>
      <c r="D213" s="8"/>
      <c r="E213" s="8"/>
      <c r="F213" s="8"/>
      <c r="G213" s="8"/>
      <c r="H213" s="8"/>
      <c r="I213" s="8"/>
      <c r="J213" s="8"/>
      <c r="K213" s="8"/>
      <c r="L213" s="8"/>
      <c r="M213" s="8"/>
      <c r="N213" s="8"/>
    </row>
    <row r="214" spans="1:14" x14ac:dyDescent="0.25">
      <c r="A214" s="8"/>
      <c r="B214" s="8"/>
      <c r="C214" s="8"/>
      <c r="D214" s="8"/>
      <c r="E214" s="8"/>
      <c r="F214" s="8"/>
      <c r="G214" s="8"/>
      <c r="H214" s="8"/>
      <c r="I214" s="8"/>
      <c r="J214" s="8"/>
      <c r="K214" s="8"/>
      <c r="L214" s="8"/>
      <c r="M214" s="8"/>
      <c r="N214" s="8"/>
    </row>
    <row r="215" spans="1:14" x14ac:dyDescent="0.25">
      <c r="A215" s="8"/>
      <c r="B215" s="8"/>
      <c r="C215" s="8"/>
      <c r="D215" s="8"/>
      <c r="E215" s="8"/>
      <c r="F215" s="8"/>
      <c r="G215" s="8"/>
      <c r="H215" s="8"/>
      <c r="I215" s="8"/>
      <c r="J215" s="8"/>
      <c r="K215" s="8"/>
      <c r="L215" s="8"/>
      <c r="M215" s="8"/>
      <c r="N215" s="8"/>
    </row>
    <row r="216" spans="1:14" x14ac:dyDescent="0.25">
      <c r="A216" s="8"/>
      <c r="B216" s="8"/>
      <c r="C216" s="8"/>
      <c r="D216" s="8"/>
      <c r="E216" s="8"/>
      <c r="F216" s="8"/>
      <c r="G216" s="8"/>
      <c r="H216" s="8"/>
      <c r="I216" s="8"/>
      <c r="J216" s="8"/>
      <c r="K216" s="8"/>
      <c r="L216" s="8"/>
      <c r="M216" s="8"/>
      <c r="N216" s="8"/>
    </row>
    <row r="217" spans="1:14" x14ac:dyDescent="0.25">
      <c r="A217" s="8"/>
      <c r="B217" s="8"/>
      <c r="C217" s="8"/>
      <c r="D217" s="8"/>
      <c r="E217" s="8"/>
      <c r="F217" s="8"/>
      <c r="G217" s="8"/>
      <c r="H217" s="8"/>
      <c r="I217" s="8"/>
      <c r="J217" s="8"/>
      <c r="K217" s="8"/>
      <c r="L217" s="8"/>
      <c r="M217" s="8"/>
      <c r="N217" s="8"/>
    </row>
    <row r="218" spans="1:14" x14ac:dyDescent="0.25">
      <c r="A218" s="8"/>
      <c r="B218" s="8"/>
      <c r="C218" s="8"/>
      <c r="D218" s="8"/>
      <c r="E218" s="8"/>
      <c r="F218" s="8"/>
      <c r="G218" s="8"/>
      <c r="H218" s="8"/>
      <c r="I218" s="8"/>
      <c r="J218" s="8"/>
      <c r="K218" s="8"/>
      <c r="L218" s="8"/>
      <c r="M218" s="8"/>
      <c r="N218" s="8"/>
    </row>
    <row r="219" spans="1:14" x14ac:dyDescent="0.25">
      <c r="A219" s="8"/>
      <c r="B219" s="8"/>
      <c r="C219" s="8"/>
      <c r="D219" s="8"/>
      <c r="E219" s="8"/>
      <c r="F219" s="8"/>
      <c r="G219" s="8"/>
      <c r="H219" s="8"/>
      <c r="I219" s="8"/>
      <c r="J219" s="8"/>
      <c r="K219" s="8"/>
      <c r="L219" s="8"/>
      <c r="M219" s="8"/>
      <c r="N219" s="8"/>
    </row>
    <row r="220" spans="1:14" x14ac:dyDescent="0.25">
      <c r="A220" s="8"/>
      <c r="B220" s="8"/>
      <c r="C220" s="8"/>
      <c r="D220" s="8"/>
      <c r="E220" s="8"/>
      <c r="F220" s="8"/>
      <c r="G220" s="8"/>
      <c r="H220" s="8"/>
      <c r="I220" s="8"/>
      <c r="J220" s="8"/>
      <c r="K220" s="8"/>
      <c r="L220" s="8"/>
      <c r="M220" s="8"/>
      <c r="N220" s="8"/>
    </row>
    <row r="221" spans="1:14" x14ac:dyDescent="0.25">
      <c r="A221" s="8"/>
      <c r="B221" s="8"/>
      <c r="C221" s="8"/>
      <c r="D221" s="8"/>
      <c r="E221" s="8"/>
      <c r="F221" s="8"/>
      <c r="G221" s="8"/>
      <c r="H221" s="8"/>
      <c r="I221" s="8"/>
      <c r="J221" s="8"/>
      <c r="K221" s="8"/>
      <c r="L221" s="8"/>
      <c r="M221" s="8"/>
      <c r="N221" s="8"/>
    </row>
    <row r="222" spans="1:14" x14ac:dyDescent="0.25">
      <c r="A222" s="8"/>
      <c r="B222" s="8"/>
      <c r="C222" s="8"/>
      <c r="D222" s="8"/>
      <c r="E222" s="8"/>
      <c r="F222" s="8"/>
      <c r="G222" s="8"/>
      <c r="H222" s="8"/>
      <c r="I222" s="8"/>
      <c r="J222" s="8"/>
      <c r="K222" s="8"/>
      <c r="L222" s="8"/>
      <c r="M222" s="8"/>
      <c r="N222" s="8"/>
    </row>
    <row r="223" spans="1:14" x14ac:dyDescent="0.25">
      <c r="A223" s="8"/>
      <c r="B223" s="8"/>
      <c r="C223" s="8"/>
      <c r="D223" s="8"/>
      <c r="E223" s="8"/>
      <c r="F223" s="8"/>
      <c r="G223" s="8"/>
      <c r="H223" s="8"/>
      <c r="I223" s="8"/>
      <c r="J223" s="8"/>
      <c r="K223" s="8"/>
      <c r="L223" s="8"/>
      <c r="M223" s="8"/>
      <c r="N223" s="8"/>
    </row>
    <row r="224" spans="1:14" x14ac:dyDescent="0.25">
      <c r="A224" s="8"/>
      <c r="B224" s="8"/>
      <c r="C224" s="8"/>
      <c r="D224" s="8"/>
      <c r="E224" s="8"/>
      <c r="F224" s="8"/>
      <c r="G224" s="8"/>
      <c r="H224" s="8"/>
      <c r="I224" s="8"/>
      <c r="J224" s="8"/>
      <c r="K224" s="8"/>
      <c r="L224" s="8"/>
      <c r="M224" s="8"/>
      <c r="N224" s="8"/>
    </row>
    <row r="225" spans="1:14" x14ac:dyDescent="0.25">
      <c r="A225" s="8"/>
      <c r="B225" s="8"/>
      <c r="C225" s="8"/>
      <c r="D225" s="8"/>
      <c r="E225" s="8"/>
      <c r="F225" s="8"/>
      <c r="G225" s="8"/>
      <c r="H225" s="8"/>
      <c r="I225" s="8"/>
      <c r="J225" s="8"/>
      <c r="K225" s="8"/>
      <c r="L225" s="8"/>
      <c r="M225" s="8"/>
      <c r="N225" s="8"/>
    </row>
    <row r="226" spans="1:14" x14ac:dyDescent="0.25">
      <c r="A226" s="8"/>
      <c r="B226" s="8"/>
      <c r="C226" s="8"/>
      <c r="D226" s="8"/>
      <c r="E226" s="8"/>
      <c r="F226" s="8"/>
      <c r="G226" s="8"/>
      <c r="H226" s="8"/>
      <c r="I226" s="8"/>
      <c r="J226" s="8"/>
      <c r="K226" s="8"/>
      <c r="L226" s="8"/>
      <c r="M226" s="8"/>
      <c r="N226" s="8"/>
    </row>
    <row r="227" spans="1:14" x14ac:dyDescent="0.25">
      <c r="A227" s="8"/>
      <c r="B227" s="8"/>
      <c r="C227" s="8"/>
      <c r="D227" s="8"/>
      <c r="E227" s="8"/>
      <c r="F227" s="8"/>
      <c r="G227" s="8"/>
      <c r="H227" s="8"/>
      <c r="I227" s="8"/>
      <c r="J227" s="8"/>
      <c r="K227" s="8"/>
      <c r="L227" s="8"/>
      <c r="M227" s="8"/>
      <c r="N227" s="8"/>
    </row>
    <row r="228" spans="1:14" x14ac:dyDescent="0.25">
      <c r="A228" s="8"/>
      <c r="B228" s="8"/>
      <c r="C228" s="8"/>
      <c r="D228" s="8"/>
      <c r="E228" s="8"/>
      <c r="F228" s="8"/>
      <c r="G228" s="8"/>
      <c r="H228" s="8"/>
      <c r="I228" s="8"/>
      <c r="J228" s="8"/>
      <c r="K228" s="8"/>
      <c r="L228" s="8"/>
      <c r="M228" s="8"/>
      <c r="N228" s="8"/>
    </row>
    <row r="229" spans="1:14" x14ac:dyDescent="0.25">
      <c r="A229" s="8"/>
      <c r="B229" s="8"/>
      <c r="C229" s="8"/>
      <c r="D229" s="8"/>
      <c r="E229" s="8"/>
      <c r="F229" s="8"/>
      <c r="G229" s="8"/>
      <c r="H229" s="8"/>
      <c r="I229" s="8"/>
      <c r="J229" s="8"/>
      <c r="K229" s="8"/>
      <c r="L229" s="8"/>
      <c r="M229" s="8"/>
      <c r="N229" s="8"/>
    </row>
    <row r="230" spans="1:14" x14ac:dyDescent="0.25">
      <c r="A230" s="8"/>
      <c r="B230" s="8"/>
      <c r="C230" s="8"/>
      <c r="D230" s="8"/>
      <c r="E230" s="8"/>
      <c r="F230" s="8"/>
      <c r="G230" s="8"/>
      <c r="H230" s="8"/>
      <c r="I230" s="8"/>
      <c r="J230" s="8"/>
      <c r="K230" s="8"/>
      <c r="L230" s="8"/>
      <c r="M230" s="8"/>
      <c r="N230" s="8"/>
    </row>
    <row r="231" spans="1:14" x14ac:dyDescent="0.25">
      <c r="A231" s="8"/>
      <c r="B231" s="8"/>
      <c r="C231" s="8"/>
      <c r="D231" s="8"/>
      <c r="E231" s="8"/>
      <c r="F231" s="8"/>
      <c r="G231" s="8"/>
      <c r="H231" s="8"/>
      <c r="I231" s="8"/>
      <c r="J231" s="8"/>
    </row>
    <row r="232" spans="1:14" x14ac:dyDescent="0.25">
      <c r="A232" s="8"/>
      <c r="B232" s="8"/>
      <c r="C232" s="8"/>
      <c r="D232" s="8"/>
      <c r="E232" s="8"/>
      <c r="F232" s="8"/>
      <c r="G232" s="8"/>
      <c r="H232" s="8"/>
      <c r="I232" s="8"/>
      <c r="J232" s="8"/>
    </row>
    <row r="233" spans="1:14" x14ac:dyDescent="0.25">
      <c r="A233" s="8"/>
      <c r="B233" s="8"/>
      <c r="C233" s="8"/>
      <c r="D233" s="8"/>
      <c r="E233" s="8"/>
      <c r="F233" s="8"/>
      <c r="G233" s="8"/>
      <c r="H233" s="8"/>
      <c r="I233" s="8"/>
      <c r="J233" s="8"/>
    </row>
    <row r="234" spans="1:14" x14ac:dyDescent="0.25">
      <c r="A234" s="8"/>
      <c r="B234" s="8"/>
      <c r="C234" s="8"/>
      <c r="D234" s="8"/>
      <c r="E234" s="8"/>
      <c r="F234" s="8"/>
      <c r="G234" s="8"/>
      <c r="H234" s="8"/>
      <c r="I234" s="8"/>
      <c r="J234" s="8"/>
    </row>
    <row r="235" spans="1:14" x14ac:dyDescent="0.25">
      <c r="A235" s="8"/>
      <c r="B235" s="8"/>
      <c r="C235" s="8"/>
      <c r="D235" s="8"/>
      <c r="E235" s="8"/>
      <c r="F235" s="8"/>
      <c r="G235" s="8"/>
      <c r="H235" s="8"/>
      <c r="I235" s="8"/>
      <c r="J235" s="8"/>
    </row>
    <row r="236" spans="1:14" x14ac:dyDescent="0.25">
      <c r="A236" s="8"/>
      <c r="B236" s="8"/>
      <c r="C236" s="8"/>
      <c r="D236" s="8"/>
      <c r="E236" s="8"/>
      <c r="F236" s="8"/>
      <c r="G236" s="8"/>
      <c r="H236" s="8"/>
      <c r="I236" s="8"/>
      <c r="J236" s="8"/>
    </row>
    <row r="237" spans="1:14" x14ac:dyDescent="0.25">
      <c r="A237" s="8"/>
      <c r="B237" s="8"/>
      <c r="C237" s="8"/>
      <c r="D237" s="8"/>
      <c r="E237" s="8"/>
      <c r="F237" s="8"/>
      <c r="G237" s="8"/>
      <c r="H237" s="8"/>
      <c r="I237" s="8"/>
      <c r="J237" s="8"/>
    </row>
    <row r="238" spans="1:14" x14ac:dyDescent="0.25">
      <c r="A238" s="8"/>
      <c r="B238" s="8"/>
      <c r="C238" s="8"/>
      <c r="D238" s="8"/>
      <c r="E238" s="8"/>
      <c r="F238" s="8"/>
      <c r="G238" s="8"/>
      <c r="H238" s="8"/>
      <c r="I238" s="8"/>
      <c r="J238" s="8"/>
    </row>
    <row r="239" spans="1:14" x14ac:dyDescent="0.25">
      <c r="A239" s="8"/>
      <c r="B239" s="8"/>
      <c r="C239" s="8"/>
      <c r="D239" s="8"/>
      <c r="E239" s="8"/>
      <c r="F239" s="8"/>
      <c r="G239" s="8"/>
      <c r="H239" s="8"/>
      <c r="I239" s="8"/>
      <c r="J239" s="8"/>
    </row>
    <row r="240" spans="1:14" x14ac:dyDescent="0.25">
      <c r="A240" s="8"/>
      <c r="B240" s="8"/>
      <c r="C240" s="8"/>
      <c r="D240" s="8"/>
      <c r="E240" s="8"/>
      <c r="F240" s="8"/>
      <c r="G240" s="8"/>
      <c r="H240" s="8"/>
      <c r="I240" s="8"/>
      <c r="J240" s="8"/>
    </row>
    <row r="241" spans="1:10" x14ac:dyDescent="0.25">
      <c r="A241" s="8"/>
      <c r="B241" s="8"/>
      <c r="C241" s="8"/>
      <c r="D241" s="8"/>
      <c r="E241" s="8"/>
      <c r="F241" s="8"/>
      <c r="G241" s="8"/>
      <c r="H241" s="8"/>
      <c r="I241" s="8"/>
      <c r="J241" s="8"/>
    </row>
    <row r="242" spans="1:10" x14ac:dyDescent="0.25">
      <c r="A242" s="8"/>
      <c r="B242" s="8"/>
      <c r="C242" s="8"/>
      <c r="D242" s="8"/>
      <c r="E242" s="8"/>
      <c r="F242" s="8"/>
      <c r="G242" s="8"/>
      <c r="H242" s="8"/>
      <c r="I242" s="8"/>
      <c r="J242" s="8"/>
    </row>
    <row r="243" spans="1:10" x14ac:dyDescent="0.25">
      <c r="A243" s="8"/>
      <c r="B243" s="8"/>
      <c r="C243" s="8"/>
      <c r="D243" s="8"/>
      <c r="E243" s="8"/>
      <c r="F243" s="8"/>
      <c r="G243" s="8"/>
      <c r="H243" s="8"/>
      <c r="I243" s="8"/>
      <c r="J243" s="8"/>
    </row>
    <row r="244" spans="1:10" x14ac:dyDescent="0.25">
      <c r="A244" s="8"/>
      <c r="B244" s="8"/>
      <c r="C244" s="8"/>
      <c r="D244" s="8"/>
      <c r="E244" s="8"/>
      <c r="F244" s="8"/>
      <c r="G244" s="8"/>
      <c r="H244" s="8"/>
      <c r="I244" s="8"/>
      <c r="J244" s="8"/>
    </row>
    <row r="245" spans="1:10" x14ac:dyDescent="0.25">
      <c r="A245" s="8"/>
      <c r="B245" s="8"/>
      <c r="C245" s="8"/>
      <c r="D245" s="8"/>
      <c r="E245" s="8"/>
      <c r="F245" s="8"/>
      <c r="G245" s="8"/>
      <c r="H245" s="8"/>
      <c r="I245" s="8"/>
      <c r="J245" s="8"/>
    </row>
    <row r="246" spans="1:10" x14ac:dyDescent="0.25">
      <c r="A246" s="8"/>
      <c r="B246" s="8"/>
      <c r="C246" s="8"/>
      <c r="D246" s="8"/>
      <c r="E246" s="8"/>
      <c r="F246" s="8"/>
      <c r="G246" s="8"/>
      <c r="H246" s="8"/>
      <c r="I246" s="8"/>
      <c r="J246" s="8"/>
    </row>
    <row r="247" spans="1:10" x14ac:dyDescent="0.25">
      <c r="A247" s="8"/>
      <c r="B247" s="8"/>
      <c r="C247" s="8"/>
      <c r="D247" s="8"/>
      <c r="E247" s="8"/>
      <c r="F247" s="8"/>
      <c r="G247" s="8"/>
      <c r="H247" s="8"/>
      <c r="I247" s="8"/>
      <c r="J247" s="8"/>
    </row>
    <row r="248" spans="1:10" x14ac:dyDescent="0.25">
      <c r="A248" s="8"/>
      <c r="B248" s="8"/>
      <c r="C248" s="8"/>
      <c r="D248" s="8"/>
      <c r="E248" s="8"/>
      <c r="F248" s="8"/>
      <c r="G248" s="8"/>
      <c r="H248" s="8"/>
      <c r="I248" s="8"/>
      <c r="J248" s="8"/>
    </row>
    <row r="249" spans="1:10" x14ac:dyDescent="0.25">
      <c r="A249" s="8"/>
      <c r="B249" s="8"/>
      <c r="C249" s="8"/>
      <c r="D249" s="8"/>
      <c r="E249" s="8"/>
      <c r="F249" s="8"/>
      <c r="G249" s="8"/>
      <c r="H249" s="8"/>
      <c r="I249" s="8"/>
      <c r="J249" s="8"/>
    </row>
    <row r="250" spans="1:10" x14ac:dyDescent="0.25">
      <c r="A250" s="8"/>
      <c r="B250" s="8"/>
      <c r="C250" s="8"/>
      <c r="D250" s="8"/>
      <c r="E250" s="8"/>
      <c r="F250" s="8"/>
      <c r="G250" s="8"/>
      <c r="H250" s="8"/>
      <c r="I250" s="8"/>
      <c r="J250" s="8"/>
    </row>
    <row r="251" spans="1:10" x14ac:dyDescent="0.25">
      <c r="A251" s="8"/>
      <c r="B251" s="8"/>
      <c r="C251" s="8"/>
      <c r="D251" s="8"/>
      <c r="E251" s="8"/>
      <c r="F251" s="8"/>
      <c r="G251" s="8"/>
      <c r="H251" s="8"/>
      <c r="I251" s="8"/>
      <c r="J251" s="8"/>
    </row>
    <row r="252" spans="1:10" x14ac:dyDescent="0.25">
      <c r="A252" s="8"/>
      <c r="B252" s="8"/>
      <c r="C252" s="8"/>
      <c r="D252" s="8"/>
      <c r="E252" s="8"/>
      <c r="F252" s="8"/>
      <c r="G252" s="8"/>
      <c r="H252" s="8"/>
      <c r="I252" s="8"/>
      <c r="J252" s="8"/>
    </row>
    <row r="253" spans="1:10" x14ac:dyDescent="0.25">
      <c r="A253" s="8"/>
      <c r="B253" s="8"/>
      <c r="C253" s="8"/>
      <c r="D253" s="8"/>
      <c r="E253" s="8"/>
      <c r="F253" s="8"/>
      <c r="G253" s="8"/>
      <c r="H253" s="8"/>
      <c r="I253" s="8"/>
      <c r="J253" s="8"/>
    </row>
    <row r="254" spans="1:10" x14ac:dyDescent="0.25">
      <c r="A254" s="8"/>
      <c r="B254" s="8"/>
      <c r="C254" s="8"/>
      <c r="D254" s="8"/>
      <c r="E254" s="8"/>
      <c r="F254" s="8"/>
      <c r="G254" s="8"/>
      <c r="H254" s="8"/>
      <c r="I254" s="8"/>
      <c r="J254" s="8"/>
    </row>
    <row r="255" spans="1:10" x14ac:dyDescent="0.25">
      <c r="A255" s="8"/>
      <c r="B255" s="8"/>
      <c r="C255" s="8"/>
      <c r="D255" s="8"/>
      <c r="E255" s="8"/>
      <c r="F255" s="8"/>
      <c r="G255" s="8"/>
      <c r="H255" s="8"/>
      <c r="I255" s="8"/>
      <c r="J255" s="8"/>
    </row>
    <row r="256" spans="1:10" x14ac:dyDescent="0.25">
      <c r="A256" s="8"/>
      <c r="B256" s="8"/>
      <c r="C256" s="8"/>
      <c r="D256" s="8"/>
      <c r="E256" s="8"/>
      <c r="F256" s="8"/>
      <c r="G256" s="8"/>
      <c r="H256" s="8"/>
      <c r="I256" s="8"/>
      <c r="J256" s="8"/>
    </row>
    <row r="257" spans="1:10" x14ac:dyDescent="0.25">
      <c r="A257" s="8"/>
      <c r="B257" s="8"/>
      <c r="C257" s="8"/>
      <c r="D257" s="8"/>
      <c r="E257" s="8"/>
      <c r="F257" s="8"/>
      <c r="G257" s="8"/>
      <c r="H257" s="8"/>
      <c r="I257" s="8"/>
      <c r="J257" s="8"/>
    </row>
    <row r="258" spans="1:10" x14ac:dyDescent="0.25">
      <c r="A258" s="8"/>
      <c r="B258" s="8"/>
      <c r="C258" s="8"/>
      <c r="D258" s="8"/>
      <c r="E258" s="8"/>
      <c r="F258" s="8"/>
      <c r="G258" s="8"/>
      <c r="H258" s="8"/>
      <c r="I258" s="8"/>
      <c r="J258" s="8"/>
    </row>
    <row r="259" spans="1:10" x14ac:dyDescent="0.25">
      <c r="A259" s="8"/>
      <c r="B259" s="8"/>
      <c r="C259" s="8"/>
      <c r="D259" s="8"/>
      <c r="E259" s="8"/>
      <c r="F259" s="8"/>
      <c r="G259" s="8"/>
      <c r="H259" s="8"/>
      <c r="I259" s="8"/>
      <c r="J259" s="8"/>
    </row>
    <row r="260" spans="1:10" x14ac:dyDescent="0.25">
      <c r="A260" s="8"/>
      <c r="B260" s="8"/>
      <c r="C260" s="8"/>
      <c r="D260" s="8"/>
      <c r="E260" s="8"/>
      <c r="F260" s="8"/>
      <c r="G260" s="8"/>
      <c r="H260" s="8"/>
      <c r="I260" s="8"/>
      <c r="J260" s="8"/>
    </row>
    <row r="261" spans="1:10" x14ac:dyDescent="0.25">
      <c r="A261" s="8"/>
      <c r="B261" s="8"/>
      <c r="C261" s="8"/>
      <c r="D261" s="8"/>
      <c r="E261" s="8"/>
      <c r="F261" s="8"/>
      <c r="G261" s="8"/>
      <c r="H261" s="8"/>
      <c r="I261" s="8"/>
      <c r="J261" s="8"/>
    </row>
    <row r="262" spans="1:10" x14ac:dyDescent="0.25">
      <c r="A262" s="8"/>
      <c r="B262" s="8"/>
      <c r="C262" s="8"/>
      <c r="D262" s="8"/>
      <c r="E262" s="8"/>
      <c r="F262" s="8"/>
      <c r="G262" s="8"/>
      <c r="H262" s="8"/>
      <c r="I262" s="8"/>
      <c r="J262" s="8"/>
    </row>
    <row r="263" spans="1:10" x14ac:dyDescent="0.25">
      <c r="A263" s="8"/>
      <c r="B263" s="8"/>
      <c r="C263" s="8"/>
      <c r="D263" s="8"/>
      <c r="E263" s="8"/>
      <c r="F263" s="8"/>
      <c r="G263" s="8"/>
      <c r="H263" s="8"/>
      <c r="I263" s="8"/>
      <c r="J263" s="8"/>
    </row>
    <row r="264" spans="1:10" x14ac:dyDescent="0.25">
      <c r="A264" s="8"/>
      <c r="B264" s="8"/>
      <c r="C264" s="8"/>
      <c r="D264" s="8"/>
      <c r="E264" s="8"/>
      <c r="F264" s="8"/>
      <c r="G264" s="8"/>
      <c r="H264" s="8"/>
      <c r="I264" s="8"/>
      <c r="J264" s="8"/>
    </row>
    <row r="265" spans="1:10" x14ac:dyDescent="0.25">
      <c r="A265" s="8"/>
      <c r="B265" s="8"/>
      <c r="C265" s="8"/>
      <c r="D265" s="8"/>
      <c r="E265" s="8"/>
      <c r="F265" s="8"/>
      <c r="G265" s="8"/>
      <c r="H265" s="8"/>
      <c r="I265" s="8"/>
      <c r="J265" s="8"/>
    </row>
    <row r="266" spans="1:10" x14ac:dyDescent="0.25">
      <c r="A266" s="8"/>
      <c r="B266" s="8"/>
      <c r="C266" s="8"/>
      <c r="D266" s="8"/>
      <c r="E266" s="8"/>
      <c r="F266" s="8"/>
      <c r="G266" s="8"/>
      <c r="H266" s="8"/>
      <c r="I266" s="8"/>
      <c r="J266" s="8"/>
    </row>
    <row r="267" spans="1:10" x14ac:dyDescent="0.25">
      <c r="A267" s="8"/>
      <c r="B267" s="8"/>
      <c r="C267" s="8"/>
      <c r="D267" s="8"/>
      <c r="E267" s="8"/>
      <c r="F267" s="8"/>
      <c r="G267" s="8"/>
      <c r="H267" s="8"/>
      <c r="I267" s="8"/>
      <c r="J267" s="8"/>
    </row>
    <row r="268" spans="1:10" x14ac:dyDescent="0.25">
      <c r="A268" s="8"/>
      <c r="B268" s="8"/>
      <c r="C268" s="8"/>
      <c r="D268" s="8"/>
      <c r="E268" s="8"/>
      <c r="F268" s="8"/>
      <c r="G268" s="8"/>
      <c r="H268" s="8"/>
      <c r="I268" s="8"/>
      <c r="J268" s="8"/>
    </row>
    <row r="269" spans="1:10" x14ac:dyDescent="0.25">
      <c r="A269" s="8"/>
      <c r="B269" s="8"/>
      <c r="C269" s="8"/>
      <c r="D269" s="8"/>
      <c r="E269" s="8"/>
      <c r="F269" s="8"/>
      <c r="G269" s="8"/>
      <c r="H269" s="8"/>
      <c r="I269" s="8"/>
      <c r="J269" s="8"/>
    </row>
    <row r="270" spans="1:10" x14ac:dyDescent="0.25">
      <c r="A270" s="8"/>
      <c r="B270" s="8"/>
      <c r="C270" s="8"/>
      <c r="D270" s="8"/>
      <c r="E270" s="8"/>
      <c r="F270" s="8"/>
      <c r="G270" s="8"/>
      <c r="H270" s="8"/>
      <c r="I270" s="8"/>
      <c r="J270" s="8"/>
    </row>
    <row r="271" spans="1:10" x14ac:dyDescent="0.25">
      <c r="A271" s="8"/>
      <c r="B271" s="8"/>
      <c r="C271" s="8"/>
      <c r="D271" s="8"/>
      <c r="E271" s="8"/>
      <c r="F271" s="8"/>
      <c r="G271" s="8"/>
      <c r="H271" s="8"/>
      <c r="I271" s="8"/>
      <c r="J271" s="8"/>
    </row>
    <row r="272" spans="1:10" x14ac:dyDescent="0.25">
      <c r="A272" s="8"/>
      <c r="B272" s="8"/>
      <c r="C272" s="8"/>
      <c r="D272" s="8"/>
      <c r="E272" s="8"/>
      <c r="F272" s="8"/>
      <c r="G272" s="8"/>
      <c r="H272" s="8"/>
      <c r="I272" s="8"/>
      <c r="J272" s="8"/>
    </row>
    <row r="273" spans="1:10" x14ac:dyDescent="0.25">
      <c r="A273" s="8"/>
      <c r="B273" s="8"/>
      <c r="C273" s="8"/>
      <c r="D273" s="8"/>
      <c r="E273" s="8"/>
      <c r="F273" s="8"/>
      <c r="G273" s="8"/>
      <c r="H273" s="8"/>
      <c r="I273" s="8"/>
      <c r="J273" s="8"/>
    </row>
    <row r="274" spans="1:10" x14ac:dyDescent="0.25">
      <c r="A274" s="8"/>
      <c r="B274" s="8"/>
      <c r="C274" s="8"/>
      <c r="D274" s="8"/>
      <c r="E274" s="8"/>
      <c r="F274" s="8"/>
      <c r="G274" s="8"/>
      <c r="H274" s="8"/>
      <c r="I274" s="8"/>
      <c r="J274" s="8"/>
    </row>
    <row r="275" spans="1:10" x14ac:dyDescent="0.25">
      <c r="A275" s="8"/>
      <c r="B275" s="8"/>
      <c r="C275" s="8"/>
      <c r="D275" s="8"/>
      <c r="E275" s="8"/>
      <c r="F275" s="8"/>
      <c r="G275" s="8"/>
      <c r="H275" s="8"/>
      <c r="I275" s="8"/>
      <c r="J275" s="8"/>
    </row>
    <row r="276" spans="1:10" x14ac:dyDescent="0.25">
      <c r="A276" s="8"/>
      <c r="B276" s="8"/>
      <c r="C276" s="8"/>
      <c r="D276" s="8"/>
      <c r="E276" s="8"/>
      <c r="F276" s="8"/>
      <c r="G276" s="8"/>
      <c r="H276" s="8"/>
      <c r="I276" s="8"/>
      <c r="J276" s="8"/>
    </row>
    <row r="277" spans="1:10" x14ac:dyDescent="0.25">
      <c r="A277" s="8"/>
      <c r="B277" s="8"/>
      <c r="C277" s="8"/>
      <c r="D277" s="8"/>
      <c r="E277" s="8"/>
      <c r="F277" s="8"/>
      <c r="G277" s="8"/>
      <c r="H277" s="8"/>
      <c r="I277" s="8"/>
      <c r="J277" s="8"/>
    </row>
    <row r="278" spans="1:10" x14ac:dyDescent="0.25">
      <c r="A278" s="8"/>
      <c r="B278" s="8"/>
      <c r="C278" s="8"/>
      <c r="D278" s="8"/>
      <c r="E278" s="8"/>
      <c r="F278" s="8"/>
      <c r="G278" s="8"/>
      <c r="H278" s="8"/>
      <c r="I278" s="8"/>
      <c r="J278" s="8"/>
    </row>
    <row r="279" spans="1:10" x14ac:dyDescent="0.25">
      <c r="A279" s="8"/>
      <c r="B279" s="8"/>
      <c r="C279" s="8"/>
      <c r="D279" s="8"/>
      <c r="E279" s="8"/>
      <c r="F279" s="8"/>
      <c r="G279" s="8"/>
      <c r="H279" s="8"/>
      <c r="I279" s="8"/>
      <c r="J279" s="8"/>
    </row>
    <row r="280" spans="1:10" x14ac:dyDescent="0.25">
      <c r="A280" s="8"/>
      <c r="B280" s="8"/>
      <c r="C280" s="8"/>
      <c r="D280" s="8"/>
      <c r="E280" s="8"/>
      <c r="F280" s="8"/>
      <c r="G280" s="8"/>
      <c r="H280" s="8"/>
      <c r="I280" s="8"/>
      <c r="J280" s="8"/>
    </row>
    <row r="281" spans="1:10" x14ac:dyDescent="0.25">
      <c r="A281" s="8"/>
      <c r="B281" s="8"/>
      <c r="C281" s="8"/>
      <c r="D281" s="8"/>
      <c r="E281" s="8"/>
      <c r="F281" s="8"/>
      <c r="G281" s="8"/>
      <c r="H281" s="8"/>
      <c r="I281" s="8"/>
      <c r="J281" s="8"/>
    </row>
    <row r="282" spans="1:10" x14ac:dyDescent="0.25">
      <c r="A282" s="8"/>
      <c r="B282" s="8"/>
      <c r="C282" s="8"/>
      <c r="D282" s="8"/>
      <c r="E282" s="8"/>
      <c r="F282" s="8"/>
      <c r="G282" s="8"/>
      <c r="H282" s="8"/>
      <c r="I282" s="8"/>
      <c r="J282" s="8"/>
    </row>
    <row r="283" spans="1:10" x14ac:dyDescent="0.25">
      <c r="A283" s="8"/>
      <c r="B283" s="8"/>
      <c r="C283" s="8"/>
      <c r="D283" s="8"/>
      <c r="E283" s="8"/>
      <c r="F283" s="8"/>
      <c r="G283" s="8"/>
      <c r="H283" s="8"/>
      <c r="I283" s="8"/>
      <c r="J283" s="8"/>
    </row>
    <row r="284" spans="1:10" x14ac:dyDescent="0.25">
      <c r="A284" s="8"/>
      <c r="B284" s="8"/>
      <c r="C284" s="8"/>
      <c r="D284" s="8"/>
      <c r="E284" s="8"/>
      <c r="F284" s="8"/>
      <c r="G284" s="8"/>
      <c r="H284" s="8"/>
      <c r="I284" s="8"/>
      <c r="J284" s="8"/>
    </row>
    <row r="285" spans="1:10" x14ac:dyDescent="0.25">
      <c r="A285" s="8"/>
      <c r="B285" s="8"/>
      <c r="C285" s="8"/>
      <c r="D285" s="8"/>
      <c r="E285" s="8"/>
      <c r="F285" s="8"/>
      <c r="G285" s="8"/>
      <c r="H285" s="8"/>
      <c r="I285" s="8"/>
      <c r="J285" s="8"/>
    </row>
    <row r="286" spans="1:10" x14ac:dyDescent="0.25">
      <c r="A286" s="8"/>
      <c r="B286" s="8"/>
      <c r="C286" s="8"/>
      <c r="D286" s="8"/>
      <c r="E286" s="8"/>
      <c r="F286" s="8"/>
      <c r="G286" s="8"/>
      <c r="H286" s="8"/>
      <c r="I286" s="8"/>
      <c r="J286" s="8"/>
    </row>
    <row r="287" spans="1:10" x14ac:dyDescent="0.25">
      <c r="A287" s="8"/>
      <c r="B287" s="8"/>
      <c r="C287" s="8"/>
      <c r="D287" s="8"/>
      <c r="E287" s="8"/>
      <c r="F287" s="8"/>
      <c r="G287" s="8"/>
      <c r="H287" s="8"/>
      <c r="I287" s="8"/>
      <c r="J287" s="8"/>
    </row>
    <row r="288" spans="1:10" x14ac:dyDescent="0.25">
      <c r="A288" s="8"/>
      <c r="B288" s="8"/>
      <c r="C288" s="8"/>
      <c r="D288" s="8"/>
      <c r="E288" s="8"/>
      <c r="F288" s="8"/>
      <c r="G288" s="8"/>
      <c r="H288" s="8"/>
      <c r="I288" s="8"/>
      <c r="J288" s="8"/>
    </row>
    <row r="289" spans="1:10" x14ac:dyDescent="0.25">
      <c r="A289" s="8"/>
      <c r="B289" s="8"/>
      <c r="C289" s="8"/>
      <c r="D289" s="8"/>
      <c r="E289" s="8"/>
      <c r="F289" s="8"/>
      <c r="G289" s="8"/>
      <c r="H289" s="8"/>
      <c r="I289" s="8"/>
      <c r="J289" s="8"/>
    </row>
    <row r="290" spans="1:10" x14ac:dyDescent="0.25">
      <c r="A290" s="8"/>
      <c r="B290" s="8"/>
      <c r="C290" s="8"/>
      <c r="D290" s="8"/>
      <c r="E290" s="8"/>
      <c r="F290" s="8"/>
      <c r="G290" s="8"/>
      <c r="H290" s="8"/>
      <c r="I290" s="8"/>
      <c r="J290" s="8"/>
    </row>
    <row r="291" spans="1:10" x14ac:dyDescent="0.25">
      <c r="A291" s="8"/>
      <c r="B291" s="8"/>
      <c r="C291" s="8"/>
      <c r="D291" s="8"/>
      <c r="E291" s="8"/>
      <c r="F291" s="8"/>
      <c r="G291" s="8"/>
      <c r="H291" s="8"/>
      <c r="I291" s="8"/>
      <c r="J291" s="8"/>
    </row>
    <row r="292" spans="1:10" x14ac:dyDescent="0.25">
      <c r="A292" s="8"/>
      <c r="B292" s="8"/>
      <c r="C292" s="8"/>
      <c r="D292" s="8"/>
      <c r="E292" s="8"/>
      <c r="F292" s="8"/>
      <c r="G292" s="8"/>
      <c r="H292" s="8"/>
      <c r="I292" s="8"/>
      <c r="J292" s="8"/>
    </row>
    <row r="293" spans="1:10" x14ac:dyDescent="0.25">
      <c r="A293" s="8"/>
      <c r="B293" s="8"/>
      <c r="C293" s="8"/>
      <c r="D293" s="8"/>
      <c r="E293" s="8"/>
      <c r="F293" s="8"/>
      <c r="G293" s="8"/>
      <c r="H293" s="8"/>
      <c r="I293" s="8"/>
      <c r="J293" s="8"/>
    </row>
    <row r="294" spans="1:10" x14ac:dyDescent="0.25">
      <c r="A294" s="8"/>
      <c r="B294" s="8"/>
      <c r="C294" s="8"/>
      <c r="D294" s="8"/>
      <c r="E294" s="8"/>
      <c r="F294" s="8"/>
      <c r="G294" s="8"/>
      <c r="H294" s="8"/>
      <c r="I294" s="8"/>
      <c r="J294" s="8"/>
    </row>
    <row r="295" spans="1:10" x14ac:dyDescent="0.25">
      <c r="A295" s="8"/>
      <c r="B295" s="8"/>
      <c r="C295" s="8"/>
      <c r="D295" s="8"/>
      <c r="E295" s="8"/>
      <c r="F295" s="8"/>
      <c r="G295" s="8"/>
      <c r="H295" s="8"/>
      <c r="I295" s="8"/>
      <c r="J295" s="8"/>
    </row>
    <row r="296" spans="1:10" x14ac:dyDescent="0.25">
      <c r="A296" s="8"/>
      <c r="B296" s="8"/>
      <c r="C296" s="8"/>
      <c r="D296" s="8"/>
      <c r="E296" s="8"/>
      <c r="F296" s="8"/>
      <c r="G296" s="8"/>
      <c r="H296" s="8"/>
      <c r="I296" s="8"/>
      <c r="J296" s="8"/>
    </row>
    <row r="297" spans="1:10" x14ac:dyDescent="0.25">
      <c r="A297" s="8"/>
      <c r="B297" s="8"/>
      <c r="C297" s="8"/>
      <c r="D297" s="8"/>
      <c r="E297" s="8"/>
      <c r="F297" s="8"/>
      <c r="G297" s="8"/>
      <c r="H297" s="8"/>
      <c r="I297" s="8"/>
      <c r="J297" s="8"/>
    </row>
    <row r="298" spans="1:10" x14ac:dyDescent="0.25">
      <c r="A298" s="8"/>
      <c r="B298" s="8"/>
      <c r="C298" s="8"/>
      <c r="D298" s="8"/>
      <c r="E298" s="8"/>
      <c r="F298" s="8"/>
      <c r="G298" s="8"/>
      <c r="H298" s="8"/>
      <c r="I298" s="8"/>
      <c r="J298" s="8"/>
    </row>
    <row r="299" spans="1:10" x14ac:dyDescent="0.25">
      <c r="A299" s="8"/>
      <c r="B299" s="8"/>
      <c r="C299" s="8"/>
      <c r="D299" s="8"/>
      <c r="E299" s="8"/>
      <c r="F299" s="8"/>
      <c r="G299" s="8"/>
      <c r="H299" s="8"/>
      <c r="I299" s="8"/>
      <c r="J299" s="8"/>
    </row>
    <row r="300" spans="1:10" x14ac:dyDescent="0.25">
      <c r="A300" s="8"/>
      <c r="B300" s="8"/>
      <c r="C300" s="8"/>
      <c r="D300" s="8"/>
      <c r="E300" s="8"/>
      <c r="F300" s="8"/>
      <c r="G300" s="8"/>
      <c r="H300" s="8"/>
      <c r="I300" s="8"/>
      <c r="J300" s="8"/>
    </row>
    <row r="301" spans="1:10" x14ac:dyDescent="0.25">
      <c r="A301" s="8"/>
      <c r="B301" s="8"/>
      <c r="C301" s="8"/>
      <c r="D301" s="8"/>
      <c r="E301" s="8"/>
      <c r="F301" s="8"/>
      <c r="G301" s="8"/>
      <c r="H301" s="8"/>
      <c r="I301" s="8"/>
      <c r="J301" s="8"/>
    </row>
    <row r="302" spans="1:10" x14ac:dyDescent="0.25">
      <c r="A302" s="8"/>
      <c r="B302" s="8"/>
      <c r="C302" s="8"/>
      <c r="D302" s="8"/>
      <c r="E302" s="8"/>
      <c r="F302" s="8"/>
      <c r="G302" s="8"/>
      <c r="H302" s="8"/>
      <c r="I302" s="8"/>
      <c r="J302" s="8"/>
    </row>
    <row r="303" spans="1:10" x14ac:dyDescent="0.25">
      <c r="A303" s="8"/>
      <c r="B303" s="8"/>
      <c r="C303" s="8"/>
      <c r="D303" s="8"/>
      <c r="E303" s="8"/>
      <c r="F303" s="8"/>
      <c r="G303" s="8"/>
      <c r="H303" s="8"/>
      <c r="I303" s="8"/>
      <c r="J303" s="8"/>
    </row>
    <row r="304" spans="1:10" x14ac:dyDescent="0.25">
      <c r="A304" s="8"/>
      <c r="B304" s="8"/>
      <c r="C304" s="8"/>
      <c r="D304" s="8"/>
      <c r="E304" s="8"/>
      <c r="F304" s="8"/>
      <c r="G304" s="8"/>
      <c r="H304" s="8"/>
      <c r="I304" s="8"/>
      <c r="J304" s="8"/>
    </row>
    <row r="305" spans="1:10" x14ac:dyDescent="0.25">
      <c r="A305" s="8"/>
      <c r="B305" s="8"/>
      <c r="C305" s="8"/>
      <c r="D305" s="8"/>
      <c r="E305" s="8"/>
      <c r="F305" s="8"/>
      <c r="G305" s="8"/>
      <c r="H305" s="8"/>
      <c r="I305" s="8"/>
      <c r="J305" s="8"/>
    </row>
    <row r="306" spans="1:10" x14ac:dyDescent="0.25">
      <c r="A306" s="8"/>
      <c r="B306" s="8"/>
      <c r="C306" s="8"/>
      <c r="D306" s="8"/>
      <c r="E306" s="8"/>
      <c r="F306" s="8"/>
      <c r="G306" s="8"/>
      <c r="H306" s="8"/>
      <c r="I306" s="8"/>
      <c r="J306" s="8"/>
    </row>
    <row r="307" spans="1:10" x14ac:dyDescent="0.25">
      <c r="A307" s="8"/>
      <c r="B307" s="8"/>
      <c r="C307" s="8"/>
      <c r="D307" s="8"/>
      <c r="E307" s="8"/>
      <c r="F307" s="8"/>
      <c r="G307" s="8"/>
      <c r="H307" s="8"/>
      <c r="I307" s="8"/>
      <c r="J307" s="8"/>
    </row>
    <row r="308" spans="1:10" x14ac:dyDescent="0.25">
      <c r="A308" s="8"/>
      <c r="B308" s="8"/>
      <c r="C308" s="8"/>
      <c r="D308" s="8"/>
      <c r="E308" s="8"/>
      <c r="F308" s="8"/>
      <c r="G308" s="8"/>
      <c r="H308" s="8"/>
      <c r="I308" s="8"/>
      <c r="J308" s="8"/>
    </row>
    <row r="309" spans="1:10" x14ac:dyDescent="0.25">
      <c r="A309" s="8"/>
      <c r="B309" s="8"/>
      <c r="C309" s="8"/>
      <c r="D309" s="8"/>
      <c r="E309" s="8"/>
      <c r="F309" s="8"/>
      <c r="G309" s="8"/>
      <c r="H309" s="8"/>
      <c r="I309" s="8"/>
      <c r="J309" s="8"/>
    </row>
    <row r="310" spans="1:10" x14ac:dyDescent="0.25">
      <c r="A310" s="8"/>
      <c r="B310" s="8"/>
      <c r="C310" s="8"/>
      <c r="D310" s="8"/>
      <c r="E310" s="8"/>
      <c r="F310" s="8"/>
      <c r="G310" s="8"/>
      <c r="H310" s="8"/>
      <c r="I310" s="8"/>
      <c r="J310" s="8"/>
    </row>
    <row r="311" spans="1:10" x14ac:dyDescent="0.25">
      <c r="A311" s="8"/>
      <c r="B311" s="8"/>
      <c r="C311" s="8"/>
      <c r="D311" s="8"/>
      <c r="E311" s="8"/>
      <c r="F311" s="8"/>
      <c r="G311" s="8"/>
      <c r="H311" s="8"/>
      <c r="I311" s="8"/>
      <c r="J311" s="8"/>
    </row>
    <row r="312" spans="1:10" x14ac:dyDescent="0.25">
      <c r="A312" s="8"/>
      <c r="B312" s="8"/>
      <c r="C312" s="8"/>
      <c r="D312" s="8"/>
      <c r="E312" s="8"/>
      <c r="F312" s="8"/>
      <c r="G312" s="8"/>
      <c r="H312" s="8"/>
      <c r="I312" s="8"/>
      <c r="J312" s="8"/>
    </row>
    <row r="313" spans="1:10" x14ac:dyDescent="0.25">
      <c r="A313" s="8"/>
      <c r="B313" s="8"/>
      <c r="C313" s="8"/>
      <c r="D313" s="8"/>
      <c r="E313" s="8"/>
      <c r="F313" s="8"/>
      <c r="G313" s="8"/>
      <c r="H313" s="8"/>
      <c r="I313" s="8"/>
      <c r="J313" s="8"/>
    </row>
    <row r="314" spans="1:10" x14ac:dyDescent="0.25">
      <c r="A314" s="8"/>
      <c r="B314" s="8"/>
      <c r="C314" s="8"/>
      <c r="D314" s="8"/>
      <c r="E314" s="8"/>
      <c r="F314" s="8"/>
      <c r="G314" s="8"/>
      <c r="H314" s="8"/>
      <c r="I314" s="8"/>
      <c r="J314" s="8"/>
    </row>
    <row r="315" spans="1:10" x14ac:dyDescent="0.25">
      <c r="A315" s="8"/>
      <c r="B315" s="8"/>
      <c r="C315" s="8"/>
      <c r="D315" s="8"/>
      <c r="E315" s="8"/>
      <c r="F315" s="8"/>
      <c r="G315" s="8"/>
      <c r="H315" s="8"/>
      <c r="I315" s="8"/>
      <c r="J315" s="8"/>
    </row>
    <row r="316" spans="1:10" x14ac:dyDescent="0.25">
      <c r="A316" s="8"/>
      <c r="B316" s="8"/>
      <c r="C316" s="8"/>
      <c r="D316" s="8"/>
      <c r="E316" s="8"/>
      <c r="F316" s="8"/>
      <c r="G316" s="8"/>
      <c r="H316" s="8"/>
      <c r="I316" s="8"/>
      <c r="J316" s="8"/>
    </row>
    <row r="317" spans="1:10" x14ac:dyDescent="0.25">
      <c r="A317" s="8"/>
      <c r="B317" s="8"/>
      <c r="C317" s="8"/>
      <c r="D317" s="8"/>
      <c r="E317" s="8"/>
      <c r="F317" s="8"/>
      <c r="G317" s="8"/>
      <c r="H317" s="8"/>
      <c r="I317" s="8"/>
      <c r="J317" s="8"/>
    </row>
    <row r="318" spans="1:10" x14ac:dyDescent="0.25">
      <c r="A318" s="8"/>
      <c r="B318" s="8"/>
      <c r="C318" s="8"/>
      <c r="D318" s="8"/>
      <c r="E318" s="8"/>
      <c r="F318" s="8"/>
      <c r="G318" s="8"/>
      <c r="H318" s="8"/>
      <c r="I318" s="8"/>
      <c r="J318" s="8"/>
    </row>
    <row r="319" spans="1:10" x14ac:dyDescent="0.25">
      <c r="A319" s="8"/>
      <c r="B319" s="8"/>
      <c r="C319" s="8"/>
      <c r="D319" s="8"/>
      <c r="E319" s="8"/>
      <c r="F319" s="8"/>
      <c r="G319" s="8"/>
      <c r="H319" s="8"/>
      <c r="I319" s="8"/>
      <c r="J319" s="8"/>
    </row>
    <row r="320" spans="1:10" x14ac:dyDescent="0.25">
      <c r="A320" s="8"/>
      <c r="B320" s="8"/>
      <c r="C320" s="8"/>
      <c r="D320" s="8"/>
      <c r="E320" s="8"/>
      <c r="F320" s="8"/>
      <c r="G320" s="8"/>
      <c r="H320" s="8"/>
      <c r="I320" s="8"/>
      <c r="J320" s="8"/>
    </row>
    <row r="321" spans="1:10" x14ac:dyDescent="0.25">
      <c r="A321" s="8"/>
      <c r="B321" s="8"/>
      <c r="C321" s="8"/>
      <c r="D321" s="8"/>
      <c r="E321" s="8"/>
      <c r="F321" s="8"/>
      <c r="G321" s="8"/>
      <c r="H321" s="8"/>
      <c r="I321" s="8"/>
      <c r="J321" s="8"/>
    </row>
    <row r="322" spans="1:10" x14ac:dyDescent="0.25">
      <c r="A322" s="8"/>
      <c r="B322" s="8"/>
      <c r="C322" s="8"/>
      <c r="D322" s="8"/>
      <c r="E322" s="8"/>
      <c r="F322" s="8"/>
      <c r="G322" s="8"/>
      <c r="H322" s="8"/>
      <c r="I322" s="8"/>
      <c r="J322" s="8"/>
    </row>
    <row r="323" spans="1:10" x14ac:dyDescent="0.25">
      <c r="A323" s="8"/>
      <c r="B323" s="8"/>
      <c r="C323" s="8"/>
      <c r="D323" s="8"/>
      <c r="E323" s="8"/>
      <c r="F323" s="8"/>
      <c r="G323" s="8"/>
      <c r="H323" s="8"/>
      <c r="I323" s="8"/>
      <c r="J323" s="8"/>
    </row>
    <row r="324" spans="1:10" x14ac:dyDescent="0.25">
      <c r="A324" s="8"/>
      <c r="B324" s="8"/>
      <c r="C324" s="8"/>
      <c r="D324" s="8"/>
      <c r="E324" s="8"/>
      <c r="F324" s="8"/>
      <c r="G324" s="8"/>
      <c r="H324" s="8"/>
      <c r="I324" s="8"/>
      <c r="J324" s="8"/>
    </row>
    <row r="325" spans="1:10" x14ac:dyDescent="0.25">
      <c r="A325" s="8"/>
      <c r="B325" s="8"/>
      <c r="C325" s="8"/>
      <c r="D325" s="8"/>
      <c r="E325" s="8"/>
      <c r="F325" s="8"/>
      <c r="G325" s="8"/>
      <c r="H325" s="8"/>
      <c r="I325" s="8"/>
      <c r="J325" s="8"/>
    </row>
    <row r="326" spans="1:10" x14ac:dyDescent="0.25">
      <c r="A326" s="8"/>
      <c r="B326" s="8"/>
      <c r="C326" s="8"/>
      <c r="D326" s="8"/>
      <c r="E326" s="8"/>
      <c r="F326" s="8"/>
      <c r="G326" s="8"/>
      <c r="H326" s="8"/>
      <c r="I326" s="8"/>
      <c r="J326" s="8"/>
    </row>
    <row r="327" spans="1:10" x14ac:dyDescent="0.25">
      <c r="A327" s="8"/>
      <c r="B327" s="8"/>
      <c r="C327" s="8"/>
      <c r="D327" s="8"/>
      <c r="E327" s="8"/>
      <c r="F327" s="8"/>
      <c r="G327" s="8"/>
      <c r="H327" s="8"/>
      <c r="I327" s="8"/>
      <c r="J327" s="8"/>
    </row>
    <row r="328" spans="1:10" x14ac:dyDescent="0.25">
      <c r="A328" s="8"/>
      <c r="B328" s="8"/>
      <c r="C328" s="8"/>
      <c r="D328" s="8"/>
      <c r="E328" s="8"/>
      <c r="F328" s="8"/>
      <c r="G328" s="8"/>
      <c r="H328" s="8"/>
      <c r="I328" s="8"/>
      <c r="J328" s="8"/>
    </row>
    <row r="329" spans="1:10" x14ac:dyDescent="0.25">
      <c r="A329" s="8"/>
      <c r="B329" s="8"/>
      <c r="C329" s="8"/>
      <c r="D329" s="8"/>
      <c r="E329" s="8"/>
      <c r="F329" s="8"/>
      <c r="G329" s="8"/>
      <c r="H329" s="8"/>
      <c r="I329" s="8"/>
      <c r="J329" s="8"/>
    </row>
    <row r="330" spans="1:10" x14ac:dyDescent="0.25">
      <c r="A330" s="8"/>
      <c r="B330" s="8"/>
      <c r="C330" s="8"/>
      <c r="D330" s="8"/>
      <c r="E330" s="8"/>
      <c r="F330" s="8"/>
      <c r="G330" s="8"/>
      <c r="H330" s="8"/>
      <c r="I330" s="8"/>
      <c r="J330" s="8"/>
    </row>
    <row r="331" spans="1:10" x14ac:dyDescent="0.25">
      <c r="A331" s="8"/>
      <c r="B331" s="8"/>
      <c r="C331" s="8"/>
      <c r="D331" s="8"/>
      <c r="E331" s="8"/>
      <c r="F331" s="8"/>
      <c r="G331" s="8"/>
      <c r="H331" s="8"/>
      <c r="I331" s="8"/>
      <c r="J331" s="8"/>
    </row>
    <row r="332" spans="1:10" x14ac:dyDescent="0.25">
      <c r="A332" s="8"/>
      <c r="B332" s="8"/>
      <c r="C332" s="8"/>
      <c r="D332" s="8"/>
      <c r="E332" s="8"/>
      <c r="F332" s="8"/>
      <c r="G332" s="8"/>
      <c r="H332" s="8"/>
      <c r="I332" s="8"/>
      <c r="J332" s="8"/>
    </row>
    <row r="333" spans="1:10" x14ac:dyDescent="0.25">
      <c r="A333" s="8"/>
      <c r="B333" s="8"/>
      <c r="C333" s="8"/>
      <c r="D333" s="8"/>
      <c r="E333" s="8"/>
      <c r="F333" s="8"/>
      <c r="G333" s="8"/>
      <c r="H333" s="8"/>
      <c r="I333" s="8"/>
      <c r="J333" s="8"/>
    </row>
    <row r="334" spans="1:10" x14ac:dyDescent="0.25">
      <c r="A334" s="8"/>
      <c r="B334" s="8"/>
      <c r="C334" s="8"/>
      <c r="D334" s="8"/>
      <c r="E334" s="8"/>
      <c r="F334" s="8"/>
      <c r="G334" s="8"/>
      <c r="H334" s="8"/>
      <c r="I334" s="8"/>
      <c r="J334" s="8"/>
    </row>
    <row r="335" spans="1:10" x14ac:dyDescent="0.25">
      <c r="A335" s="8"/>
      <c r="B335" s="8"/>
      <c r="C335" s="8"/>
      <c r="D335" s="8"/>
      <c r="E335" s="8"/>
      <c r="F335" s="8"/>
      <c r="G335" s="8"/>
      <c r="H335" s="8"/>
      <c r="I335" s="8"/>
      <c r="J335" s="8"/>
    </row>
    <row r="336" spans="1:10" x14ac:dyDescent="0.25">
      <c r="A336" s="8"/>
      <c r="B336" s="8"/>
      <c r="C336" s="8"/>
      <c r="D336" s="8"/>
      <c r="E336" s="8"/>
      <c r="F336" s="8"/>
      <c r="G336" s="8"/>
      <c r="H336" s="8"/>
      <c r="I336" s="8"/>
      <c r="J336" s="8"/>
    </row>
    <row r="337" spans="1:10" x14ac:dyDescent="0.25">
      <c r="A337" s="8"/>
      <c r="B337" s="8"/>
      <c r="C337" s="8"/>
      <c r="D337" s="8"/>
      <c r="E337" s="8"/>
      <c r="F337" s="8"/>
      <c r="G337" s="8"/>
      <c r="H337" s="8"/>
      <c r="I337" s="8"/>
      <c r="J337" s="8"/>
    </row>
    <row r="338" spans="1:10" x14ac:dyDescent="0.25">
      <c r="A338" s="8"/>
      <c r="B338" s="8"/>
      <c r="C338" s="8"/>
      <c r="D338" s="8"/>
      <c r="E338" s="8"/>
      <c r="F338" s="8"/>
      <c r="G338" s="8"/>
      <c r="H338" s="8"/>
      <c r="I338" s="8"/>
      <c r="J338" s="8"/>
    </row>
    <row r="339" spans="1:10" x14ac:dyDescent="0.25">
      <c r="A339" s="8"/>
      <c r="B339" s="8"/>
      <c r="C339" s="8"/>
      <c r="D339" s="8"/>
      <c r="E339" s="8"/>
      <c r="F339" s="8"/>
      <c r="G339" s="8"/>
      <c r="H339" s="8"/>
      <c r="I339" s="8"/>
      <c r="J339" s="8"/>
    </row>
    <row r="340" spans="1:10" x14ac:dyDescent="0.25">
      <c r="A340" s="8"/>
      <c r="B340" s="8"/>
      <c r="C340" s="8"/>
      <c r="D340" s="8"/>
      <c r="E340" s="8"/>
      <c r="F340" s="8"/>
      <c r="G340" s="8"/>
      <c r="H340" s="8"/>
      <c r="I340" s="8"/>
      <c r="J340" s="8"/>
    </row>
    <row r="341" spans="1:10" x14ac:dyDescent="0.25">
      <c r="A341" s="8"/>
      <c r="B341" s="8"/>
      <c r="C341" s="8"/>
      <c r="D341" s="8"/>
      <c r="E341" s="8"/>
      <c r="F341" s="8"/>
      <c r="G341" s="8"/>
      <c r="H341" s="8"/>
      <c r="I341" s="8"/>
      <c r="J341" s="8"/>
    </row>
    <row r="342" spans="1:10" x14ac:dyDescent="0.25">
      <c r="A342" s="8"/>
      <c r="B342" s="8"/>
      <c r="C342" s="8"/>
      <c r="D342" s="8"/>
      <c r="E342" s="8"/>
      <c r="F342" s="8"/>
      <c r="G342" s="8"/>
      <c r="H342" s="8"/>
      <c r="I342" s="8"/>
      <c r="J342" s="8"/>
    </row>
    <row r="343" spans="1:10" x14ac:dyDescent="0.25">
      <c r="A343" s="8"/>
      <c r="B343" s="8"/>
      <c r="C343" s="8"/>
      <c r="D343" s="8"/>
      <c r="E343" s="8"/>
      <c r="F343" s="8"/>
      <c r="G343" s="8"/>
      <c r="H343" s="8"/>
      <c r="I343" s="8"/>
      <c r="J343" s="8"/>
    </row>
    <row r="344" spans="1:10" x14ac:dyDescent="0.25">
      <c r="A344" s="8"/>
      <c r="B344" s="8"/>
      <c r="C344" s="8"/>
      <c r="D344" s="8"/>
      <c r="E344" s="8"/>
      <c r="F344" s="8"/>
      <c r="G344" s="8"/>
      <c r="H344" s="8"/>
      <c r="I344" s="8"/>
      <c r="J344" s="8"/>
    </row>
    <row r="345" spans="1:10" x14ac:dyDescent="0.25">
      <c r="A345" s="8"/>
      <c r="B345" s="8"/>
      <c r="C345" s="8"/>
      <c r="D345" s="8"/>
      <c r="E345" s="8"/>
      <c r="F345" s="8"/>
      <c r="G345" s="8"/>
      <c r="H345" s="8"/>
      <c r="I345" s="8"/>
      <c r="J345" s="8"/>
    </row>
    <row r="346" spans="1:10" x14ac:dyDescent="0.25">
      <c r="A346" s="8"/>
      <c r="B346" s="8"/>
      <c r="C346" s="8"/>
      <c r="D346" s="8"/>
      <c r="E346" s="8"/>
      <c r="F346" s="8"/>
      <c r="G346" s="8"/>
      <c r="H346" s="8"/>
      <c r="I346" s="8"/>
      <c r="J346" s="8"/>
    </row>
    <row r="347" spans="1:10" x14ac:dyDescent="0.25">
      <c r="A347" s="8"/>
      <c r="B347" s="8"/>
      <c r="C347" s="8"/>
      <c r="D347" s="8"/>
      <c r="E347" s="8"/>
      <c r="F347" s="8"/>
      <c r="G347" s="8"/>
      <c r="H347" s="8"/>
      <c r="I347" s="8"/>
      <c r="J347" s="8"/>
    </row>
    <row r="348" spans="1:10" x14ac:dyDescent="0.25">
      <c r="A348" s="8"/>
      <c r="B348" s="8"/>
      <c r="C348" s="8"/>
      <c r="D348" s="8"/>
      <c r="E348" s="8"/>
      <c r="F348" s="8"/>
      <c r="G348" s="8"/>
      <c r="H348" s="8"/>
      <c r="I348" s="8"/>
      <c r="J348" s="2"/>
    </row>
    <row r="349" spans="1:10" x14ac:dyDescent="0.25">
      <c r="A349" s="8"/>
      <c r="B349" s="8"/>
      <c r="C349" s="8"/>
      <c r="D349" s="8"/>
      <c r="E349" s="8"/>
      <c r="F349" s="8"/>
      <c r="G349" s="8"/>
      <c r="H349" s="8"/>
      <c r="I349" s="8"/>
      <c r="J349" s="2"/>
    </row>
    <row r="350" spans="1:10" x14ac:dyDescent="0.25">
      <c r="A350" s="8"/>
      <c r="B350" s="8"/>
      <c r="C350" s="8"/>
      <c r="D350" s="8"/>
      <c r="E350" s="8"/>
      <c r="F350" s="8"/>
      <c r="G350" s="8"/>
      <c r="H350" s="8"/>
      <c r="I350" s="8"/>
      <c r="J350" s="2"/>
    </row>
    <row r="351" spans="1:10" x14ac:dyDescent="0.25">
      <c r="A351" s="8"/>
      <c r="B351" s="8"/>
      <c r="C351" s="8"/>
      <c r="D351" s="8"/>
      <c r="E351" s="8"/>
      <c r="F351" s="8"/>
      <c r="G351" s="8"/>
      <c r="H351" s="8"/>
      <c r="I351" s="8"/>
      <c r="J351" s="2"/>
    </row>
    <row r="352" spans="1:10" x14ac:dyDescent="0.25">
      <c r="A352" s="8"/>
      <c r="B352" s="8"/>
      <c r="C352" s="8"/>
      <c r="D352" s="8"/>
      <c r="E352" s="8"/>
      <c r="F352" s="8"/>
      <c r="G352" s="8"/>
      <c r="H352" s="8"/>
      <c r="I352" s="8"/>
      <c r="J352" s="2"/>
    </row>
    <row r="353" spans="1:10" x14ac:dyDescent="0.25">
      <c r="A353" s="8"/>
      <c r="B353" s="8"/>
      <c r="C353" s="8"/>
      <c r="D353" s="8"/>
      <c r="E353" s="8"/>
      <c r="F353" s="8"/>
      <c r="G353" s="8"/>
      <c r="H353" s="8"/>
      <c r="I353" s="8"/>
      <c r="J353" s="2"/>
    </row>
    <row r="354" spans="1:10" x14ac:dyDescent="0.25">
      <c r="A354" s="8"/>
      <c r="B354" s="8"/>
      <c r="C354" s="8"/>
      <c r="D354" s="8"/>
      <c r="E354" s="8"/>
      <c r="F354" s="8"/>
      <c r="G354" s="8"/>
      <c r="H354" s="8"/>
      <c r="I354" s="8"/>
      <c r="J354" s="2"/>
    </row>
    <row r="355" spans="1:10" x14ac:dyDescent="0.25">
      <c r="A355" s="8"/>
      <c r="B355" s="8"/>
      <c r="C355" s="8"/>
      <c r="D355" s="8"/>
      <c r="E355" s="8"/>
      <c r="F355" s="8"/>
      <c r="G355" s="8"/>
      <c r="H355" s="8"/>
      <c r="I355" s="8"/>
      <c r="J355" s="2"/>
    </row>
    <row r="356" spans="1:10" x14ac:dyDescent="0.25">
      <c r="A356" s="8"/>
      <c r="B356" s="8"/>
      <c r="C356" s="8"/>
      <c r="D356" s="8"/>
      <c r="E356" s="8"/>
      <c r="F356" s="8"/>
      <c r="G356" s="8"/>
      <c r="H356" s="8"/>
      <c r="I356" s="8"/>
      <c r="J356" s="2"/>
    </row>
    <row r="357" spans="1:10" x14ac:dyDescent="0.25">
      <c r="A357" s="8"/>
      <c r="B357" s="8"/>
      <c r="C357" s="8"/>
      <c r="D357" s="8"/>
      <c r="E357" s="8"/>
      <c r="F357" s="8"/>
      <c r="G357" s="8"/>
      <c r="H357" s="8"/>
      <c r="I357" s="8"/>
      <c r="J357" s="2"/>
    </row>
    <row r="358" spans="1:10" x14ac:dyDescent="0.25">
      <c r="A358" s="8"/>
      <c r="B358" s="8"/>
      <c r="C358" s="8"/>
      <c r="D358" s="8"/>
      <c r="E358" s="8"/>
      <c r="F358" s="8"/>
      <c r="G358" s="8"/>
      <c r="H358" s="8"/>
      <c r="I358" s="8"/>
      <c r="J358" s="2"/>
    </row>
    <row r="359" spans="1:10" x14ac:dyDescent="0.25">
      <c r="A359" s="8"/>
      <c r="B359" s="8"/>
      <c r="C359" s="8"/>
      <c r="D359" s="8"/>
      <c r="E359" s="8"/>
      <c r="F359" s="8"/>
      <c r="G359" s="8"/>
      <c r="H359" s="8"/>
      <c r="I359" s="8"/>
      <c r="J359" s="2"/>
    </row>
    <row r="360" spans="1:10" x14ac:dyDescent="0.25">
      <c r="A360" s="8"/>
      <c r="B360" s="8"/>
      <c r="C360" s="8"/>
      <c r="D360" s="8"/>
      <c r="E360" s="8"/>
      <c r="F360" s="8"/>
      <c r="G360" s="8"/>
      <c r="H360" s="8"/>
      <c r="I360" s="8"/>
      <c r="J360" s="2"/>
    </row>
    <row r="361" spans="1:10" x14ac:dyDescent="0.25">
      <c r="A361" s="8"/>
      <c r="B361" s="8"/>
      <c r="C361" s="8"/>
      <c r="D361" s="8"/>
      <c r="E361" s="8"/>
      <c r="F361" s="8"/>
      <c r="G361" s="8"/>
      <c r="H361" s="8"/>
      <c r="I361" s="8"/>
      <c r="J361" s="2"/>
    </row>
    <row r="362" spans="1:10" x14ac:dyDescent="0.25">
      <c r="A362" s="8"/>
      <c r="B362" s="8"/>
      <c r="C362" s="8"/>
      <c r="D362" s="8"/>
      <c r="E362" s="8"/>
      <c r="F362" s="8"/>
      <c r="G362" s="8"/>
      <c r="H362" s="8"/>
      <c r="I362" s="8"/>
      <c r="J362" s="2"/>
    </row>
    <row r="363" spans="1:10" x14ac:dyDescent="0.25">
      <c r="A363" s="8"/>
      <c r="B363" s="8"/>
      <c r="C363" s="8"/>
      <c r="D363" s="8"/>
      <c r="E363" s="8"/>
      <c r="F363" s="8"/>
      <c r="G363" s="8"/>
      <c r="H363" s="8"/>
      <c r="I363" s="8"/>
      <c r="J363" s="2"/>
    </row>
    <row r="364" spans="1:10" x14ac:dyDescent="0.25">
      <c r="A364" s="8"/>
      <c r="B364" s="8"/>
      <c r="C364" s="8"/>
      <c r="D364" s="8"/>
      <c r="E364" s="8"/>
      <c r="F364" s="8"/>
      <c r="G364" s="8"/>
      <c r="H364" s="8"/>
      <c r="I364" s="8"/>
      <c r="J364" s="2"/>
    </row>
    <row r="365" spans="1:10" x14ac:dyDescent="0.25">
      <c r="A365" s="8"/>
      <c r="B365" s="8"/>
      <c r="C365" s="8"/>
      <c r="D365" s="8"/>
      <c r="E365" s="8"/>
      <c r="F365" s="8"/>
      <c r="G365" s="8"/>
      <c r="H365" s="8"/>
      <c r="I365" s="8"/>
      <c r="J365" s="2"/>
    </row>
    <row r="366" spans="1:10" x14ac:dyDescent="0.25">
      <c r="A366" s="8"/>
      <c r="B366" s="8"/>
      <c r="C366" s="8"/>
      <c r="D366" s="8"/>
      <c r="E366" s="8"/>
      <c r="F366" s="8"/>
      <c r="G366" s="8"/>
      <c r="H366" s="8"/>
      <c r="I366" s="8"/>
      <c r="J366" s="2"/>
    </row>
    <row r="367" spans="1:10" x14ac:dyDescent="0.25">
      <c r="A367" s="8"/>
      <c r="B367" s="8"/>
      <c r="C367" s="8"/>
      <c r="D367" s="8"/>
      <c r="E367" s="8"/>
      <c r="F367" s="8"/>
      <c r="G367" s="8"/>
      <c r="H367" s="8"/>
      <c r="I367" s="8"/>
      <c r="J367" s="2"/>
    </row>
    <row r="368" spans="1:10" x14ac:dyDescent="0.25">
      <c r="A368" s="8"/>
      <c r="B368" s="8"/>
      <c r="C368" s="8"/>
      <c r="D368" s="8"/>
      <c r="E368" s="8"/>
      <c r="F368" s="8"/>
      <c r="G368" s="8"/>
      <c r="H368" s="8"/>
      <c r="I368" s="8"/>
      <c r="J368" s="2"/>
    </row>
    <row r="369" spans="1:10" x14ac:dyDescent="0.25">
      <c r="A369" s="8"/>
      <c r="B369" s="8"/>
      <c r="C369" s="8"/>
      <c r="D369" s="8"/>
      <c r="E369" s="8"/>
      <c r="F369" s="8"/>
      <c r="G369" s="8"/>
      <c r="H369" s="8"/>
      <c r="I369" s="8"/>
      <c r="J369" s="2"/>
    </row>
    <row r="370" spans="1:10" x14ac:dyDescent="0.25">
      <c r="A370" s="8"/>
      <c r="B370" s="8"/>
      <c r="C370" s="8"/>
      <c r="D370" s="8"/>
      <c r="E370" s="8"/>
      <c r="F370" s="8"/>
      <c r="G370" s="8"/>
      <c r="H370" s="8"/>
      <c r="I370" s="8"/>
      <c r="J370" s="2"/>
    </row>
    <row r="371" spans="1:10" x14ac:dyDescent="0.25">
      <c r="A371" s="8"/>
      <c r="B371" s="8"/>
      <c r="C371" s="8"/>
      <c r="D371" s="8"/>
      <c r="E371" s="8"/>
      <c r="F371" s="8"/>
      <c r="G371" s="8"/>
      <c r="H371" s="8"/>
      <c r="I371" s="8"/>
      <c r="J371" s="2"/>
    </row>
    <row r="372" spans="1:10" x14ac:dyDescent="0.25">
      <c r="A372" s="8"/>
      <c r="B372" s="8"/>
      <c r="C372" s="8"/>
      <c r="D372" s="8"/>
      <c r="E372" s="8"/>
      <c r="F372" s="8"/>
      <c r="G372" s="8"/>
      <c r="H372" s="8"/>
      <c r="I372" s="8"/>
      <c r="J372" s="2"/>
    </row>
    <row r="373" spans="1:10" x14ac:dyDescent="0.25">
      <c r="A373" s="8"/>
      <c r="B373" s="8"/>
      <c r="C373" s="8"/>
      <c r="D373" s="8"/>
      <c r="E373" s="8"/>
      <c r="F373" s="8"/>
      <c r="G373" s="8"/>
      <c r="H373" s="8"/>
      <c r="I373" s="8"/>
      <c r="J373" s="2"/>
    </row>
    <row r="374" spans="1:10" x14ac:dyDescent="0.25">
      <c r="A374" s="8"/>
      <c r="B374" s="8"/>
      <c r="C374" s="8"/>
      <c r="D374" s="8"/>
      <c r="E374" s="8"/>
      <c r="F374" s="8"/>
      <c r="G374" s="8"/>
      <c r="H374" s="8"/>
      <c r="I374" s="8"/>
      <c r="J374" s="2"/>
    </row>
    <row r="375" spans="1:10" x14ac:dyDescent="0.25">
      <c r="A375" s="8"/>
      <c r="B375" s="8"/>
      <c r="C375" s="8"/>
      <c r="D375" s="8"/>
      <c r="E375" s="8"/>
      <c r="F375" s="8"/>
      <c r="G375" s="8"/>
      <c r="H375" s="8"/>
      <c r="I375" s="8"/>
      <c r="J375" s="2"/>
    </row>
    <row r="376" spans="1:10" x14ac:dyDescent="0.25">
      <c r="A376" s="8"/>
      <c r="B376" s="8"/>
      <c r="C376" s="8"/>
      <c r="D376" s="8"/>
      <c r="E376" s="8"/>
      <c r="F376" s="8"/>
      <c r="G376" s="8"/>
      <c r="H376" s="8"/>
      <c r="I376" s="8"/>
      <c r="J376" s="2"/>
    </row>
    <row r="377" spans="1:10" x14ac:dyDescent="0.25">
      <c r="A377" s="8"/>
      <c r="B377" s="8"/>
      <c r="C377" s="8"/>
      <c r="D377" s="8"/>
      <c r="E377" s="8"/>
      <c r="F377" s="8"/>
      <c r="G377" s="8"/>
      <c r="H377" s="8"/>
      <c r="I377" s="8"/>
      <c r="J377" s="2"/>
    </row>
    <row r="378" spans="1:10" x14ac:dyDescent="0.25">
      <c r="A378" s="8"/>
      <c r="B378" s="8"/>
      <c r="C378" s="8"/>
      <c r="D378" s="8"/>
      <c r="E378" s="8"/>
      <c r="F378" s="8"/>
      <c r="G378" s="8"/>
      <c r="H378" s="8"/>
      <c r="I378" s="8"/>
      <c r="J378" s="2"/>
    </row>
    <row r="379" spans="1:10" x14ac:dyDescent="0.25">
      <c r="A379" s="8"/>
      <c r="B379" s="8"/>
      <c r="C379" s="8"/>
      <c r="D379" s="8"/>
      <c r="E379" s="8"/>
      <c r="F379" s="8"/>
      <c r="G379" s="8"/>
      <c r="H379" s="8"/>
      <c r="I379" s="8"/>
      <c r="J379" s="2"/>
    </row>
    <row r="380" spans="1:10" x14ac:dyDescent="0.25">
      <c r="A380" s="8"/>
      <c r="B380" s="8"/>
      <c r="C380" s="8"/>
      <c r="D380" s="8"/>
      <c r="E380" s="8"/>
      <c r="F380" s="8"/>
      <c r="G380" s="8"/>
      <c r="H380" s="8"/>
      <c r="I380" s="8"/>
      <c r="J380" s="2"/>
    </row>
    <row r="381" spans="1:10" x14ac:dyDescent="0.25">
      <c r="A381" s="8"/>
      <c r="B381" s="8"/>
      <c r="C381" s="8"/>
      <c r="D381" s="8"/>
      <c r="E381" s="8"/>
      <c r="F381" s="8"/>
      <c r="G381" s="8"/>
      <c r="H381" s="8"/>
      <c r="I381" s="8"/>
      <c r="J381" s="2"/>
    </row>
    <row r="382" spans="1:10" x14ac:dyDescent="0.25">
      <c r="A382" s="8"/>
      <c r="B382" s="8"/>
      <c r="C382" s="8"/>
      <c r="D382" s="8"/>
      <c r="E382" s="8"/>
      <c r="F382" s="8"/>
      <c r="G382" s="8"/>
      <c r="H382" s="8"/>
      <c r="I382" s="8"/>
      <c r="J382" s="2"/>
    </row>
    <row r="383" spans="1:10" x14ac:dyDescent="0.25">
      <c r="A383" s="8"/>
      <c r="B383" s="8"/>
      <c r="C383" s="8"/>
      <c r="D383" s="8"/>
      <c r="E383" s="8"/>
      <c r="F383" s="8"/>
      <c r="G383" s="8"/>
      <c r="H383" s="8"/>
      <c r="I383" s="8"/>
      <c r="J383" s="2"/>
    </row>
    <row r="384" spans="1:10" x14ac:dyDescent="0.25">
      <c r="A384" s="8"/>
      <c r="B384" s="8"/>
      <c r="C384" s="8"/>
      <c r="D384" s="8"/>
      <c r="E384" s="8"/>
      <c r="F384" s="8"/>
      <c r="G384" s="8"/>
      <c r="H384" s="8"/>
      <c r="I384" s="8"/>
      <c r="J384" s="2"/>
    </row>
    <row r="385" spans="1:10" x14ac:dyDescent="0.25">
      <c r="A385" s="8"/>
      <c r="B385" s="8"/>
      <c r="C385" s="8"/>
      <c r="D385" s="8"/>
      <c r="E385" s="8"/>
      <c r="F385" s="8"/>
      <c r="G385" s="8"/>
      <c r="H385" s="8"/>
      <c r="I385" s="8"/>
      <c r="J385" s="2"/>
    </row>
    <row r="386" spans="1:10" x14ac:dyDescent="0.25">
      <c r="A386" s="8"/>
      <c r="B386" s="8"/>
      <c r="C386" s="8"/>
      <c r="D386" s="8"/>
      <c r="E386" s="8"/>
      <c r="F386" s="8"/>
      <c r="G386" s="8"/>
      <c r="H386" s="8"/>
      <c r="I386" s="8"/>
      <c r="J386" s="2"/>
    </row>
    <row r="387" spans="1:10" x14ac:dyDescent="0.25">
      <c r="A387" s="8"/>
      <c r="B387" s="8"/>
      <c r="C387" s="8"/>
      <c r="D387" s="8"/>
      <c r="E387" s="8"/>
      <c r="F387" s="8"/>
      <c r="G387" s="8"/>
      <c r="H387" s="8"/>
      <c r="I387" s="8"/>
      <c r="J387" s="2"/>
    </row>
    <row r="388" spans="1:10" x14ac:dyDescent="0.25">
      <c r="A388" s="8"/>
      <c r="B388" s="8"/>
      <c r="C388" s="8"/>
      <c r="D388" s="8"/>
      <c r="E388" s="8"/>
      <c r="F388" s="8"/>
      <c r="G388" s="8"/>
      <c r="H388" s="8"/>
      <c r="I388" s="8"/>
      <c r="J388" s="2"/>
    </row>
    <row r="389" spans="1:10" x14ac:dyDescent="0.25">
      <c r="A389" s="8"/>
      <c r="B389" s="8"/>
      <c r="C389" s="8"/>
      <c r="D389" s="8"/>
      <c r="E389" s="8"/>
      <c r="F389" s="8"/>
      <c r="G389" s="8"/>
      <c r="H389" s="8"/>
      <c r="I389" s="8"/>
      <c r="J389" s="2"/>
    </row>
    <row r="390" spans="1:10" x14ac:dyDescent="0.25">
      <c r="A390" s="8"/>
      <c r="B390" s="8"/>
      <c r="C390" s="8"/>
      <c r="D390" s="8"/>
      <c r="E390" s="8"/>
      <c r="F390" s="8"/>
      <c r="G390" s="8"/>
      <c r="H390" s="8"/>
      <c r="I390" s="8"/>
      <c r="J390" s="2"/>
    </row>
    <row r="391" spans="1:10" x14ac:dyDescent="0.25">
      <c r="A391" s="8"/>
      <c r="B391" s="8"/>
      <c r="C391" s="8"/>
      <c r="D391" s="8"/>
      <c r="E391" s="8"/>
      <c r="F391" s="8"/>
      <c r="G391" s="8"/>
      <c r="H391" s="8"/>
      <c r="I391" s="8"/>
      <c r="J391" s="2"/>
    </row>
    <row r="392" spans="1:10" x14ac:dyDescent="0.25">
      <c r="A392" s="8"/>
      <c r="B392" s="8"/>
      <c r="C392" s="8"/>
      <c r="D392" s="8"/>
      <c r="E392" s="8"/>
      <c r="F392" s="8"/>
      <c r="G392" s="8"/>
      <c r="H392" s="8"/>
      <c r="I392" s="8"/>
      <c r="J392" s="2"/>
    </row>
    <row r="393" spans="1:10" x14ac:dyDescent="0.25">
      <c r="A393" s="8"/>
      <c r="B393" s="8"/>
      <c r="C393" s="8"/>
      <c r="D393" s="8"/>
      <c r="E393" s="8"/>
      <c r="F393" s="8"/>
      <c r="G393" s="8"/>
      <c r="H393" s="8"/>
      <c r="I393" s="8"/>
      <c r="J393" s="2"/>
    </row>
    <row r="394" spans="1:10" x14ac:dyDescent="0.25">
      <c r="A394" s="8"/>
      <c r="B394" s="8"/>
      <c r="C394" s="8"/>
      <c r="D394" s="8"/>
      <c r="E394" s="8"/>
      <c r="F394" s="8"/>
      <c r="G394" s="8"/>
      <c r="H394" s="8"/>
      <c r="I394" s="8"/>
      <c r="J394" s="2"/>
    </row>
    <row r="395" spans="1:10" x14ac:dyDescent="0.25">
      <c r="A395" s="8"/>
      <c r="B395" s="8"/>
      <c r="C395" s="8"/>
      <c r="D395" s="8"/>
      <c r="E395" s="8"/>
      <c r="F395" s="8"/>
      <c r="G395" s="8"/>
      <c r="H395" s="8"/>
      <c r="I395" s="8"/>
      <c r="J395" s="2"/>
    </row>
    <row r="396" spans="1:10" x14ac:dyDescent="0.25">
      <c r="A396" s="8"/>
      <c r="B396" s="8"/>
      <c r="C396" s="8"/>
      <c r="D396" s="8"/>
      <c r="E396" s="8"/>
      <c r="F396" s="8"/>
      <c r="G396" s="8"/>
      <c r="H396" s="8"/>
      <c r="I396" s="8"/>
      <c r="J396" s="2"/>
    </row>
    <row r="397" spans="1:10" x14ac:dyDescent="0.25">
      <c r="A397" s="8"/>
      <c r="B397" s="8"/>
      <c r="C397" s="8"/>
      <c r="D397" s="8"/>
      <c r="E397" s="8"/>
      <c r="F397" s="8"/>
      <c r="G397" s="8"/>
      <c r="H397" s="8"/>
      <c r="I397" s="8"/>
      <c r="J397" s="2"/>
    </row>
    <row r="398" spans="1:10" x14ac:dyDescent="0.25">
      <c r="A398" s="8"/>
      <c r="B398" s="8"/>
      <c r="C398" s="8"/>
      <c r="D398" s="8"/>
      <c r="E398" s="8"/>
      <c r="F398" s="8"/>
      <c r="G398" s="8"/>
      <c r="H398" s="8"/>
      <c r="I398" s="8"/>
      <c r="J398" s="2"/>
    </row>
    <row r="399" spans="1:10" x14ac:dyDescent="0.25">
      <c r="A399" s="8"/>
      <c r="B399" s="8"/>
      <c r="C399" s="8"/>
      <c r="D399" s="8"/>
      <c r="E399" s="8"/>
      <c r="F399" s="8"/>
      <c r="G399" s="8"/>
      <c r="H399" s="8"/>
      <c r="I399" s="8"/>
      <c r="J399" s="2"/>
    </row>
    <row r="400" spans="1:10" x14ac:dyDescent="0.25">
      <c r="A400" s="8"/>
      <c r="B400" s="8"/>
      <c r="C400" s="8"/>
      <c r="D400" s="8"/>
      <c r="E400" s="8"/>
      <c r="F400" s="8"/>
      <c r="G400" s="8"/>
      <c r="H400" s="8"/>
      <c r="I400" s="8"/>
      <c r="J400" s="2"/>
    </row>
    <row r="401" spans="1:10" x14ac:dyDescent="0.25">
      <c r="A401" s="8"/>
      <c r="B401" s="8"/>
      <c r="C401" s="8"/>
      <c r="D401" s="8"/>
      <c r="E401" s="8"/>
      <c r="F401" s="8"/>
      <c r="G401" s="8"/>
      <c r="H401" s="8"/>
      <c r="I401" s="8"/>
      <c r="J401" s="2"/>
    </row>
    <row r="402" spans="1:10" x14ac:dyDescent="0.25">
      <c r="A402" s="8"/>
      <c r="B402" s="8"/>
      <c r="C402" s="8"/>
      <c r="D402" s="8"/>
      <c r="E402" s="8"/>
      <c r="F402" s="8"/>
      <c r="G402" s="8"/>
      <c r="H402" s="8"/>
      <c r="I402" s="8"/>
      <c r="J402" s="2"/>
    </row>
    <row r="403" spans="1:10" x14ac:dyDescent="0.25">
      <c r="A403" s="8"/>
      <c r="B403" s="8"/>
      <c r="C403" s="8"/>
      <c r="D403" s="8"/>
      <c r="E403" s="8"/>
      <c r="F403" s="8"/>
      <c r="G403" s="8"/>
      <c r="H403" s="8"/>
      <c r="I403" s="8"/>
      <c r="J403" s="2"/>
    </row>
    <row r="404" spans="1:10" x14ac:dyDescent="0.25">
      <c r="A404" s="8"/>
      <c r="B404" s="8"/>
      <c r="C404" s="8"/>
      <c r="D404" s="8"/>
      <c r="E404" s="8"/>
      <c r="F404" s="8"/>
      <c r="G404" s="8"/>
      <c r="H404" s="8"/>
      <c r="I404" s="8"/>
      <c r="J404" s="2"/>
    </row>
    <row r="405" spans="1:10" x14ac:dyDescent="0.25">
      <c r="A405" s="8"/>
      <c r="B405" s="8"/>
      <c r="C405" s="8"/>
      <c r="D405" s="8"/>
      <c r="E405" s="8"/>
      <c r="F405" s="8"/>
      <c r="G405" s="8"/>
      <c r="H405" s="8"/>
      <c r="I405" s="8"/>
      <c r="J405" s="2"/>
    </row>
    <row r="406" spans="1:10" x14ac:dyDescent="0.25">
      <c r="A406" s="8"/>
      <c r="B406" s="8"/>
      <c r="C406" s="8"/>
      <c r="D406" s="8"/>
      <c r="E406" s="8"/>
      <c r="F406" s="8"/>
      <c r="G406" s="8"/>
      <c r="H406" s="8"/>
      <c r="I406" s="8"/>
      <c r="J406" s="2"/>
    </row>
    <row r="407" spans="1:10" x14ac:dyDescent="0.25">
      <c r="A407" s="8"/>
      <c r="B407" s="8"/>
      <c r="C407" s="8"/>
      <c r="D407" s="8"/>
      <c r="E407" s="8"/>
      <c r="F407" s="8"/>
      <c r="G407" s="8"/>
      <c r="H407" s="8"/>
      <c r="I407" s="8"/>
      <c r="J407" s="2"/>
    </row>
    <row r="408" spans="1:10" x14ac:dyDescent="0.25">
      <c r="A408" s="8"/>
      <c r="B408" s="8"/>
      <c r="C408" s="8"/>
      <c r="D408" s="8"/>
      <c r="E408" s="8"/>
      <c r="F408" s="8"/>
      <c r="G408" s="8"/>
      <c r="H408" s="8"/>
      <c r="I408" s="8"/>
      <c r="J408" s="2"/>
    </row>
    <row r="409" spans="1:10" x14ac:dyDescent="0.25">
      <c r="A409" s="8"/>
      <c r="B409" s="8"/>
      <c r="C409" s="8"/>
      <c r="D409" s="8"/>
      <c r="E409" s="8"/>
      <c r="F409" s="8"/>
      <c r="G409" s="8"/>
      <c r="H409" s="8"/>
      <c r="I409" s="8"/>
      <c r="J409" s="2"/>
    </row>
    <row r="410" spans="1:10" x14ac:dyDescent="0.25">
      <c r="A410" s="8"/>
      <c r="B410" s="8"/>
      <c r="C410" s="8"/>
      <c r="D410" s="8"/>
      <c r="E410" s="8"/>
      <c r="F410" s="8"/>
      <c r="G410" s="8"/>
      <c r="H410" s="8"/>
      <c r="I410" s="8"/>
      <c r="J410" s="2"/>
    </row>
    <row r="411" spans="1:10" x14ac:dyDescent="0.25">
      <c r="A411" s="8"/>
      <c r="B411" s="8"/>
      <c r="C411" s="8"/>
      <c r="D411" s="8"/>
      <c r="E411" s="8"/>
      <c r="F411" s="8"/>
      <c r="G411" s="8"/>
      <c r="H411" s="8"/>
      <c r="I411" s="8"/>
      <c r="J411" s="2"/>
    </row>
    <row r="412" spans="1:10" x14ac:dyDescent="0.25">
      <c r="A412" s="8"/>
      <c r="B412" s="8"/>
      <c r="C412" s="8"/>
      <c r="D412" s="8"/>
      <c r="E412" s="8"/>
      <c r="F412" s="8"/>
      <c r="G412" s="8"/>
      <c r="H412" s="8"/>
      <c r="I412" s="8"/>
      <c r="J412" s="2"/>
    </row>
    <row r="413" spans="1:10" x14ac:dyDescent="0.25">
      <c r="A413" s="8"/>
      <c r="B413" s="8"/>
      <c r="C413" s="8"/>
      <c r="D413" s="8"/>
      <c r="E413" s="8"/>
      <c r="F413" s="8"/>
      <c r="G413" s="8"/>
      <c r="H413" s="8"/>
      <c r="I413" s="8"/>
      <c r="J413" s="2"/>
    </row>
    <row r="414" spans="1:10" x14ac:dyDescent="0.25">
      <c r="A414" s="8"/>
      <c r="B414" s="8"/>
      <c r="C414" s="8"/>
      <c r="D414" s="8"/>
      <c r="E414" s="8"/>
      <c r="F414" s="8"/>
      <c r="G414" s="8"/>
      <c r="H414" s="8"/>
      <c r="I414" s="8"/>
      <c r="J414" s="2"/>
    </row>
    <row r="415" spans="1:10" x14ac:dyDescent="0.25">
      <c r="A415" s="8"/>
      <c r="B415" s="8"/>
      <c r="C415" s="8"/>
      <c r="D415" s="8"/>
      <c r="E415" s="8"/>
      <c r="F415" s="8"/>
      <c r="G415" s="8"/>
      <c r="H415" s="8"/>
      <c r="I415" s="8"/>
      <c r="J415" s="2"/>
    </row>
    <row r="416" spans="1:10" x14ac:dyDescent="0.25">
      <c r="A416" s="8"/>
      <c r="B416" s="8"/>
      <c r="C416" s="8"/>
      <c r="D416" s="8"/>
      <c r="E416" s="8"/>
      <c r="F416" s="8"/>
      <c r="G416" s="8"/>
      <c r="H416" s="8"/>
      <c r="I416" s="8"/>
      <c r="J416" s="2"/>
    </row>
    <row r="417" spans="1:10" x14ac:dyDescent="0.25">
      <c r="A417" s="8"/>
      <c r="B417" s="8"/>
      <c r="C417" s="8"/>
      <c r="D417" s="8"/>
      <c r="E417" s="8"/>
      <c r="F417" s="8"/>
      <c r="G417" s="8"/>
      <c r="H417" s="8"/>
      <c r="I417" s="8"/>
      <c r="J417" s="2"/>
    </row>
    <row r="418" spans="1:10" x14ac:dyDescent="0.25">
      <c r="A418" s="8"/>
      <c r="B418" s="8"/>
      <c r="C418" s="8"/>
      <c r="D418" s="8"/>
      <c r="E418" s="8"/>
      <c r="F418" s="8"/>
      <c r="G418" s="8"/>
      <c r="H418" s="8"/>
      <c r="I418" s="8"/>
      <c r="J418" s="2"/>
    </row>
    <row r="419" spans="1:10" x14ac:dyDescent="0.25">
      <c r="A419" s="8"/>
      <c r="B419" s="8"/>
      <c r="C419" s="8"/>
      <c r="D419" s="8"/>
      <c r="E419" s="8"/>
      <c r="F419" s="8"/>
      <c r="G419" s="8"/>
      <c r="H419" s="8"/>
      <c r="I419" s="8"/>
      <c r="J419" s="2"/>
    </row>
    <row r="420" spans="1:10" x14ac:dyDescent="0.25">
      <c r="A420" s="8"/>
      <c r="B420" s="8"/>
      <c r="C420" s="8"/>
      <c r="D420" s="8"/>
      <c r="E420" s="8"/>
      <c r="F420" s="8"/>
      <c r="G420" s="8"/>
      <c r="H420" s="8"/>
      <c r="I420" s="8"/>
      <c r="J420" s="2"/>
    </row>
    <row r="421" spans="1:10" x14ac:dyDescent="0.25">
      <c r="A421" s="8"/>
      <c r="B421" s="8"/>
      <c r="C421" s="8"/>
      <c r="D421" s="8"/>
      <c r="E421" s="8"/>
      <c r="F421" s="8"/>
      <c r="G421" s="8"/>
      <c r="H421" s="8"/>
      <c r="I421" s="8"/>
      <c r="J421" s="2"/>
    </row>
    <row r="422" spans="1:10" x14ac:dyDescent="0.25">
      <c r="A422" s="8"/>
      <c r="B422" s="8"/>
      <c r="C422" s="8"/>
      <c r="D422" s="8"/>
      <c r="E422" s="8"/>
      <c r="F422" s="8"/>
      <c r="G422" s="8"/>
      <c r="H422" s="8"/>
      <c r="I422" s="8"/>
      <c r="J422" s="2"/>
    </row>
    <row r="423" spans="1:10" x14ac:dyDescent="0.25">
      <c r="A423" s="8"/>
      <c r="B423" s="8"/>
      <c r="C423" s="8"/>
      <c r="D423" s="8"/>
      <c r="E423" s="8"/>
      <c r="F423" s="8"/>
      <c r="G423" s="8"/>
      <c r="H423" s="8"/>
      <c r="I423" s="8"/>
      <c r="J423" s="2"/>
    </row>
    <row r="424" spans="1:10" x14ac:dyDescent="0.25">
      <c r="A424" s="8"/>
      <c r="B424" s="8"/>
      <c r="C424" s="8"/>
      <c r="D424" s="8"/>
      <c r="E424" s="8"/>
      <c r="F424" s="8"/>
      <c r="G424" s="8"/>
      <c r="H424" s="8"/>
      <c r="I424" s="8"/>
      <c r="J424" s="2"/>
    </row>
    <row r="425" spans="1:10" x14ac:dyDescent="0.25">
      <c r="A425" s="8"/>
      <c r="B425" s="8"/>
      <c r="C425" s="8"/>
      <c r="D425" s="8"/>
      <c r="E425" s="8"/>
      <c r="F425" s="8"/>
      <c r="G425" s="8"/>
      <c r="H425" s="8"/>
      <c r="I425" s="8"/>
      <c r="J425" s="2"/>
    </row>
    <row r="426" spans="1:10" x14ac:dyDescent="0.25">
      <c r="A426" s="8"/>
      <c r="B426" s="8"/>
      <c r="C426" s="8"/>
      <c r="D426" s="8"/>
      <c r="E426" s="8"/>
      <c r="F426" s="8"/>
      <c r="G426" s="8"/>
      <c r="H426" s="8"/>
      <c r="I426" s="8"/>
      <c r="J426" s="2"/>
    </row>
    <row r="427" spans="1:10" x14ac:dyDescent="0.25">
      <c r="A427" s="8"/>
      <c r="B427" s="8"/>
      <c r="C427" s="8"/>
      <c r="D427" s="8"/>
      <c r="E427" s="8"/>
      <c r="F427" s="8"/>
      <c r="G427" s="8"/>
      <c r="H427" s="8"/>
      <c r="I427" s="8"/>
      <c r="J427" s="2"/>
    </row>
    <row r="428" spans="1:10" x14ac:dyDescent="0.25">
      <c r="A428" s="8"/>
      <c r="B428" s="8"/>
      <c r="C428" s="8"/>
      <c r="D428" s="8"/>
      <c r="E428" s="8"/>
      <c r="F428" s="8"/>
      <c r="G428" s="8"/>
      <c r="H428" s="8"/>
      <c r="I428" s="8"/>
      <c r="J428" s="2"/>
    </row>
    <row r="429" spans="1:10" x14ac:dyDescent="0.25">
      <c r="A429" s="8"/>
      <c r="B429" s="8"/>
      <c r="C429" s="8"/>
      <c r="D429" s="8"/>
      <c r="E429" s="8"/>
      <c r="F429" s="8"/>
      <c r="G429" s="8"/>
      <c r="H429" s="8"/>
      <c r="I429" s="8"/>
      <c r="J429" s="2"/>
    </row>
    <row r="430" spans="1:10" x14ac:dyDescent="0.25">
      <c r="A430" s="8"/>
      <c r="B430" s="8"/>
      <c r="C430" s="8"/>
      <c r="D430" s="8"/>
      <c r="E430" s="8"/>
      <c r="F430" s="8"/>
      <c r="G430" s="8"/>
      <c r="H430" s="8"/>
      <c r="I430" s="8"/>
      <c r="J430" s="2"/>
    </row>
    <row r="431" spans="1:10" x14ac:dyDescent="0.25">
      <c r="A431" s="8"/>
      <c r="B431" s="8"/>
      <c r="C431" s="8"/>
      <c r="D431" s="8"/>
      <c r="E431" s="8"/>
      <c r="F431" s="8"/>
      <c r="G431" s="8"/>
      <c r="H431" s="8"/>
      <c r="I431" s="8"/>
      <c r="J431" s="2"/>
    </row>
    <row r="432" spans="1:10" x14ac:dyDescent="0.25">
      <c r="A432" s="8"/>
      <c r="B432" s="8"/>
      <c r="C432" s="8"/>
      <c r="D432" s="8"/>
      <c r="E432" s="8"/>
      <c r="F432" s="8"/>
      <c r="G432" s="8"/>
      <c r="H432" s="8"/>
      <c r="I432" s="8"/>
      <c r="J432" s="2"/>
    </row>
    <row r="433" spans="1:10" x14ac:dyDescent="0.25">
      <c r="A433" s="8"/>
      <c r="B433" s="8"/>
      <c r="C433" s="8"/>
      <c r="D433" s="8"/>
      <c r="E433" s="8"/>
      <c r="F433" s="8"/>
      <c r="G433" s="8"/>
      <c r="H433" s="8"/>
      <c r="I433" s="8"/>
      <c r="J433" s="2"/>
    </row>
    <row r="434" spans="1:10" x14ac:dyDescent="0.25">
      <c r="A434" s="8"/>
      <c r="B434" s="8"/>
      <c r="C434" s="8"/>
      <c r="D434" s="8"/>
      <c r="E434" s="8"/>
      <c r="F434" s="8"/>
      <c r="G434" s="8"/>
      <c r="H434" s="8"/>
      <c r="I434" s="8"/>
      <c r="J434" s="2"/>
    </row>
    <row r="435" spans="1:10" x14ac:dyDescent="0.25">
      <c r="A435" s="8"/>
      <c r="B435" s="8"/>
      <c r="C435" s="8"/>
      <c r="D435" s="8"/>
      <c r="E435" s="8"/>
      <c r="F435" s="8"/>
      <c r="G435" s="8"/>
      <c r="H435" s="8"/>
      <c r="I435" s="8"/>
      <c r="J435" s="2"/>
    </row>
    <row r="436" spans="1:10" x14ac:dyDescent="0.25">
      <c r="A436" s="8"/>
      <c r="B436" s="8"/>
      <c r="C436" s="8"/>
      <c r="D436" s="8"/>
      <c r="E436" s="8"/>
      <c r="F436" s="8"/>
      <c r="G436" s="8"/>
      <c r="H436" s="8"/>
      <c r="I436" s="8"/>
      <c r="J436" s="2"/>
    </row>
    <row r="437" spans="1:10" x14ac:dyDescent="0.25">
      <c r="A437" s="8"/>
      <c r="B437" s="8"/>
      <c r="C437" s="8"/>
      <c r="D437" s="8"/>
      <c r="E437" s="8"/>
      <c r="F437" s="8"/>
      <c r="G437" s="8"/>
      <c r="H437" s="8"/>
      <c r="I437" s="8"/>
      <c r="J437" s="2"/>
    </row>
    <row r="438" spans="1:10" x14ac:dyDescent="0.25">
      <c r="A438" s="8"/>
      <c r="B438" s="8"/>
      <c r="C438" s="8"/>
      <c r="D438" s="8"/>
      <c r="E438" s="8"/>
      <c r="F438" s="8"/>
      <c r="G438" s="8"/>
      <c r="H438" s="8"/>
      <c r="I438" s="8"/>
      <c r="J438" s="2"/>
    </row>
    <row r="439" spans="1:10" x14ac:dyDescent="0.25">
      <c r="A439" s="8"/>
      <c r="B439" s="8"/>
      <c r="C439" s="8"/>
      <c r="D439" s="8"/>
      <c r="E439" s="8"/>
      <c r="F439" s="8"/>
      <c r="G439" s="8"/>
      <c r="H439" s="8"/>
      <c r="I439" s="8"/>
      <c r="J439" s="2"/>
    </row>
    <row r="440" spans="1:10" x14ac:dyDescent="0.25">
      <c r="A440" s="8"/>
      <c r="B440" s="8"/>
      <c r="C440" s="8"/>
      <c r="D440" s="8"/>
      <c r="E440" s="8"/>
      <c r="F440" s="8"/>
      <c r="G440" s="8"/>
      <c r="H440" s="8"/>
      <c r="I440" s="8"/>
      <c r="J440" s="2"/>
    </row>
    <row r="441" spans="1:10" x14ac:dyDescent="0.25">
      <c r="A441" s="8"/>
      <c r="B441" s="8"/>
      <c r="C441" s="8"/>
      <c r="D441" s="8"/>
      <c r="E441" s="8"/>
      <c r="F441" s="8"/>
      <c r="G441" s="8"/>
      <c r="H441" s="8"/>
      <c r="I441" s="8"/>
      <c r="J441" s="2"/>
    </row>
    <row r="442" spans="1:10" x14ac:dyDescent="0.25">
      <c r="A442" s="8"/>
      <c r="B442" s="8"/>
      <c r="C442" s="8"/>
      <c r="D442" s="8"/>
      <c r="E442" s="8"/>
      <c r="F442" s="8"/>
      <c r="G442" s="8"/>
      <c r="H442" s="8"/>
      <c r="I442" s="8"/>
      <c r="J442" s="2"/>
    </row>
    <row r="443" spans="1:10" x14ac:dyDescent="0.25">
      <c r="A443" s="8"/>
      <c r="B443" s="8"/>
      <c r="C443" s="8"/>
      <c r="D443" s="8"/>
      <c r="E443" s="8"/>
      <c r="F443" s="8"/>
      <c r="G443" s="8"/>
      <c r="H443" s="8"/>
      <c r="I443" s="8"/>
      <c r="J443" s="2"/>
    </row>
    <row r="444" spans="1:10" x14ac:dyDescent="0.25">
      <c r="A444" s="8"/>
      <c r="B444" s="8"/>
      <c r="C444" s="8"/>
      <c r="D444" s="8"/>
      <c r="E444" s="8"/>
      <c r="F444" s="8"/>
      <c r="G444" s="8"/>
      <c r="H444" s="8"/>
      <c r="I444" s="8"/>
      <c r="J444" s="2"/>
    </row>
    <row r="445" spans="1:10" x14ac:dyDescent="0.25">
      <c r="A445" s="8"/>
      <c r="B445" s="8"/>
      <c r="C445" s="8"/>
      <c r="D445" s="8"/>
      <c r="E445" s="8"/>
      <c r="F445" s="8"/>
      <c r="G445" s="8"/>
      <c r="H445" s="8"/>
      <c r="I445" s="8"/>
      <c r="J445" s="2"/>
    </row>
    <row r="446" spans="1:10" x14ac:dyDescent="0.25">
      <c r="A446" s="8"/>
      <c r="B446" s="8"/>
      <c r="C446" s="8"/>
      <c r="D446" s="8"/>
      <c r="E446" s="8"/>
      <c r="F446" s="8"/>
      <c r="G446" s="8"/>
      <c r="H446" s="8"/>
      <c r="I446" s="8"/>
      <c r="J446" s="2"/>
    </row>
    <row r="447" spans="1:10" x14ac:dyDescent="0.25">
      <c r="A447" s="8"/>
      <c r="B447" s="8"/>
      <c r="C447" s="8"/>
      <c r="D447" s="8"/>
      <c r="E447" s="8"/>
      <c r="F447" s="8"/>
      <c r="G447" s="8"/>
      <c r="H447" s="8"/>
      <c r="I447" s="8"/>
      <c r="J447" s="2"/>
    </row>
    <row r="448" spans="1:10" x14ac:dyDescent="0.25">
      <c r="A448" s="8"/>
      <c r="B448" s="8"/>
      <c r="C448" s="8"/>
      <c r="D448" s="8"/>
      <c r="E448" s="8"/>
      <c r="F448" s="8"/>
      <c r="G448" s="8"/>
      <c r="H448" s="8"/>
      <c r="I448" s="8"/>
      <c r="J448" s="2"/>
    </row>
    <row r="449" spans="1:10" x14ac:dyDescent="0.25">
      <c r="A449" s="8"/>
      <c r="B449" s="8"/>
      <c r="C449" s="8"/>
      <c r="D449" s="8"/>
      <c r="E449" s="8"/>
      <c r="F449" s="8"/>
      <c r="G449" s="8"/>
      <c r="H449" s="8"/>
      <c r="I449" s="8"/>
      <c r="J449" s="2"/>
    </row>
    <row r="450" spans="1:10" x14ac:dyDescent="0.25">
      <c r="A450" s="8"/>
      <c r="B450" s="8"/>
      <c r="C450" s="8"/>
      <c r="D450" s="8"/>
      <c r="E450" s="8"/>
      <c r="F450" s="8"/>
      <c r="G450" s="8"/>
      <c r="H450" s="8"/>
      <c r="I450" s="8"/>
      <c r="J450" s="2"/>
    </row>
    <row r="451" spans="1:10" x14ac:dyDescent="0.25">
      <c r="A451" s="8"/>
      <c r="B451" s="8"/>
      <c r="C451" s="8"/>
      <c r="D451" s="8"/>
      <c r="E451" s="8"/>
      <c r="F451" s="8"/>
      <c r="G451" s="8"/>
      <c r="H451" s="8"/>
      <c r="I451" s="8"/>
      <c r="J451" s="2"/>
    </row>
    <row r="452" spans="1:10" x14ac:dyDescent="0.25">
      <c r="A452" s="8"/>
      <c r="B452" s="8"/>
      <c r="C452" s="8"/>
      <c r="D452" s="8"/>
      <c r="E452" s="8"/>
      <c r="F452" s="8"/>
      <c r="G452" s="8"/>
      <c r="H452" s="8"/>
      <c r="I452" s="8"/>
      <c r="J452" s="2"/>
    </row>
    <row r="453" spans="1:10" x14ac:dyDescent="0.25">
      <c r="A453" s="8"/>
      <c r="B453" s="8"/>
      <c r="C453" s="8"/>
      <c r="D453" s="8"/>
      <c r="E453" s="8"/>
      <c r="F453" s="8"/>
      <c r="G453" s="8"/>
      <c r="H453" s="8"/>
      <c r="I453" s="8"/>
      <c r="J453" s="2"/>
    </row>
    <row r="454" spans="1:10" x14ac:dyDescent="0.25">
      <c r="A454" s="8"/>
      <c r="B454" s="8"/>
      <c r="C454" s="8"/>
      <c r="D454" s="8"/>
      <c r="E454" s="8"/>
      <c r="F454" s="8"/>
      <c r="G454" s="8"/>
      <c r="H454" s="8"/>
      <c r="I454" s="8"/>
      <c r="J454" s="2"/>
    </row>
    <row r="455" spans="1:10" x14ac:dyDescent="0.25">
      <c r="A455" s="8"/>
      <c r="B455" s="8"/>
      <c r="C455" s="8"/>
      <c r="D455" s="8"/>
      <c r="E455" s="8"/>
      <c r="F455" s="8"/>
      <c r="G455" s="8"/>
      <c r="H455" s="8"/>
      <c r="I455" s="8"/>
      <c r="J455" s="2"/>
    </row>
    <row r="456" spans="1:10" x14ac:dyDescent="0.25">
      <c r="A456" s="8"/>
      <c r="B456" s="8"/>
      <c r="C456" s="8"/>
      <c r="D456" s="8"/>
      <c r="E456" s="8"/>
      <c r="F456" s="8"/>
      <c r="G456" s="8"/>
      <c r="H456" s="8"/>
      <c r="I456" s="8"/>
      <c r="J456" s="2"/>
    </row>
    <row r="457" spans="1:10" x14ac:dyDescent="0.25">
      <c r="A457" s="8"/>
      <c r="B457" s="8"/>
      <c r="C457" s="8"/>
      <c r="D457" s="8"/>
      <c r="E457" s="8"/>
      <c r="F457" s="8"/>
      <c r="G457" s="8"/>
      <c r="H457" s="8"/>
      <c r="I457" s="8"/>
      <c r="J457" s="2"/>
    </row>
    <row r="458" spans="1:10" x14ac:dyDescent="0.25">
      <c r="A458" s="8"/>
      <c r="B458" s="8"/>
      <c r="C458" s="8"/>
      <c r="D458" s="8"/>
      <c r="E458" s="8"/>
      <c r="F458" s="8"/>
      <c r="G458" s="8"/>
      <c r="H458" s="8"/>
      <c r="I458" s="8"/>
      <c r="J458" s="2"/>
    </row>
    <row r="459" spans="1:10" x14ac:dyDescent="0.25">
      <c r="A459" s="8"/>
      <c r="B459" s="8"/>
      <c r="C459" s="8"/>
      <c r="D459" s="8"/>
      <c r="E459" s="8"/>
      <c r="F459" s="8"/>
      <c r="G459" s="8"/>
      <c r="H459" s="8"/>
      <c r="I459" s="8"/>
      <c r="J459" s="2"/>
    </row>
    <row r="460" spans="1:10" x14ac:dyDescent="0.25">
      <c r="A460" s="8"/>
      <c r="B460" s="8"/>
      <c r="C460" s="8"/>
      <c r="D460" s="8"/>
      <c r="E460" s="8"/>
      <c r="F460" s="8"/>
      <c r="G460" s="8"/>
      <c r="H460" s="8"/>
      <c r="I460" s="8"/>
      <c r="J460" s="2"/>
    </row>
    <row r="461" spans="1:10" x14ac:dyDescent="0.25">
      <c r="A461" s="8"/>
      <c r="B461" s="8"/>
      <c r="C461" s="8"/>
      <c r="D461" s="8"/>
      <c r="E461" s="8"/>
      <c r="F461" s="8"/>
      <c r="G461" s="8"/>
      <c r="H461" s="8"/>
      <c r="I461" s="8"/>
      <c r="J461" s="2"/>
    </row>
    <row r="462" spans="1:10" x14ac:dyDescent="0.25">
      <c r="A462" s="8"/>
      <c r="B462" s="8"/>
      <c r="C462" s="8"/>
      <c r="D462" s="8"/>
      <c r="E462" s="8"/>
      <c r="F462" s="8"/>
      <c r="G462" s="8"/>
      <c r="H462" s="8"/>
      <c r="I462" s="8"/>
      <c r="J462" s="2"/>
    </row>
    <row r="463" spans="1:10" x14ac:dyDescent="0.25">
      <c r="A463" s="8"/>
      <c r="B463" s="8"/>
      <c r="C463" s="8"/>
      <c r="D463" s="8"/>
      <c r="E463" s="8"/>
      <c r="F463" s="8"/>
      <c r="G463" s="8"/>
      <c r="H463" s="8"/>
      <c r="I463" s="8"/>
      <c r="J463" s="2"/>
    </row>
    <row r="464" spans="1:10" x14ac:dyDescent="0.25">
      <c r="A464" s="8"/>
      <c r="B464" s="8"/>
      <c r="C464" s="8"/>
      <c r="D464" s="8"/>
      <c r="E464" s="8"/>
      <c r="F464" s="8"/>
      <c r="G464" s="8"/>
      <c r="H464" s="8"/>
      <c r="I464" s="8"/>
      <c r="J464" s="2"/>
    </row>
    <row r="465" spans="1:10" x14ac:dyDescent="0.25">
      <c r="A465" s="8"/>
      <c r="B465" s="8"/>
      <c r="C465" s="8"/>
      <c r="D465" s="8"/>
      <c r="E465" s="8"/>
      <c r="F465" s="8"/>
      <c r="G465" s="8"/>
      <c r="H465" s="8"/>
      <c r="I465" s="8"/>
      <c r="J465" s="2"/>
    </row>
    <row r="466" spans="1:10" x14ac:dyDescent="0.25">
      <c r="A466" s="8"/>
      <c r="B466" s="8"/>
      <c r="C466" s="8"/>
      <c r="D466" s="8"/>
      <c r="E466" s="8"/>
      <c r="F466" s="8"/>
      <c r="G466" s="8"/>
      <c r="H466" s="8"/>
      <c r="I466" s="8"/>
      <c r="J466" s="2"/>
    </row>
    <row r="467" spans="1:10" x14ac:dyDescent="0.25">
      <c r="A467" s="8"/>
      <c r="B467" s="8"/>
      <c r="C467" s="8"/>
      <c r="D467" s="8"/>
      <c r="E467" s="8"/>
      <c r="F467" s="8"/>
      <c r="G467" s="8"/>
      <c r="H467" s="8"/>
      <c r="I467" s="8"/>
      <c r="J467" s="2"/>
    </row>
    <row r="468" spans="1:10" x14ac:dyDescent="0.25">
      <c r="A468" s="8"/>
      <c r="B468" s="8"/>
      <c r="C468" s="8"/>
      <c r="D468" s="8"/>
      <c r="E468" s="8"/>
      <c r="F468" s="8"/>
      <c r="G468" s="8"/>
      <c r="H468" s="8"/>
      <c r="I468" s="8"/>
      <c r="J468" s="2"/>
    </row>
    <row r="469" spans="1:10" x14ac:dyDescent="0.25">
      <c r="A469" s="8"/>
      <c r="B469" s="8"/>
      <c r="C469" s="8"/>
      <c r="D469" s="8"/>
      <c r="E469" s="8"/>
      <c r="F469" s="8"/>
      <c r="G469" s="8"/>
      <c r="H469" s="8"/>
      <c r="I469" s="8"/>
      <c r="J469" s="2"/>
    </row>
    <row r="470" spans="1:10" x14ac:dyDescent="0.25">
      <c r="A470" s="8"/>
      <c r="B470" s="8"/>
      <c r="C470" s="8"/>
      <c r="D470" s="8"/>
      <c r="E470" s="8"/>
      <c r="F470" s="8"/>
      <c r="G470" s="8"/>
      <c r="H470" s="8"/>
      <c r="I470" s="8"/>
      <c r="J470" s="2"/>
    </row>
    <row r="471" spans="1:10" x14ac:dyDescent="0.25">
      <c r="A471" s="8"/>
      <c r="B471" s="8"/>
      <c r="C471" s="8"/>
      <c r="D471" s="8"/>
      <c r="E471" s="8"/>
      <c r="F471" s="8"/>
      <c r="G471" s="8"/>
      <c r="H471" s="8"/>
      <c r="I471" s="8"/>
      <c r="J471" s="2"/>
    </row>
    <row r="472" spans="1:10" x14ac:dyDescent="0.25">
      <c r="A472" s="8"/>
      <c r="B472" s="8"/>
      <c r="C472" s="8"/>
      <c r="D472" s="8"/>
      <c r="E472" s="8"/>
      <c r="F472" s="8"/>
      <c r="G472" s="8"/>
      <c r="H472" s="8"/>
      <c r="I472" s="8"/>
      <c r="J472" s="2"/>
    </row>
    <row r="473" spans="1:10" x14ac:dyDescent="0.25">
      <c r="A473" s="8"/>
      <c r="B473" s="8"/>
      <c r="C473" s="8"/>
      <c r="D473" s="8"/>
      <c r="E473" s="8"/>
      <c r="F473" s="8"/>
      <c r="G473" s="8"/>
      <c r="H473" s="8"/>
      <c r="I473" s="8"/>
      <c r="J473" s="2"/>
    </row>
    <row r="474" spans="1:10" x14ac:dyDescent="0.25">
      <c r="A474" s="8"/>
      <c r="B474" s="8"/>
      <c r="C474" s="8"/>
      <c r="D474" s="8"/>
      <c r="E474" s="8"/>
      <c r="F474" s="8"/>
      <c r="G474" s="8"/>
      <c r="H474" s="8"/>
      <c r="I474" s="8"/>
      <c r="J474" s="2"/>
    </row>
    <row r="475" spans="1:10" x14ac:dyDescent="0.25">
      <c r="A475" s="8"/>
      <c r="B475" s="8"/>
      <c r="C475" s="8"/>
      <c r="D475" s="8"/>
      <c r="E475" s="8"/>
      <c r="F475" s="8"/>
      <c r="G475" s="8"/>
      <c r="H475" s="8"/>
      <c r="I475" s="8"/>
      <c r="J475" s="2"/>
    </row>
    <row r="476" spans="1:10" x14ac:dyDescent="0.25">
      <c r="A476" s="8"/>
      <c r="B476" s="8"/>
      <c r="C476" s="8"/>
      <c r="D476" s="8"/>
      <c r="E476" s="8"/>
      <c r="F476" s="8"/>
      <c r="G476" s="8"/>
      <c r="H476" s="8"/>
      <c r="I476" s="8"/>
      <c r="J476" s="2"/>
    </row>
    <row r="477" spans="1:10" x14ac:dyDescent="0.25">
      <c r="A477" s="8"/>
      <c r="B477" s="8"/>
      <c r="C477" s="8"/>
      <c r="D477" s="8"/>
      <c r="E477" s="8"/>
      <c r="F477" s="8"/>
      <c r="G477" s="8"/>
      <c r="H477" s="8"/>
      <c r="I477" s="8"/>
      <c r="J477" s="2"/>
    </row>
    <row r="478" spans="1:10" x14ac:dyDescent="0.25">
      <c r="A478" s="8"/>
      <c r="B478" s="8"/>
      <c r="C478" s="8"/>
      <c r="D478" s="8"/>
      <c r="E478" s="8"/>
      <c r="F478" s="8"/>
      <c r="G478" s="8"/>
      <c r="H478" s="8"/>
      <c r="I478" s="8"/>
      <c r="J478" s="2"/>
    </row>
    <row r="479" spans="1:10" x14ac:dyDescent="0.25">
      <c r="A479" s="8"/>
      <c r="B479" s="8"/>
      <c r="C479" s="8"/>
      <c r="D479" s="8"/>
      <c r="E479" s="8"/>
      <c r="F479" s="8"/>
      <c r="G479" s="8"/>
      <c r="H479" s="8"/>
      <c r="I479" s="8"/>
      <c r="J479" s="2"/>
    </row>
    <row r="480" spans="1:10" x14ac:dyDescent="0.25">
      <c r="A480" s="8"/>
      <c r="B480" s="8"/>
      <c r="C480" s="8"/>
      <c r="D480" s="8"/>
      <c r="E480" s="8"/>
      <c r="F480" s="8"/>
      <c r="G480" s="8"/>
      <c r="H480" s="8"/>
      <c r="I480" s="8"/>
      <c r="J480" s="2"/>
    </row>
    <row r="481" spans="1:10" x14ac:dyDescent="0.25">
      <c r="A481" s="8"/>
      <c r="B481" s="8"/>
      <c r="C481" s="8"/>
      <c r="D481" s="8"/>
      <c r="E481" s="8"/>
      <c r="F481" s="8"/>
      <c r="G481" s="8"/>
      <c r="H481" s="8"/>
      <c r="I481" s="8"/>
      <c r="J481" s="2"/>
    </row>
    <row r="482" spans="1:10" x14ac:dyDescent="0.25">
      <c r="A482" s="8"/>
      <c r="B482" s="8"/>
      <c r="C482" s="8"/>
      <c r="D482" s="8"/>
      <c r="E482" s="8"/>
      <c r="F482" s="8"/>
      <c r="G482" s="8"/>
      <c r="H482" s="8"/>
      <c r="I482" s="8"/>
      <c r="J482" s="2"/>
    </row>
    <row r="483" spans="1:10" x14ac:dyDescent="0.25">
      <c r="A483" s="8"/>
      <c r="B483" s="8"/>
      <c r="C483" s="8"/>
      <c r="D483" s="8"/>
      <c r="E483" s="8"/>
      <c r="F483" s="8"/>
      <c r="G483" s="8"/>
      <c r="H483" s="8"/>
      <c r="I483" s="8"/>
      <c r="J483" s="2"/>
    </row>
    <row r="484" spans="1:10" x14ac:dyDescent="0.25">
      <c r="A484" s="8"/>
      <c r="B484" s="8"/>
      <c r="C484" s="8"/>
      <c r="D484" s="8"/>
      <c r="E484" s="8"/>
      <c r="F484" s="8"/>
      <c r="G484" s="8"/>
      <c r="H484" s="8"/>
      <c r="I484" s="8"/>
      <c r="J484" s="2"/>
    </row>
    <row r="485" spans="1:10" x14ac:dyDescent="0.25">
      <c r="A485" s="8"/>
      <c r="B485" s="8"/>
      <c r="C485" s="8"/>
      <c r="D485" s="8"/>
      <c r="E485" s="8"/>
      <c r="F485" s="8"/>
      <c r="G485" s="8"/>
      <c r="H485" s="8"/>
      <c r="I485" s="8"/>
      <c r="J485" s="2"/>
    </row>
    <row r="486" spans="1:10" x14ac:dyDescent="0.25">
      <c r="A486" s="8"/>
      <c r="B486" s="8"/>
      <c r="C486" s="8"/>
      <c r="D486" s="8"/>
      <c r="E486" s="8"/>
      <c r="F486" s="8"/>
      <c r="G486" s="8"/>
      <c r="H486" s="8"/>
      <c r="I486" s="8"/>
      <c r="J486" s="2"/>
    </row>
    <row r="487" spans="1:10" x14ac:dyDescent="0.25">
      <c r="A487" s="8"/>
      <c r="B487" s="8"/>
      <c r="C487" s="8"/>
      <c r="D487" s="8"/>
      <c r="E487" s="8"/>
      <c r="F487" s="8"/>
      <c r="G487" s="8"/>
      <c r="H487" s="8"/>
      <c r="I487" s="8"/>
      <c r="J487" s="2"/>
    </row>
    <row r="488" spans="1:10" x14ac:dyDescent="0.25">
      <c r="A488" s="8"/>
      <c r="B488" s="8"/>
      <c r="C488" s="8"/>
      <c r="D488" s="8"/>
      <c r="E488" s="8"/>
      <c r="F488" s="8"/>
      <c r="G488" s="8"/>
      <c r="H488" s="8"/>
      <c r="I488" s="8"/>
      <c r="J488" s="2"/>
    </row>
    <row r="489" spans="1:10" x14ac:dyDescent="0.25">
      <c r="A489" s="8"/>
      <c r="B489" s="8"/>
      <c r="C489" s="8"/>
      <c r="D489" s="8"/>
      <c r="E489" s="8"/>
      <c r="F489" s="8"/>
      <c r="G489" s="8"/>
      <c r="H489" s="8"/>
      <c r="I489" s="8"/>
      <c r="J489" s="2"/>
    </row>
    <row r="490" spans="1:10" x14ac:dyDescent="0.25">
      <c r="A490" s="8"/>
      <c r="B490" s="8"/>
      <c r="C490" s="8"/>
      <c r="D490" s="8"/>
      <c r="E490" s="8"/>
      <c r="F490" s="8"/>
      <c r="G490" s="8"/>
      <c r="H490" s="8"/>
      <c r="I490" s="8"/>
      <c r="J490" s="2"/>
    </row>
    <row r="491" spans="1:10" x14ac:dyDescent="0.25">
      <c r="A491" s="8"/>
      <c r="B491" s="8"/>
      <c r="C491" s="8"/>
      <c r="D491" s="8"/>
      <c r="E491" s="8"/>
      <c r="F491" s="8"/>
      <c r="G491" s="8"/>
      <c r="H491" s="8"/>
      <c r="I491" s="8"/>
      <c r="J491" s="2"/>
    </row>
    <row r="492" spans="1:10" x14ac:dyDescent="0.25">
      <c r="A492" s="8"/>
      <c r="B492" s="8"/>
      <c r="C492" s="8"/>
      <c r="D492" s="8"/>
      <c r="E492" s="8"/>
      <c r="F492" s="8"/>
      <c r="G492" s="8"/>
      <c r="H492" s="8"/>
      <c r="I492" s="8"/>
      <c r="J492" s="2"/>
    </row>
    <row r="493" spans="1:10" x14ac:dyDescent="0.25">
      <c r="A493" s="8"/>
      <c r="B493" s="8"/>
      <c r="C493" s="8"/>
      <c r="D493" s="8"/>
      <c r="E493" s="8"/>
      <c r="F493" s="8"/>
      <c r="G493" s="8"/>
      <c r="H493" s="8"/>
      <c r="I493" s="8"/>
      <c r="J493" s="2"/>
    </row>
    <row r="494" spans="1:10" x14ac:dyDescent="0.25">
      <c r="A494" s="8"/>
      <c r="B494" s="8"/>
      <c r="C494" s="8"/>
      <c r="D494" s="8"/>
      <c r="E494" s="8"/>
      <c r="F494" s="8"/>
      <c r="G494" s="8"/>
      <c r="H494" s="8"/>
      <c r="I494" s="8"/>
      <c r="J494" s="2"/>
    </row>
    <row r="495" spans="1:10" x14ac:dyDescent="0.25">
      <c r="A495" s="8"/>
      <c r="B495" s="8"/>
      <c r="C495" s="8"/>
      <c r="D495" s="8"/>
      <c r="E495" s="8"/>
      <c r="F495" s="8"/>
      <c r="G495" s="8"/>
      <c r="H495" s="8"/>
      <c r="I495" s="8"/>
      <c r="J495" s="2"/>
    </row>
    <row r="496" spans="1:10" x14ac:dyDescent="0.25">
      <c r="A496" s="8"/>
      <c r="B496" s="8"/>
      <c r="C496" s="8"/>
      <c r="D496" s="8"/>
      <c r="E496" s="8"/>
      <c r="F496" s="8"/>
      <c r="G496" s="8"/>
      <c r="H496" s="8"/>
      <c r="I496" s="8"/>
      <c r="J496" s="2"/>
    </row>
    <row r="497" spans="1:10" x14ac:dyDescent="0.25">
      <c r="A497" s="8"/>
      <c r="B497" s="8"/>
      <c r="C497" s="8"/>
      <c r="D497" s="8"/>
      <c r="E497" s="8"/>
      <c r="F497" s="8"/>
      <c r="G497" s="8"/>
      <c r="H497" s="8"/>
      <c r="I497" s="8"/>
      <c r="J497" s="2"/>
    </row>
    <row r="498" spans="1:10" x14ac:dyDescent="0.25">
      <c r="A498" s="8"/>
      <c r="B498" s="8"/>
      <c r="C498" s="8"/>
      <c r="D498" s="8"/>
      <c r="E498" s="8"/>
      <c r="F498" s="8"/>
      <c r="G498" s="8"/>
      <c r="H498" s="8"/>
      <c r="I498" s="8"/>
      <c r="J498" s="2"/>
    </row>
    <row r="499" spans="1:10" x14ac:dyDescent="0.25">
      <c r="A499" s="8"/>
      <c r="B499" s="8"/>
      <c r="C499" s="8"/>
      <c r="D499" s="8"/>
      <c r="E499" s="8"/>
      <c r="F499" s="8"/>
      <c r="G499" s="8"/>
      <c r="H499" s="8"/>
      <c r="I499" s="8"/>
      <c r="J499" s="2"/>
    </row>
    <row r="500" spans="1:10" x14ac:dyDescent="0.25">
      <c r="A500" s="8"/>
      <c r="B500" s="8"/>
      <c r="C500" s="8"/>
      <c r="D500" s="8"/>
      <c r="E500" s="8"/>
      <c r="F500" s="8"/>
      <c r="G500" s="8"/>
      <c r="H500" s="8"/>
      <c r="I500" s="8"/>
      <c r="J500" s="2"/>
    </row>
    <row r="501" spans="1:10" x14ac:dyDescent="0.25">
      <c r="A501" s="8"/>
      <c r="B501" s="8"/>
      <c r="C501" s="8"/>
      <c r="D501" s="8"/>
      <c r="E501" s="8"/>
      <c r="F501" s="8"/>
      <c r="G501" s="8"/>
      <c r="H501" s="8"/>
      <c r="I501" s="8"/>
      <c r="J501" s="2"/>
    </row>
    <row r="502" spans="1:10" x14ac:dyDescent="0.25">
      <c r="A502" s="8"/>
      <c r="B502" s="8"/>
      <c r="C502" s="8"/>
      <c r="D502" s="8"/>
      <c r="E502" s="8"/>
      <c r="F502" s="8"/>
      <c r="G502" s="8"/>
      <c r="H502" s="8"/>
      <c r="I502" s="8"/>
      <c r="J502" s="2"/>
    </row>
    <row r="503" spans="1:10" x14ac:dyDescent="0.25">
      <c r="A503" s="8"/>
      <c r="B503" s="8"/>
      <c r="C503" s="8"/>
      <c r="D503" s="8"/>
      <c r="E503" s="8"/>
      <c r="F503" s="8"/>
      <c r="G503" s="8"/>
      <c r="H503" s="8"/>
      <c r="I503" s="8"/>
      <c r="J503" s="2"/>
    </row>
    <row r="504" spans="1:10" x14ac:dyDescent="0.25">
      <c r="A504" s="2"/>
      <c r="B504" s="2"/>
      <c r="C504" s="2"/>
      <c r="D504" s="2"/>
      <c r="E504" s="4"/>
      <c r="F504" s="4"/>
      <c r="G504" s="4"/>
      <c r="H504" s="2"/>
      <c r="I504" s="2"/>
      <c r="J504" s="2"/>
    </row>
    <row r="505" spans="1:10" x14ac:dyDescent="0.25">
      <c r="A505" s="2"/>
      <c r="B505" s="2"/>
      <c r="C505" s="2"/>
      <c r="D505" s="2"/>
      <c r="E505" s="4"/>
      <c r="F505" s="4"/>
      <c r="G505" s="4"/>
      <c r="H505" s="2"/>
      <c r="I505" s="2"/>
      <c r="J505" s="2"/>
    </row>
    <row r="506" spans="1:10" x14ac:dyDescent="0.25">
      <c r="A506" s="2"/>
      <c r="B506" s="2"/>
      <c r="C506" s="2"/>
      <c r="D506" s="2"/>
      <c r="E506" s="4"/>
      <c r="F506" s="4"/>
      <c r="G506" s="4"/>
      <c r="H506" s="2"/>
      <c r="I506" s="2"/>
      <c r="J506" s="2"/>
    </row>
    <row r="507" spans="1:10" x14ac:dyDescent="0.25">
      <c r="A507" s="2"/>
      <c r="B507" s="2"/>
      <c r="C507" s="2"/>
      <c r="D507" s="2"/>
      <c r="E507" s="4"/>
      <c r="F507" s="4"/>
      <c r="G507" s="4"/>
      <c r="H507" s="2"/>
      <c r="I507" s="2"/>
      <c r="J507" s="2"/>
    </row>
    <row r="508" spans="1:10" x14ac:dyDescent="0.25">
      <c r="A508" s="2"/>
      <c r="B508" s="2"/>
      <c r="C508" s="2"/>
      <c r="D508" s="2"/>
      <c r="E508" s="4"/>
      <c r="F508" s="4"/>
      <c r="G508" s="4"/>
      <c r="H508" s="2"/>
      <c r="I508" s="2"/>
      <c r="J508" s="2"/>
    </row>
    <row r="509" spans="1:10" x14ac:dyDescent="0.25">
      <c r="A509" s="2"/>
      <c r="B509" s="2"/>
      <c r="C509" s="2"/>
      <c r="D509" s="2"/>
      <c r="E509" s="4"/>
      <c r="F509" s="4"/>
      <c r="G509" s="4"/>
      <c r="H509" s="2"/>
      <c r="I509" s="2"/>
      <c r="J509" s="2"/>
    </row>
    <row r="510" spans="1:10" x14ac:dyDescent="0.25">
      <c r="A510" s="2"/>
      <c r="B510" s="2"/>
      <c r="C510" s="2"/>
      <c r="D510" s="2"/>
      <c r="E510" s="4"/>
      <c r="F510" s="4"/>
      <c r="G510" s="4"/>
      <c r="H510" s="2"/>
      <c r="I510" s="2"/>
      <c r="J510" s="2"/>
    </row>
    <row r="511" spans="1:10" x14ac:dyDescent="0.25">
      <c r="A511" s="2"/>
      <c r="B511" s="2"/>
      <c r="C511" s="2"/>
      <c r="D511" s="2"/>
      <c r="E511" s="4"/>
      <c r="F511" s="4"/>
      <c r="G511" s="4"/>
      <c r="H511" s="2"/>
      <c r="I511" s="2"/>
      <c r="J511" s="2"/>
    </row>
    <row r="512" spans="1:10" x14ac:dyDescent="0.25">
      <c r="A512" s="2"/>
      <c r="B512" s="2"/>
      <c r="C512" s="2"/>
      <c r="D512" s="2"/>
      <c r="E512" s="4"/>
      <c r="F512" s="4"/>
      <c r="G512" s="4"/>
      <c r="H512" s="2"/>
      <c r="I512" s="2"/>
      <c r="J512" s="2"/>
    </row>
    <row r="513" spans="1:10" x14ac:dyDescent="0.25">
      <c r="A513" s="2"/>
      <c r="B513" s="2"/>
      <c r="C513" s="2"/>
      <c r="D513" s="2"/>
      <c r="E513" s="4"/>
      <c r="F513" s="4"/>
      <c r="G513" s="4"/>
      <c r="H513" s="2"/>
      <c r="I513" s="2"/>
      <c r="J513" s="2"/>
    </row>
    <row r="514" spans="1:10" x14ac:dyDescent="0.25">
      <c r="A514" s="2"/>
      <c r="B514" s="2"/>
      <c r="C514" s="2"/>
      <c r="D514" s="2"/>
      <c r="E514" s="4"/>
      <c r="F514" s="4"/>
      <c r="G514" s="4"/>
      <c r="H514" s="2"/>
      <c r="I514" s="2"/>
      <c r="J514" s="2"/>
    </row>
    <row r="515" spans="1:10" x14ac:dyDescent="0.25">
      <c r="A515" s="2"/>
      <c r="B515" s="2"/>
      <c r="C515" s="2"/>
      <c r="D515" s="2"/>
      <c r="E515" s="4"/>
      <c r="F515" s="4"/>
      <c r="G515" s="4"/>
      <c r="H515" s="2"/>
      <c r="I515" s="2"/>
      <c r="J515" s="2"/>
    </row>
    <row r="516" spans="1:10" x14ac:dyDescent="0.25">
      <c r="A516" s="2"/>
      <c r="B516" s="2"/>
      <c r="C516" s="2"/>
      <c r="D516" s="2"/>
      <c r="E516" s="4"/>
      <c r="F516" s="4"/>
      <c r="G516" s="4"/>
      <c r="H516" s="2"/>
      <c r="I516" s="2"/>
      <c r="J516" s="2"/>
    </row>
    <row r="517" spans="1:10" x14ac:dyDescent="0.25">
      <c r="A517" s="2"/>
      <c r="B517" s="2"/>
      <c r="C517" s="2"/>
      <c r="D517" s="2"/>
      <c r="E517" s="4"/>
      <c r="F517" s="4"/>
      <c r="G517" s="4"/>
      <c r="H517" s="2"/>
      <c r="I517" s="2"/>
      <c r="J517" s="2"/>
    </row>
    <row r="518" spans="1:10" x14ac:dyDescent="0.25">
      <c r="A518" s="2"/>
      <c r="B518" s="2"/>
      <c r="C518" s="2"/>
      <c r="D518" s="2"/>
      <c r="E518" s="4"/>
      <c r="F518" s="4"/>
      <c r="G518" s="4"/>
      <c r="H518" s="2"/>
      <c r="I518" s="2"/>
      <c r="J518" s="2"/>
    </row>
    <row r="519" spans="1:10" x14ac:dyDescent="0.25">
      <c r="A519" s="2"/>
      <c r="B519" s="2"/>
      <c r="C519" s="2"/>
      <c r="D519" s="2"/>
      <c r="E519" s="4"/>
      <c r="F519" s="4"/>
      <c r="G519" s="4"/>
      <c r="H519" s="2"/>
      <c r="I519" s="2"/>
      <c r="J519" s="2"/>
    </row>
    <row r="520" spans="1:10" x14ac:dyDescent="0.25">
      <c r="A520" s="2"/>
      <c r="B520" s="2"/>
      <c r="C520" s="2"/>
      <c r="D520" s="2"/>
      <c r="E520" s="4"/>
      <c r="F520" s="4"/>
      <c r="G520" s="4"/>
      <c r="H520" s="2"/>
      <c r="I520" s="2"/>
      <c r="J520" s="2"/>
    </row>
    <row r="521" spans="1:10" x14ac:dyDescent="0.25">
      <c r="A521" s="2"/>
      <c r="B521" s="2"/>
      <c r="C521" s="2"/>
      <c r="D521" s="2"/>
      <c r="E521" s="4"/>
      <c r="F521" s="4"/>
      <c r="G521" s="4"/>
      <c r="H521" s="2"/>
      <c r="I521" s="2"/>
      <c r="J521" s="2"/>
    </row>
    <row r="522" spans="1:10" x14ac:dyDescent="0.25">
      <c r="A522" s="2"/>
      <c r="B522" s="2"/>
      <c r="C522" s="2"/>
      <c r="D522" s="2"/>
      <c r="E522" s="4"/>
      <c r="F522" s="4"/>
      <c r="G522" s="4"/>
      <c r="H522" s="2"/>
      <c r="I522" s="2"/>
      <c r="J522" s="2"/>
    </row>
    <row r="523" spans="1:10" x14ac:dyDescent="0.25">
      <c r="A523" s="2"/>
      <c r="B523" s="2"/>
      <c r="C523" s="2"/>
      <c r="D523" s="2"/>
      <c r="E523" s="4"/>
      <c r="F523" s="4"/>
      <c r="G523" s="4"/>
      <c r="H523" s="2"/>
      <c r="I523" s="2"/>
      <c r="J523" s="2"/>
    </row>
    <row r="524" spans="1:10" x14ac:dyDescent="0.25">
      <c r="A524" s="2"/>
      <c r="B524" s="2"/>
      <c r="C524" s="2"/>
      <c r="D524" s="2"/>
      <c r="E524" s="4"/>
      <c r="F524" s="4"/>
      <c r="G524" s="4"/>
      <c r="H524" s="2"/>
      <c r="I524" s="2"/>
      <c r="J524" s="2"/>
    </row>
    <row r="525" spans="1:10" x14ac:dyDescent="0.25">
      <c r="A525" s="2"/>
      <c r="B525" s="2"/>
      <c r="C525" s="2"/>
      <c r="D525" s="2"/>
      <c r="E525" s="4"/>
      <c r="F525" s="4"/>
      <c r="G525" s="4"/>
      <c r="H525" s="2"/>
      <c r="I525" s="2"/>
      <c r="J525" s="2"/>
    </row>
    <row r="526" spans="1:10" x14ac:dyDescent="0.25">
      <c r="A526" s="2"/>
      <c r="B526" s="2"/>
      <c r="C526" s="2"/>
      <c r="D526" s="2"/>
      <c r="E526" s="4"/>
      <c r="F526" s="4"/>
      <c r="G526" s="4"/>
      <c r="H526" s="2"/>
      <c r="I526" s="2"/>
      <c r="J526" s="2"/>
    </row>
    <row r="527" spans="1:10" x14ac:dyDescent="0.25">
      <c r="A527" s="2"/>
      <c r="B527" s="2"/>
      <c r="C527" s="2"/>
      <c r="D527" s="2"/>
      <c r="E527" s="4"/>
      <c r="F527" s="4"/>
      <c r="G527" s="4"/>
      <c r="H527" s="2"/>
      <c r="I527" s="2"/>
      <c r="J527" s="2"/>
    </row>
    <row r="528" spans="1:10" x14ac:dyDescent="0.25">
      <c r="A528" s="2"/>
      <c r="B528" s="2"/>
      <c r="C528" s="2"/>
      <c r="D528" s="2"/>
      <c r="E528" s="4"/>
      <c r="F528" s="4"/>
      <c r="G528" s="4"/>
      <c r="H528" s="2"/>
      <c r="I528" s="2"/>
      <c r="J528" s="2"/>
    </row>
    <row r="529" spans="1:10" x14ac:dyDescent="0.25">
      <c r="A529" s="2"/>
      <c r="B529" s="2"/>
      <c r="C529" s="2"/>
      <c r="D529" s="2"/>
      <c r="E529" s="4"/>
      <c r="F529" s="4"/>
      <c r="G529" s="4"/>
      <c r="H529" s="2"/>
      <c r="I529" s="2"/>
      <c r="J529" s="2"/>
    </row>
    <row r="530" spans="1:10" x14ac:dyDescent="0.25">
      <c r="A530" s="2"/>
      <c r="B530" s="2"/>
      <c r="C530" s="2"/>
      <c r="D530" s="2"/>
      <c r="E530" s="4"/>
      <c r="F530" s="4"/>
      <c r="G530" s="4"/>
      <c r="H530" s="2"/>
      <c r="I530" s="2"/>
      <c r="J530" s="2"/>
    </row>
    <row r="531" spans="1:10" x14ac:dyDescent="0.25">
      <c r="A531" s="2"/>
      <c r="B531" s="2"/>
      <c r="C531" s="2"/>
      <c r="D531" s="2"/>
      <c r="E531" s="4"/>
      <c r="F531" s="4"/>
      <c r="G531" s="4"/>
      <c r="H531" s="2"/>
      <c r="I531" s="2"/>
      <c r="J531" s="2"/>
    </row>
    <row r="532" spans="1:10" x14ac:dyDescent="0.25">
      <c r="A532" s="2"/>
      <c r="B532" s="2"/>
      <c r="C532" s="2"/>
      <c r="D532" s="2"/>
      <c r="E532" s="4"/>
      <c r="F532" s="4"/>
      <c r="G532" s="4"/>
      <c r="H532" s="2"/>
      <c r="I532" s="2"/>
      <c r="J532" s="2"/>
    </row>
    <row r="533" spans="1:10" x14ac:dyDescent="0.25">
      <c r="A533" s="2"/>
      <c r="B533" s="2"/>
      <c r="C533" s="2"/>
      <c r="D533" s="2"/>
      <c r="E533" s="4"/>
      <c r="F533" s="4"/>
      <c r="G533" s="4"/>
      <c r="H533" s="2"/>
      <c r="I533" s="2"/>
      <c r="J533" s="2"/>
    </row>
    <row r="534" spans="1:10" x14ac:dyDescent="0.25">
      <c r="A534" s="2"/>
      <c r="B534" s="2"/>
      <c r="C534" s="2"/>
      <c r="D534" s="2"/>
      <c r="E534" s="4"/>
      <c r="F534" s="4"/>
      <c r="G534" s="4"/>
      <c r="H534" s="2"/>
      <c r="I534" s="2"/>
      <c r="J534" s="2"/>
    </row>
    <row r="535" spans="1:10" x14ac:dyDescent="0.25">
      <c r="A535" s="2"/>
      <c r="B535" s="2"/>
      <c r="C535" s="2"/>
      <c r="D535" s="2"/>
      <c r="E535" s="4"/>
      <c r="F535" s="4"/>
      <c r="G535" s="4"/>
      <c r="H535" s="2"/>
      <c r="I535" s="2"/>
      <c r="J535" s="2"/>
    </row>
    <row r="536" spans="1:10" x14ac:dyDescent="0.25">
      <c r="A536" s="2"/>
      <c r="B536" s="2"/>
      <c r="C536" s="2"/>
      <c r="D536" s="2"/>
      <c r="E536" s="4"/>
      <c r="F536" s="4"/>
      <c r="G536" s="4"/>
      <c r="H536" s="2"/>
      <c r="I536" s="2"/>
      <c r="J536" s="2"/>
    </row>
    <row r="537" spans="1:10" x14ac:dyDescent="0.25">
      <c r="A537" s="2"/>
      <c r="B537" s="2"/>
      <c r="C537" s="2"/>
      <c r="D537" s="2"/>
      <c r="E537" s="4"/>
      <c r="F537" s="4"/>
      <c r="G537" s="4"/>
      <c r="H537" s="2"/>
      <c r="I537" s="2"/>
      <c r="J537" s="2"/>
    </row>
    <row r="538" spans="1:10" x14ac:dyDescent="0.25">
      <c r="A538" s="2"/>
      <c r="B538" s="2"/>
      <c r="C538" s="2"/>
      <c r="D538" s="2"/>
      <c r="E538" s="4"/>
      <c r="F538" s="4"/>
      <c r="G538" s="4"/>
      <c r="H538" s="2"/>
      <c r="I538" s="2"/>
      <c r="J538" s="2"/>
    </row>
    <row r="539" spans="1:10" x14ac:dyDescent="0.25">
      <c r="A539" s="2"/>
      <c r="B539" s="2"/>
      <c r="C539" s="2"/>
      <c r="D539" s="2"/>
      <c r="E539" s="4"/>
      <c r="F539" s="4"/>
      <c r="G539" s="4"/>
      <c r="H539" s="2"/>
      <c r="I539" s="2"/>
      <c r="J539" s="2"/>
    </row>
    <row r="540" spans="1:10" x14ac:dyDescent="0.25">
      <c r="A540" s="2"/>
      <c r="B540" s="2"/>
      <c r="C540" s="2"/>
      <c r="D540" s="2"/>
      <c r="E540" s="4"/>
      <c r="F540" s="4"/>
      <c r="G540" s="4"/>
      <c r="H540" s="2"/>
      <c r="I540" s="2"/>
      <c r="J540" s="2"/>
    </row>
    <row r="541" spans="1:10" x14ac:dyDescent="0.25">
      <c r="A541" s="2"/>
      <c r="B541" s="2"/>
      <c r="C541" s="2"/>
      <c r="D541" s="2"/>
      <c r="E541" s="4"/>
      <c r="F541" s="4"/>
      <c r="G541" s="4"/>
      <c r="H541" s="2"/>
      <c r="I541" s="2"/>
      <c r="J541" s="2"/>
    </row>
    <row r="542" spans="1:10" x14ac:dyDescent="0.25">
      <c r="A542" s="2"/>
      <c r="B542" s="2"/>
      <c r="C542" s="2"/>
      <c r="D542" s="2"/>
      <c r="E542" s="4"/>
      <c r="F542" s="4"/>
      <c r="G542" s="4"/>
      <c r="H542" s="2"/>
      <c r="I542" s="2"/>
      <c r="J542" s="2"/>
    </row>
    <row r="543" spans="1:10" x14ac:dyDescent="0.25">
      <c r="A543" s="2"/>
      <c r="B543" s="2"/>
      <c r="C543" s="2"/>
      <c r="D543" s="2"/>
      <c r="E543" s="4"/>
      <c r="F543" s="4"/>
      <c r="G543" s="4"/>
      <c r="H543" s="2"/>
      <c r="I543" s="2"/>
      <c r="J543" s="2"/>
    </row>
    <row r="544" spans="1:10" x14ac:dyDescent="0.25">
      <c r="A544" s="2"/>
      <c r="B544" s="2"/>
      <c r="C544" s="2"/>
      <c r="D544" s="2"/>
      <c r="E544" s="4"/>
      <c r="F544" s="4"/>
      <c r="G544" s="4"/>
      <c r="H544" s="2"/>
      <c r="I544" s="2"/>
      <c r="J544" s="2"/>
    </row>
    <row r="545" spans="1:10" x14ac:dyDescent="0.25">
      <c r="A545" s="2"/>
      <c r="B545" s="2"/>
      <c r="C545" s="2"/>
      <c r="D545" s="2"/>
      <c r="E545" s="4"/>
      <c r="F545" s="4"/>
      <c r="G545" s="4"/>
      <c r="H545" s="2"/>
      <c r="I545" s="2"/>
      <c r="J545" s="2"/>
    </row>
    <row r="546" spans="1:10" x14ac:dyDescent="0.25">
      <c r="A546" s="2"/>
      <c r="B546" s="2"/>
      <c r="C546" s="2"/>
      <c r="D546" s="2"/>
      <c r="E546" s="4"/>
      <c r="F546" s="4"/>
      <c r="G546" s="4"/>
      <c r="H546" s="2"/>
      <c r="I546" s="2"/>
      <c r="J546" s="2"/>
    </row>
    <row r="547" spans="1:10" x14ac:dyDescent="0.25">
      <c r="A547" s="2"/>
      <c r="B547" s="2"/>
      <c r="C547" s="2"/>
      <c r="D547" s="2"/>
      <c r="E547" s="4"/>
      <c r="F547" s="4"/>
      <c r="G547" s="4"/>
      <c r="H547" s="2"/>
      <c r="I547" s="2"/>
      <c r="J547" s="2"/>
    </row>
    <row r="548" spans="1:10" x14ac:dyDescent="0.25">
      <c r="A548" s="2"/>
      <c r="B548" s="2"/>
      <c r="C548" s="2"/>
      <c r="D548" s="2"/>
      <c r="E548" s="4"/>
      <c r="F548" s="4"/>
      <c r="G548" s="4"/>
      <c r="H548" s="2"/>
      <c r="I548" s="2"/>
      <c r="J548" s="2"/>
    </row>
    <row r="549" spans="1:10" x14ac:dyDescent="0.25">
      <c r="A549" s="2"/>
      <c r="B549" s="2"/>
      <c r="C549" s="2"/>
      <c r="D549" s="2"/>
      <c r="E549" s="4"/>
      <c r="F549" s="4"/>
      <c r="G549" s="4"/>
      <c r="H549" s="2"/>
      <c r="I549" s="2"/>
      <c r="J549" s="2"/>
    </row>
    <row r="550" spans="1:10" x14ac:dyDescent="0.25">
      <c r="A550" s="2"/>
      <c r="B550" s="2"/>
      <c r="C550" s="2"/>
      <c r="D550" s="2"/>
      <c r="E550" s="4"/>
      <c r="F550" s="4"/>
      <c r="G550" s="4"/>
      <c r="H550" s="2"/>
      <c r="I550" s="2"/>
      <c r="J550" s="2"/>
    </row>
    <row r="551" spans="1:10" x14ac:dyDescent="0.25">
      <c r="A551" s="2"/>
      <c r="B551" s="2"/>
      <c r="C551" s="2"/>
      <c r="D551" s="2"/>
      <c r="E551" s="4"/>
      <c r="F551" s="4"/>
      <c r="G551" s="4"/>
      <c r="H551" s="2"/>
      <c r="I551" s="2"/>
      <c r="J551" s="2"/>
    </row>
    <row r="552" spans="1:10" x14ac:dyDescent="0.25">
      <c r="A552" s="2"/>
      <c r="B552" s="2"/>
      <c r="C552" s="2"/>
      <c r="D552" s="2"/>
      <c r="E552" s="4"/>
      <c r="F552" s="4"/>
      <c r="G552" s="4"/>
      <c r="H552" s="2"/>
      <c r="I552" s="2"/>
      <c r="J552" s="2"/>
    </row>
    <row r="553" spans="1:10" x14ac:dyDescent="0.25">
      <c r="A553" s="2"/>
      <c r="B553" s="2"/>
      <c r="C553" s="2"/>
      <c r="D553" s="2"/>
      <c r="E553" s="4"/>
      <c r="F553" s="4"/>
      <c r="G553" s="4"/>
      <c r="H553" s="2"/>
      <c r="I553" s="2"/>
      <c r="J553" s="2"/>
    </row>
    <row r="554" spans="1:10" x14ac:dyDescent="0.25">
      <c r="A554" s="2"/>
      <c r="B554" s="2"/>
      <c r="C554" s="2"/>
      <c r="D554" s="2"/>
      <c r="E554" s="4"/>
      <c r="F554" s="4"/>
      <c r="G554" s="4"/>
      <c r="H554" s="2"/>
      <c r="I554" s="2"/>
      <c r="J554" s="2"/>
    </row>
    <row r="555" spans="1:10" x14ac:dyDescent="0.25">
      <c r="A555" s="2"/>
      <c r="B555" s="2"/>
      <c r="C555" s="2"/>
      <c r="D555" s="2"/>
      <c r="E555" s="4"/>
      <c r="F555" s="4"/>
      <c r="G555" s="4"/>
      <c r="H555" s="2"/>
      <c r="I555" s="2"/>
      <c r="J555" s="2"/>
    </row>
    <row r="556" spans="1:10" x14ac:dyDescent="0.25">
      <c r="A556" s="2"/>
      <c r="B556" s="2"/>
      <c r="C556" s="2"/>
      <c r="D556" s="2"/>
      <c r="E556" s="4"/>
      <c r="F556" s="4"/>
      <c r="G556" s="4"/>
      <c r="H556" s="2"/>
      <c r="I556" s="2"/>
      <c r="J556" s="2"/>
    </row>
    <row r="557" spans="1:10" x14ac:dyDescent="0.25">
      <c r="A557" s="2"/>
      <c r="B557" s="2"/>
      <c r="C557" s="2"/>
      <c r="D557" s="2"/>
      <c r="E557" s="4"/>
      <c r="F557" s="4"/>
      <c r="G557" s="4"/>
      <c r="H557" s="2"/>
      <c r="I557" s="2"/>
      <c r="J557" s="2"/>
    </row>
    <row r="558" spans="1:10" x14ac:dyDescent="0.25">
      <c r="A558" s="2"/>
      <c r="B558" s="2"/>
      <c r="C558" s="2"/>
      <c r="D558" s="2"/>
      <c r="E558" s="4"/>
      <c r="F558" s="4"/>
      <c r="G558" s="4"/>
      <c r="H558" s="2"/>
      <c r="I558" s="2"/>
      <c r="J558" s="2"/>
    </row>
    <row r="559" spans="1:10" x14ac:dyDescent="0.25">
      <c r="A559" s="2"/>
      <c r="B559" s="2"/>
      <c r="C559" s="2"/>
      <c r="D559" s="2"/>
      <c r="E559" s="4"/>
      <c r="F559" s="4"/>
      <c r="G559" s="4"/>
      <c r="H559" s="2"/>
      <c r="I559" s="2"/>
      <c r="J559" s="2"/>
    </row>
    <row r="560" spans="1:10" x14ac:dyDescent="0.25">
      <c r="A560" s="2"/>
      <c r="B560" s="2"/>
      <c r="C560" s="2"/>
      <c r="D560" s="2"/>
      <c r="E560" s="4"/>
      <c r="F560" s="4"/>
      <c r="G560" s="4"/>
      <c r="H560" s="2"/>
      <c r="I560" s="2"/>
      <c r="J560" s="2"/>
    </row>
    <row r="561" spans="1:10" x14ac:dyDescent="0.25">
      <c r="A561" s="2"/>
      <c r="B561" s="2"/>
      <c r="C561" s="2"/>
      <c r="D561" s="2"/>
      <c r="E561" s="4"/>
      <c r="F561" s="4"/>
      <c r="G561" s="4"/>
      <c r="H561" s="2"/>
      <c r="I561" s="2"/>
      <c r="J561" s="2"/>
    </row>
    <row r="562" spans="1:10" x14ac:dyDescent="0.25">
      <c r="A562" s="2"/>
      <c r="B562" s="2"/>
      <c r="C562" s="2"/>
      <c r="D562" s="2"/>
      <c r="E562" s="4"/>
      <c r="F562" s="4"/>
      <c r="G562" s="4"/>
      <c r="H562" s="2"/>
      <c r="I562" s="2"/>
      <c r="J562" s="2"/>
    </row>
    <row r="563" spans="1:10" x14ac:dyDescent="0.25">
      <c r="A563" s="2"/>
      <c r="B563" s="2"/>
      <c r="C563" s="2"/>
      <c r="D563" s="2"/>
      <c r="E563" s="4"/>
      <c r="F563" s="4"/>
      <c r="G563" s="4"/>
      <c r="H563" s="2"/>
      <c r="I563" s="2"/>
      <c r="J563" s="2"/>
    </row>
    <row r="564" spans="1:10" x14ac:dyDescent="0.25">
      <c r="A564" s="2"/>
      <c r="B564" s="2"/>
      <c r="C564" s="2"/>
      <c r="D564" s="2"/>
      <c r="E564" s="4"/>
      <c r="F564" s="4"/>
      <c r="G564" s="4"/>
      <c r="H564" s="2"/>
      <c r="I564" s="2"/>
      <c r="J564" s="2"/>
    </row>
    <row r="565" spans="1:10" x14ac:dyDescent="0.25">
      <c r="A565" s="2"/>
      <c r="B565" s="2"/>
      <c r="C565" s="2"/>
      <c r="D565" s="2"/>
      <c r="E565" s="4"/>
      <c r="F565" s="4"/>
      <c r="G565" s="4"/>
      <c r="H565" s="2"/>
      <c r="I565" s="2"/>
      <c r="J565" s="2"/>
    </row>
    <row r="566" spans="1:10" x14ac:dyDescent="0.25">
      <c r="A566" s="2"/>
      <c r="B566" s="2"/>
      <c r="C566" s="2"/>
      <c r="D566" s="2"/>
      <c r="E566" s="4"/>
      <c r="F566" s="4"/>
      <c r="G566" s="4"/>
      <c r="H566" s="2"/>
      <c r="I566" s="2"/>
      <c r="J566" s="2"/>
    </row>
    <row r="567" spans="1:10" x14ac:dyDescent="0.25">
      <c r="A567" s="2"/>
      <c r="B567" s="2"/>
      <c r="C567" s="2"/>
      <c r="D567" s="2"/>
      <c r="E567" s="4"/>
      <c r="F567" s="4"/>
      <c r="G567" s="4"/>
      <c r="H567" s="2"/>
      <c r="I567" s="2"/>
      <c r="J567" s="2"/>
    </row>
    <row r="568" spans="1:10" x14ac:dyDescent="0.25">
      <c r="A568" s="2"/>
      <c r="B568" s="2"/>
      <c r="C568" s="2"/>
      <c r="D568" s="2"/>
      <c r="E568" s="4"/>
      <c r="F568" s="4"/>
      <c r="G568" s="4"/>
      <c r="H568" s="2"/>
      <c r="I568" s="2"/>
      <c r="J568" s="2"/>
    </row>
    <row r="569" spans="1:10" x14ac:dyDescent="0.25">
      <c r="A569" s="2"/>
      <c r="B569" s="2"/>
      <c r="C569" s="2"/>
      <c r="D569" s="2"/>
      <c r="E569" s="4"/>
      <c r="F569" s="4"/>
      <c r="G569" s="4"/>
      <c r="H569" s="2"/>
      <c r="I569" s="2"/>
      <c r="J569" s="2"/>
    </row>
    <row r="570" spans="1:10" x14ac:dyDescent="0.25">
      <c r="A570" s="2"/>
      <c r="B570" s="2"/>
      <c r="C570" s="2"/>
      <c r="D570" s="2"/>
      <c r="E570" s="4"/>
      <c r="F570" s="4"/>
      <c r="G570" s="4"/>
      <c r="H570" s="2"/>
      <c r="I570" s="2"/>
      <c r="J570" s="2"/>
    </row>
    <row r="571" spans="1:10" x14ac:dyDescent="0.25">
      <c r="A571" s="2"/>
      <c r="B571" s="2"/>
      <c r="C571" s="2"/>
      <c r="D571" s="2"/>
      <c r="E571" s="4"/>
      <c r="F571" s="4"/>
      <c r="G571" s="4"/>
      <c r="H571" s="2"/>
      <c r="I571" s="2"/>
      <c r="J571" s="2"/>
    </row>
    <row r="572" spans="1:10" x14ac:dyDescent="0.25">
      <c r="A572" s="2"/>
      <c r="B572" s="2"/>
      <c r="C572" s="2"/>
      <c r="D572" s="2"/>
      <c r="E572" s="4"/>
      <c r="F572" s="4"/>
      <c r="G572" s="4"/>
      <c r="H572" s="2"/>
      <c r="I572" s="2"/>
      <c r="J572" s="2"/>
    </row>
    <row r="573" spans="1:10" x14ac:dyDescent="0.25">
      <c r="A573" s="2"/>
      <c r="B573" s="2"/>
      <c r="C573" s="2"/>
      <c r="D573" s="2"/>
      <c r="E573" s="4"/>
      <c r="F573" s="4"/>
      <c r="G573" s="4"/>
      <c r="H573" s="2"/>
      <c r="I573" s="2"/>
      <c r="J573" s="2"/>
    </row>
    <row r="574" spans="1:10" x14ac:dyDescent="0.25">
      <c r="A574" s="2"/>
      <c r="B574" s="2"/>
      <c r="C574" s="2"/>
      <c r="D574" s="2"/>
      <c r="E574" s="4"/>
      <c r="F574" s="4"/>
      <c r="G574" s="4"/>
      <c r="H574" s="2"/>
      <c r="I574" s="2"/>
      <c r="J574" s="2"/>
    </row>
    <row r="575" spans="1:10" x14ac:dyDescent="0.25">
      <c r="A575" s="2"/>
      <c r="B575" s="2"/>
      <c r="C575" s="2"/>
      <c r="D575" s="2"/>
      <c r="E575" s="4"/>
      <c r="F575" s="4"/>
      <c r="G575" s="4"/>
      <c r="H575" s="2"/>
      <c r="I575" s="2"/>
      <c r="J575" s="2"/>
    </row>
    <row r="576" spans="1:10" x14ac:dyDescent="0.25">
      <c r="A576" s="2"/>
      <c r="B576" s="2"/>
      <c r="C576" s="2"/>
      <c r="D576" s="2"/>
      <c r="E576" s="4"/>
      <c r="F576" s="4"/>
      <c r="G576" s="4"/>
      <c r="H576" s="2"/>
      <c r="I576" s="2"/>
      <c r="J576" s="2"/>
    </row>
    <row r="577" spans="1:10" x14ac:dyDescent="0.25">
      <c r="A577" s="2"/>
      <c r="B577" s="2"/>
      <c r="C577" s="2"/>
      <c r="D577" s="2"/>
      <c r="E577" s="4"/>
      <c r="F577" s="4"/>
      <c r="G577" s="4"/>
      <c r="H577" s="2"/>
      <c r="I577" s="2"/>
      <c r="J577" s="2"/>
    </row>
    <row r="578" spans="1:10" x14ac:dyDescent="0.25">
      <c r="A578" s="2"/>
      <c r="B578" s="2"/>
      <c r="C578" s="2"/>
      <c r="D578" s="2"/>
      <c r="E578" s="4"/>
      <c r="F578" s="4"/>
      <c r="G578" s="4"/>
      <c r="H578" s="2"/>
      <c r="I578" s="2"/>
      <c r="J578" s="2"/>
    </row>
    <row r="579" spans="1:10" x14ac:dyDescent="0.25">
      <c r="A579" s="2"/>
      <c r="B579" s="2"/>
      <c r="C579" s="2"/>
      <c r="D579" s="2"/>
      <c r="E579" s="4"/>
      <c r="F579" s="4"/>
      <c r="G579" s="4"/>
      <c r="H579" s="2"/>
      <c r="I579" s="2"/>
      <c r="J579" s="2"/>
    </row>
    <row r="580" spans="1:10" x14ac:dyDescent="0.25">
      <c r="A580" s="2"/>
      <c r="B580" s="2"/>
      <c r="C580" s="2"/>
      <c r="D580" s="2"/>
      <c r="E580" s="4"/>
      <c r="F580" s="4"/>
      <c r="G580" s="4"/>
      <c r="H580" s="2"/>
      <c r="I580" s="2"/>
      <c r="J580" s="2"/>
    </row>
    <row r="581" spans="1:10" x14ac:dyDescent="0.25">
      <c r="A581" s="2"/>
      <c r="B581" s="2"/>
      <c r="C581" s="2"/>
      <c r="D581" s="2"/>
      <c r="E581" s="4"/>
      <c r="F581" s="4"/>
      <c r="G581" s="4"/>
      <c r="H581" s="2"/>
      <c r="I581" s="2"/>
      <c r="J581" s="2"/>
    </row>
    <row r="582" spans="1:10" x14ac:dyDescent="0.25">
      <c r="A582" s="2"/>
      <c r="B582" s="2"/>
      <c r="C582" s="2"/>
      <c r="D582" s="2"/>
      <c r="E582" s="4"/>
      <c r="F582" s="4"/>
      <c r="G582" s="4"/>
      <c r="H582" s="2"/>
      <c r="I582" s="2"/>
      <c r="J582" s="2"/>
    </row>
    <row r="583" spans="1:10" x14ac:dyDescent="0.25">
      <c r="A583" s="2"/>
      <c r="B583" s="2"/>
      <c r="C583" s="2"/>
      <c r="D583" s="2"/>
      <c r="E583" s="4"/>
      <c r="F583" s="4"/>
      <c r="G583" s="4"/>
      <c r="H583" s="2"/>
      <c r="I583" s="2"/>
      <c r="J583" s="2"/>
    </row>
    <row r="584" spans="1:10" x14ac:dyDescent="0.25">
      <c r="A584" s="2"/>
      <c r="B584" s="2"/>
      <c r="C584" s="2"/>
      <c r="D584" s="2"/>
      <c r="E584" s="4"/>
      <c r="F584" s="4"/>
      <c r="G584" s="4"/>
      <c r="H584" s="2"/>
      <c r="I584" s="2"/>
      <c r="J584" s="2"/>
    </row>
    <row r="585" spans="1:10" x14ac:dyDescent="0.25">
      <c r="A585" s="2"/>
      <c r="B585" s="2"/>
      <c r="C585" s="2"/>
      <c r="D585" s="2"/>
      <c r="E585" s="4"/>
      <c r="F585" s="4"/>
      <c r="G585" s="4"/>
      <c r="H585" s="2"/>
      <c r="I585" s="2"/>
      <c r="J585" s="2"/>
    </row>
    <row r="586" spans="1:10" x14ac:dyDescent="0.25">
      <c r="A586" s="2"/>
      <c r="B586" s="2"/>
      <c r="C586" s="2"/>
      <c r="D586" s="2"/>
      <c r="E586" s="4"/>
      <c r="F586" s="4"/>
      <c r="G586" s="4"/>
      <c r="H586" s="2"/>
      <c r="I586" s="2"/>
      <c r="J586" s="2"/>
    </row>
    <row r="587" spans="1:10" x14ac:dyDescent="0.25">
      <c r="A587" s="2"/>
      <c r="B587" s="2"/>
      <c r="C587" s="2"/>
      <c r="D587" s="2"/>
      <c r="E587" s="4"/>
      <c r="F587" s="4"/>
      <c r="G587" s="4"/>
      <c r="H587" s="2"/>
      <c r="I587" s="2"/>
      <c r="J587" s="2"/>
    </row>
    <row r="588" spans="1:10" x14ac:dyDescent="0.25">
      <c r="A588" s="2"/>
      <c r="B588" s="2"/>
      <c r="C588" s="2"/>
      <c r="D588" s="2"/>
      <c r="E588" s="4"/>
      <c r="F588" s="4"/>
      <c r="G588" s="4"/>
      <c r="H588" s="2"/>
      <c r="I588" s="2"/>
      <c r="J588" s="2"/>
    </row>
    <row r="589" spans="1:10" x14ac:dyDescent="0.25">
      <c r="A589" s="2"/>
      <c r="B589" s="2"/>
      <c r="C589" s="2"/>
      <c r="D589" s="2"/>
      <c r="E589" s="4"/>
      <c r="F589" s="4"/>
      <c r="G589" s="4"/>
      <c r="H589" s="2"/>
      <c r="I589" s="2"/>
      <c r="J589" s="2"/>
    </row>
    <row r="590" spans="1:10" x14ac:dyDescent="0.25">
      <c r="A590" s="2"/>
      <c r="B590" s="2"/>
      <c r="C590" s="2"/>
      <c r="D590" s="2"/>
      <c r="E590" s="4"/>
      <c r="F590" s="4"/>
      <c r="G590" s="4"/>
      <c r="H590" s="2"/>
      <c r="I590" s="2"/>
      <c r="J590" s="2"/>
    </row>
    <row r="591" spans="1:10" x14ac:dyDescent="0.25">
      <c r="A591" s="2"/>
      <c r="B591" s="2"/>
      <c r="C591" s="2"/>
      <c r="D591" s="2"/>
      <c r="E591" s="4"/>
      <c r="F591" s="4"/>
      <c r="G591" s="4"/>
      <c r="H591" s="2"/>
      <c r="I591" s="2"/>
      <c r="J591" s="2"/>
    </row>
    <row r="592" spans="1:10" x14ac:dyDescent="0.25">
      <c r="A592" s="2"/>
      <c r="B592" s="2"/>
      <c r="C592" s="2"/>
      <c r="D592" s="2"/>
      <c r="E592" s="4"/>
      <c r="F592" s="4"/>
      <c r="G592" s="4"/>
      <c r="H592" s="2"/>
      <c r="I592" s="2"/>
      <c r="J592" s="2"/>
    </row>
    <row r="593" spans="1:10" x14ac:dyDescent="0.25">
      <c r="A593" s="2"/>
      <c r="B593" s="2"/>
      <c r="C593" s="2"/>
      <c r="D593" s="2"/>
      <c r="E593" s="4"/>
      <c r="F593" s="4"/>
      <c r="G593" s="4"/>
      <c r="H593" s="2"/>
      <c r="I593" s="2"/>
      <c r="J593" s="2"/>
    </row>
    <row r="594" spans="1:10" x14ac:dyDescent="0.25">
      <c r="A594" s="2"/>
      <c r="B594" s="2"/>
      <c r="C594" s="2"/>
      <c r="D594" s="2"/>
      <c r="E594" s="4"/>
      <c r="F594" s="4"/>
      <c r="G594" s="4"/>
      <c r="H594" s="2"/>
      <c r="I594" s="2"/>
      <c r="J594" s="2"/>
    </row>
    <row r="595" spans="1:10" x14ac:dyDescent="0.25">
      <c r="A595" s="2"/>
      <c r="B595" s="2"/>
      <c r="C595" s="2"/>
      <c r="D595" s="2"/>
      <c r="E595" s="4"/>
      <c r="F595" s="4"/>
      <c r="G595" s="4"/>
      <c r="H595" s="2"/>
      <c r="I595" s="2"/>
      <c r="J595" s="2"/>
    </row>
    <row r="596" spans="1:10" x14ac:dyDescent="0.25">
      <c r="A596" s="2"/>
      <c r="B596" s="2"/>
      <c r="C596" s="2"/>
      <c r="D596" s="2"/>
      <c r="E596" s="4"/>
      <c r="F596" s="4"/>
      <c r="G596" s="4"/>
      <c r="H596" s="2"/>
      <c r="I596" s="2"/>
      <c r="J596" s="2"/>
    </row>
    <row r="597" spans="1:10" x14ac:dyDescent="0.25">
      <c r="A597" s="2"/>
      <c r="B597" s="2"/>
      <c r="C597" s="2"/>
      <c r="D597" s="2"/>
      <c r="E597" s="4"/>
      <c r="F597" s="4"/>
      <c r="G597" s="4"/>
      <c r="H597" s="2"/>
      <c r="I597" s="2"/>
      <c r="J597" s="2"/>
    </row>
    <row r="598" spans="1:10" x14ac:dyDescent="0.25">
      <c r="A598" s="2"/>
      <c r="B598" s="2"/>
      <c r="C598" s="2"/>
      <c r="D598" s="2"/>
      <c r="E598" s="4"/>
      <c r="F598" s="4"/>
      <c r="G598" s="4"/>
      <c r="H598" s="2"/>
      <c r="I598" s="2"/>
      <c r="J598" s="2"/>
    </row>
    <row r="599" spans="1:10" x14ac:dyDescent="0.25">
      <c r="A599" s="2"/>
      <c r="B599" s="2"/>
      <c r="C599" s="2"/>
      <c r="D599" s="2"/>
      <c r="E599" s="4"/>
      <c r="F599" s="4"/>
      <c r="G599" s="4"/>
      <c r="H599" s="2"/>
      <c r="I599" s="2"/>
      <c r="J599" s="2"/>
    </row>
    <row r="600" spans="1:10" x14ac:dyDescent="0.25">
      <c r="A600" s="2"/>
      <c r="B600" s="2"/>
      <c r="C600" s="2"/>
      <c r="D600" s="2"/>
      <c r="E600" s="4"/>
      <c r="F600" s="4"/>
      <c r="G600" s="4"/>
      <c r="H600" s="2"/>
      <c r="I600" s="2"/>
      <c r="J600" s="2"/>
    </row>
    <row r="601" spans="1:10" x14ac:dyDescent="0.25">
      <c r="A601" s="2"/>
      <c r="B601" s="2"/>
      <c r="C601" s="2"/>
      <c r="D601" s="2"/>
      <c r="E601" s="4"/>
      <c r="F601" s="4"/>
      <c r="G601" s="4"/>
      <c r="H601" s="2"/>
      <c r="I601" s="2"/>
      <c r="J601" s="2"/>
    </row>
    <row r="602" spans="1:10" x14ac:dyDescent="0.25">
      <c r="A602" s="2"/>
      <c r="B602" s="2"/>
      <c r="C602" s="2"/>
      <c r="D602" s="2"/>
      <c r="E602" s="4"/>
      <c r="F602" s="4"/>
      <c r="G602" s="4"/>
      <c r="H602" s="2"/>
      <c r="I602" s="2"/>
      <c r="J602" s="2"/>
    </row>
    <row r="603" spans="1:10" x14ac:dyDescent="0.25">
      <c r="A603" s="2"/>
      <c r="B603" s="2"/>
      <c r="C603" s="2"/>
      <c r="D603" s="2"/>
      <c r="E603" s="4"/>
      <c r="F603" s="4"/>
      <c r="G603" s="4"/>
      <c r="H603" s="2"/>
      <c r="I603" s="2"/>
      <c r="J603" s="2"/>
    </row>
    <row r="604" spans="1:10" x14ac:dyDescent="0.25">
      <c r="A604" s="2"/>
      <c r="B604" s="2"/>
      <c r="C604" s="2"/>
      <c r="D604" s="2"/>
      <c r="E604" s="4"/>
      <c r="F604" s="4"/>
      <c r="G604" s="4"/>
      <c r="H604" s="2"/>
      <c r="I604" s="2"/>
      <c r="J604" s="2"/>
    </row>
    <row r="605" spans="1:10" x14ac:dyDescent="0.25">
      <c r="A605" s="2"/>
      <c r="B605" s="2"/>
      <c r="C605" s="2"/>
      <c r="D605" s="2"/>
      <c r="E605" s="4"/>
      <c r="F605" s="4"/>
      <c r="G605" s="4"/>
      <c r="H605" s="2"/>
      <c r="I605" s="2"/>
      <c r="J605" s="2"/>
    </row>
    <row r="606" spans="1:10" x14ac:dyDescent="0.25">
      <c r="A606" s="2"/>
      <c r="B606" s="2"/>
      <c r="C606" s="2"/>
      <c r="D606" s="2"/>
      <c r="E606" s="4"/>
      <c r="F606" s="4"/>
      <c r="G606" s="4"/>
      <c r="H606" s="2"/>
      <c r="I606" s="2"/>
      <c r="J606" s="2"/>
    </row>
    <row r="607" spans="1:10" x14ac:dyDescent="0.25">
      <c r="A607" s="2"/>
      <c r="B607" s="2"/>
      <c r="C607" s="2"/>
      <c r="D607" s="2"/>
      <c r="E607" s="4"/>
      <c r="F607" s="4"/>
      <c r="G607" s="4"/>
      <c r="H607" s="2"/>
      <c r="I607" s="2"/>
      <c r="J607" s="2"/>
    </row>
  </sheetData>
  <sheetProtection formatRows="0" autoFilter="0"/>
  <mergeCells count="11">
    <mergeCell ref="A8:C8"/>
    <mergeCell ref="A9:C9"/>
    <mergeCell ref="H13:K13"/>
    <mergeCell ref="L13:N13"/>
    <mergeCell ref="A1:N4"/>
    <mergeCell ref="BP1:BT1"/>
    <mergeCell ref="BW1:BY1"/>
    <mergeCell ref="A6:C6"/>
    <mergeCell ref="BP6:BT7"/>
    <mergeCell ref="BW6:BY7"/>
    <mergeCell ref="A7:C7"/>
  </mergeCells>
  <pageMargins left="0.1" right="0.1" top="0.25" bottom="0.25" header="0.3" footer="0.3"/>
  <pageSetup paperSize="5" scale="46" orientation="landscape" r:id="rId2"/>
  <drawing r:id="rId3"/>
  <legacyDrawing r:id="rId4"/>
  <extLst>
    <ext xmlns:x14="http://schemas.microsoft.com/office/spreadsheetml/2009/9/main" uri="{A8765BA9-456A-4dab-B4F3-ACF838C121DE}">
      <x14:slicerList>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43291-4861-4815-8AE4-F5F544780E7B}">
  <dimension ref="A1:O607"/>
  <sheetViews>
    <sheetView showGridLines="0" zoomScale="90" zoomScaleNormal="90" workbookViewId="0">
      <pane ySplit="15" topLeftCell="A21" activePane="bottomLeft" state="frozenSplit"/>
      <selection pane="bottomLeft" activeCell="C24" sqref="C24"/>
    </sheetView>
  </sheetViews>
  <sheetFormatPr defaultColWidth="9.140625" defaultRowHeight="15" x14ac:dyDescent="0.25"/>
  <cols>
    <col min="1" max="1" width="19" style="1" customWidth="1"/>
    <col min="2" max="2" width="16.42578125" style="1" customWidth="1"/>
    <col min="3" max="3" width="28.85546875" style="1" customWidth="1"/>
    <col min="4" max="4" width="15.140625" style="1" bestFit="1" customWidth="1"/>
    <col min="5" max="5" width="12.42578125" style="3" bestFit="1" customWidth="1"/>
    <col min="6" max="6" width="19.42578125" style="3" customWidth="1"/>
    <col min="7" max="7" width="14.5703125" style="3" bestFit="1" customWidth="1"/>
    <col min="8" max="14" width="19.28515625" style="1" customWidth="1"/>
    <col min="15" max="16384" width="9.140625" style="1"/>
  </cols>
  <sheetData>
    <row r="1" spans="1:15" ht="15" customHeight="1" x14ac:dyDescent="0.25">
      <c r="A1" s="107" t="str">
        <f ca="1">CONCATENATE(ADMIN!B5," Capital Improvement Request Summary 
(includes updates from the originally submitted ",ADMIN!B7,"departmental requests)")</f>
        <v>2026 Capital Improvement Request Summary 
(includes updates from the originally submitted July 15th departmental requests)</v>
      </c>
      <c r="B1" s="107"/>
      <c r="C1" s="107"/>
      <c r="D1" s="107"/>
      <c r="E1" s="107"/>
      <c r="F1" s="107"/>
      <c r="G1" s="107"/>
      <c r="H1" s="107"/>
      <c r="I1" s="107"/>
      <c r="J1" s="107"/>
      <c r="K1" s="107"/>
      <c r="L1" s="107"/>
      <c r="M1" s="107"/>
      <c r="N1" s="107"/>
    </row>
    <row r="2" spans="1:15" ht="15" customHeight="1" x14ac:dyDescent="0.25">
      <c r="A2" s="107"/>
      <c r="B2" s="107"/>
      <c r="C2" s="107"/>
      <c r="D2" s="107"/>
      <c r="E2" s="107"/>
      <c r="F2" s="107"/>
      <c r="G2" s="107"/>
      <c r="H2" s="107"/>
      <c r="I2" s="107"/>
      <c r="J2" s="107"/>
      <c r="K2" s="107"/>
      <c r="L2" s="107"/>
      <c r="M2" s="107"/>
      <c r="N2" s="107"/>
    </row>
    <row r="3" spans="1:15" ht="15" customHeight="1" x14ac:dyDescent="0.25">
      <c r="A3" s="107"/>
      <c r="B3" s="107"/>
      <c r="C3" s="107"/>
      <c r="D3" s="107"/>
      <c r="E3" s="107"/>
      <c r="F3" s="107"/>
      <c r="G3" s="107"/>
      <c r="H3" s="107"/>
      <c r="I3" s="107"/>
      <c r="J3" s="107"/>
      <c r="K3" s="107"/>
      <c r="L3" s="107"/>
      <c r="M3" s="107"/>
      <c r="N3" s="107"/>
    </row>
    <row r="4" spans="1:15" ht="15" customHeight="1" x14ac:dyDescent="0.25">
      <c r="A4" s="107"/>
      <c r="B4" s="107"/>
      <c r="C4" s="107"/>
      <c r="D4" s="107"/>
      <c r="E4" s="107"/>
      <c r="F4" s="107"/>
      <c r="G4" s="107"/>
      <c r="H4" s="107"/>
      <c r="I4" s="107"/>
      <c r="J4" s="107"/>
      <c r="K4" s="107"/>
      <c r="L4" s="107"/>
      <c r="M4" s="107"/>
      <c r="N4" s="107"/>
    </row>
    <row r="5" spans="1:15" x14ac:dyDescent="0.25">
      <c r="A5" s="5" t="s">
        <v>1175</v>
      </c>
    </row>
    <row r="6" spans="1:15" ht="14.45" customHeight="1" x14ac:dyDescent="0.25">
      <c r="A6" s="109" t="s">
        <v>1176</v>
      </c>
      <c r="B6" s="109"/>
      <c r="C6" s="109"/>
      <c r="D6" s="109"/>
      <c r="E6" s="109"/>
      <c r="F6" s="109"/>
      <c r="G6" s="109"/>
      <c r="H6" s="109"/>
      <c r="I6" s="109"/>
    </row>
    <row r="7" spans="1:15" ht="14.45" customHeight="1" x14ac:dyDescent="0.25">
      <c r="A7" s="109" t="s">
        <v>1179</v>
      </c>
      <c r="B7" s="109"/>
      <c r="C7" s="109"/>
      <c r="D7" s="109"/>
      <c r="E7" s="109"/>
      <c r="F7" s="109"/>
      <c r="G7" s="109"/>
      <c r="H7" s="109"/>
      <c r="I7" s="109"/>
    </row>
    <row r="8" spans="1:15" ht="14.45" customHeight="1" x14ac:dyDescent="0.25">
      <c r="A8" s="109" t="s">
        <v>1177</v>
      </c>
      <c r="B8" s="109"/>
      <c r="C8" s="109"/>
    </row>
    <row r="9" spans="1:15" x14ac:dyDescent="0.25">
      <c r="A9" s="109" t="s">
        <v>1180</v>
      </c>
      <c r="B9" s="109"/>
      <c r="C9" s="109"/>
      <c r="D9" s="109"/>
      <c r="E9" s="109"/>
      <c r="F9" s="109"/>
      <c r="G9" s="109"/>
      <c r="H9" s="109"/>
      <c r="I9" s="109"/>
      <c r="J9" s="109"/>
    </row>
    <row r="10" spans="1:15" hidden="1" x14ac:dyDescent="0.25"/>
    <row r="12" spans="1:15" s="5" customFormat="1" ht="30" x14ac:dyDescent="0.25">
      <c r="A12" s="63" t="s">
        <v>1068</v>
      </c>
      <c r="B12" s="64" t="s">
        <v>24</v>
      </c>
      <c r="C12" s="8" t="s">
        <v>1174</v>
      </c>
      <c r="O12" s="1"/>
    </row>
    <row r="13" spans="1:15" s="5" customFormat="1" x14ac:dyDescent="0.25">
      <c r="E13" s="6"/>
      <c r="F13" s="104" t="str">
        <f ca="1">CONCATENATE("YR 1 (",ADMIN!B5,")--Excluding AIRPORT")</f>
        <v>YR 1 (2026)--Excluding AIRPORT</v>
      </c>
      <c r="G13" s="104"/>
      <c r="H13" s="104"/>
      <c r="I13" s="104"/>
      <c r="J13" s="105" t="str">
        <f ca="1">CONCATENATE("YRS 2 - 5 (",ADMIN!B5+1," - ",ADMIN!B5+4,")--Excluding Airport")</f>
        <v>YRS 2 - 5 (2027 - 2030)--Excluding Airport</v>
      </c>
      <c r="K13" s="106"/>
      <c r="L13" s="106"/>
      <c r="O13" s="1"/>
    </row>
    <row r="14" spans="1:15" s="7" customFormat="1" hidden="1" x14ac:dyDescent="0.25">
      <c r="A14" s="32"/>
      <c r="B14" s="33"/>
      <c r="C14" s="33"/>
      <c r="D14" s="33"/>
      <c r="E14" s="34" t="s">
        <v>250</v>
      </c>
      <c r="F14" s="35"/>
      <c r="G14" s="35"/>
      <c r="H14" s="35"/>
      <c r="I14" s="35"/>
      <c r="J14" s="49"/>
      <c r="K14" s="47"/>
      <c r="L14" s="48"/>
      <c r="M14" s="8"/>
      <c r="N14" s="8"/>
      <c r="O14" s="1"/>
    </row>
    <row r="15" spans="1:15" s="7" customFormat="1" ht="45" x14ac:dyDescent="0.25">
      <c r="A15" s="32" t="s">
        <v>0</v>
      </c>
      <c r="B15" s="32" t="s">
        <v>1</v>
      </c>
      <c r="C15" s="32" t="s">
        <v>9</v>
      </c>
      <c r="D15" s="32" t="s">
        <v>255</v>
      </c>
      <c r="E15" s="59" t="s">
        <v>257</v>
      </c>
      <c r="F15" s="40" t="s">
        <v>254</v>
      </c>
      <c r="G15" s="36" t="s">
        <v>251</v>
      </c>
      <c r="H15" s="36" t="s">
        <v>252</v>
      </c>
      <c r="I15" s="36" t="s">
        <v>256</v>
      </c>
      <c r="J15" s="60" t="s">
        <v>258</v>
      </c>
      <c r="K15" s="61" t="s">
        <v>259</v>
      </c>
      <c r="L15" s="62" t="s">
        <v>260</v>
      </c>
      <c r="M15" s="8"/>
      <c r="N15" s="8"/>
    </row>
    <row r="16" spans="1:15" ht="60" x14ac:dyDescent="0.25">
      <c r="A16" s="26" t="s">
        <v>104</v>
      </c>
      <c r="B16" s="26" t="s">
        <v>781</v>
      </c>
      <c r="C16" s="26" t="s">
        <v>782</v>
      </c>
      <c r="D16" s="26" t="s">
        <v>105</v>
      </c>
      <c r="E16" s="44">
        <v>1</v>
      </c>
      <c r="F16" s="41">
        <v>458810</v>
      </c>
      <c r="G16" s="30">
        <v>0</v>
      </c>
      <c r="H16" s="30">
        <v>458810</v>
      </c>
      <c r="I16" s="30">
        <v>0</v>
      </c>
      <c r="J16" s="50">
        <v>0</v>
      </c>
      <c r="K16" s="53">
        <v>0</v>
      </c>
      <c r="L16" s="56">
        <v>0</v>
      </c>
      <c r="M16" s="8"/>
      <c r="N16" s="8"/>
    </row>
    <row r="17" spans="1:14" ht="30" x14ac:dyDescent="0.25">
      <c r="A17" s="27" t="s">
        <v>104</v>
      </c>
      <c r="B17" s="26" t="s">
        <v>784</v>
      </c>
      <c r="C17" s="26" t="s">
        <v>785</v>
      </c>
      <c r="D17" s="26" t="s">
        <v>105</v>
      </c>
      <c r="E17" s="44">
        <v>1</v>
      </c>
      <c r="F17" s="41">
        <v>413890</v>
      </c>
      <c r="G17" s="30">
        <v>0</v>
      </c>
      <c r="H17" s="30">
        <v>413890</v>
      </c>
      <c r="I17" s="30">
        <v>0</v>
      </c>
      <c r="J17" s="50">
        <v>531081</v>
      </c>
      <c r="K17" s="53">
        <v>531081</v>
      </c>
      <c r="L17" s="56">
        <v>0</v>
      </c>
      <c r="M17" s="8"/>
      <c r="N17" s="8"/>
    </row>
    <row r="18" spans="1:14" ht="30" x14ac:dyDescent="0.25">
      <c r="A18" s="27" t="s">
        <v>104</v>
      </c>
      <c r="B18" s="26" t="s">
        <v>1824</v>
      </c>
      <c r="C18" s="26" t="s">
        <v>1825</v>
      </c>
      <c r="D18" s="26" t="s">
        <v>26</v>
      </c>
      <c r="E18" s="44">
        <v>1</v>
      </c>
      <c r="F18" s="41">
        <v>1580120</v>
      </c>
      <c r="G18" s="30">
        <v>1580120</v>
      </c>
      <c r="H18" s="30">
        <v>0</v>
      </c>
      <c r="I18" s="30">
        <v>0</v>
      </c>
      <c r="J18" s="50">
        <v>14250000</v>
      </c>
      <c r="K18" s="53">
        <v>14250000</v>
      </c>
      <c r="L18" s="56">
        <v>0</v>
      </c>
      <c r="M18" s="8"/>
      <c r="N18" s="8"/>
    </row>
    <row r="19" spans="1:14" ht="30" x14ac:dyDescent="0.25">
      <c r="A19" s="27" t="s">
        <v>104</v>
      </c>
      <c r="B19" s="26" t="s">
        <v>1835</v>
      </c>
      <c r="C19" s="26" t="s">
        <v>1836</v>
      </c>
      <c r="D19" s="26" t="s">
        <v>105</v>
      </c>
      <c r="E19" s="44">
        <v>1</v>
      </c>
      <c r="F19" s="41">
        <v>351980</v>
      </c>
      <c r="G19" s="30">
        <v>351980</v>
      </c>
      <c r="H19" s="30">
        <v>0</v>
      </c>
      <c r="I19" s="30">
        <v>0</v>
      </c>
      <c r="J19" s="50">
        <v>3208390</v>
      </c>
      <c r="K19" s="53">
        <v>3208390</v>
      </c>
      <c r="L19" s="56">
        <v>0</v>
      </c>
      <c r="M19" s="8"/>
      <c r="N19" s="8"/>
    </row>
    <row r="20" spans="1:14" ht="30" x14ac:dyDescent="0.25">
      <c r="A20" s="27" t="s">
        <v>104</v>
      </c>
      <c r="B20" s="26" t="s">
        <v>1841</v>
      </c>
      <c r="C20" s="26" t="s">
        <v>1842</v>
      </c>
      <c r="D20" s="26" t="s">
        <v>105</v>
      </c>
      <c r="E20" s="44">
        <v>1</v>
      </c>
      <c r="F20" s="41">
        <v>297780</v>
      </c>
      <c r="G20" s="30">
        <v>297780</v>
      </c>
      <c r="H20" s="30">
        <v>0</v>
      </c>
      <c r="I20" s="30">
        <v>0</v>
      </c>
      <c r="J20" s="50">
        <v>2714380</v>
      </c>
      <c r="K20" s="53">
        <v>2714380</v>
      </c>
      <c r="L20" s="56">
        <v>0</v>
      </c>
      <c r="M20" s="8"/>
      <c r="N20" s="8"/>
    </row>
    <row r="21" spans="1:14" ht="30" x14ac:dyDescent="0.25">
      <c r="A21" s="27" t="s">
        <v>104</v>
      </c>
      <c r="B21" s="26" t="s">
        <v>1848</v>
      </c>
      <c r="C21" s="26" t="s">
        <v>1849</v>
      </c>
      <c r="D21" s="26" t="s">
        <v>105</v>
      </c>
      <c r="E21" s="44">
        <v>1</v>
      </c>
      <c r="F21" s="41">
        <v>173000</v>
      </c>
      <c r="G21" s="30">
        <v>173000</v>
      </c>
      <c r="H21" s="30">
        <v>0</v>
      </c>
      <c r="I21" s="30">
        <v>0</v>
      </c>
      <c r="J21" s="50">
        <v>1555070</v>
      </c>
      <c r="K21" s="53">
        <v>1555070</v>
      </c>
      <c r="L21" s="56">
        <v>0</v>
      </c>
      <c r="M21" s="8"/>
      <c r="N21" s="8"/>
    </row>
    <row r="22" spans="1:14" ht="30" x14ac:dyDescent="0.25">
      <c r="A22" s="27" t="s">
        <v>104</v>
      </c>
      <c r="B22" s="26" t="s">
        <v>1857</v>
      </c>
      <c r="C22" s="26" t="s">
        <v>1858</v>
      </c>
      <c r="D22" s="26" t="s">
        <v>105</v>
      </c>
      <c r="E22" s="44">
        <v>1</v>
      </c>
      <c r="F22" s="41">
        <v>318800</v>
      </c>
      <c r="G22" s="30">
        <v>0</v>
      </c>
      <c r="H22" s="30">
        <v>318800</v>
      </c>
      <c r="I22" s="30">
        <v>0</v>
      </c>
      <c r="J22" s="50">
        <v>0</v>
      </c>
      <c r="K22" s="53">
        <v>0</v>
      </c>
      <c r="L22" s="56">
        <v>0</v>
      </c>
      <c r="M22" s="8"/>
      <c r="N22" s="8"/>
    </row>
    <row r="23" spans="1:14" ht="30" x14ac:dyDescent="0.25">
      <c r="A23" s="27" t="s">
        <v>104</v>
      </c>
      <c r="B23" s="26" t="s">
        <v>1862</v>
      </c>
      <c r="C23" s="26" t="s">
        <v>788</v>
      </c>
      <c r="D23" s="26" t="s">
        <v>105</v>
      </c>
      <c r="E23" s="44">
        <v>1</v>
      </c>
      <c r="F23" s="41">
        <v>1273390</v>
      </c>
      <c r="G23" s="30">
        <v>0</v>
      </c>
      <c r="H23" s="30">
        <v>1273390</v>
      </c>
      <c r="I23" s="30">
        <v>0</v>
      </c>
      <c r="J23" s="50">
        <v>0</v>
      </c>
      <c r="K23" s="53">
        <v>0</v>
      </c>
      <c r="L23" s="56">
        <v>0</v>
      </c>
      <c r="M23" s="8"/>
      <c r="N23" s="8"/>
    </row>
    <row r="24" spans="1:14" ht="30" x14ac:dyDescent="0.25">
      <c r="A24" s="27" t="s">
        <v>104</v>
      </c>
      <c r="B24" s="26" t="s">
        <v>1868</v>
      </c>
      <c r="C24" s="26" t="s">
        <v>1869</v>
      </c>
      <c r="D24" s="26" t="s">
        <v>105</v>
      </c>
      <c r="E24" s="44">
        <v>1</v>
      </c>
      <c r="F24" s="41">
        <v>1000000</v>
      </c>
      <c r="G24" s="30">
        <v>0</v>
      </c>
      <c r="H24" s="30">
        <v>1000000</v>
      </c>
      <c r="I24" s="30">
        <v>0</v>
      </c>
      <c r="J24" s="50">
        <v>0</v>
      </c>
      <c r="K24" s="53">
        <v>0</v>
      </c>
      <c r="L24" s="56">
        <v>0</v>
      </c>
      <c r="M24" s="8"/>
      <c r="N24" s="8"/>
    </row>
    <row r="25" spans="1:14" ht="30" x14ac:dyDescent="0.25">
      <c r="A25" s="27" t="s">
        <v>104</v>
      </c>
      <c r="B25" s="26" t="s">
        <v>1874</v>
      </c>
      <c r="C25" s="26" t="s">
        <v>1875</v>
      </c>
      <c r="D25" s="26" t="s">
        <v>105</v>
      </c>
      <c r="E25" s="44">
        <v>1</v>
      </c>
      <c r="F25" s="41">
        <v>1625000</v>
      </c>
      <c r="G25" s="30">
        <v>0</v>
      </c>
      <c r="H25" s="30">
        <v>1625000</v>
      </c>
      <c r="I25" s="30">
        <v>0</v>
      </c>
      <c r="J25" s="50">
        <v>0</v>
      </c>
      <c r="K25" s="53">
        <v>0</v>
      </c>
      <c r="L25" s="56">
        <v>0</v>
      </c>
      <c r="M25" s="8"/>
      <c r="N25" s="8"/>
    </row>
    <row r="26" spans="1:14" ht="30" x14ac:dyDescent="0.25">
      <c r="A26" s="27" t="s">
        <v>104</v>
      </c>
      <c r="B26" s="26" t="s">
        <v>1883</v>
      </c>
      <c r="C26" s="26" t="s">
        <v>1884</v>
      </c>
      <c r="D26" s="26" t="s">
        <v>105</v>
      </c>
      <c r="E26" s="44">
        <v>1</v>
      </c>
      <c r="F26" s="41">
        <v>10282930</v>
      </c>
      <c r="G26" s="30">
        <v>10282930</v>
      </c>
      <c r="H26" s="30">
        <v>0</v>
      </c>
      <c r="I26" s="30">
        <v>0</v>
      </c>
      <c r="J26" s="50">
        <v>0</v>
      </c>
      <c r="K26" s="53">
        <v>0</v>
      </c>
      <c r="L26" s="56">
        <v>0</v>
      </c>
      <c r="M26" s="8"/>
      <c r="N26" s="8"/>
    </row>
    <row r="27" spans="1:14" x14ac:dyDescent="0.25">
      <c r="A27" s="37" t="s">
        <v>234</v>
      </c>
      <c r="B27" s="38"/>
      <c r="C27" s="38"/>
      <c r="D27" s="38"/>
      <c r="E27" s="45">
        <v>11</v>
      </c>
      <c r="F27" s="42">
        <v>17775700</v>
      </c>
      <c r="G27" s="39">
        <v>12685810</v>
      </c>
      <c r="H27" s="39">
        <v>5089890</v>
      </c>
      <c r="I27" s="39">
        <v>0</v>
      </c>
      <c r="J27" s="51">
        <v>22258921</v>
      </c>
      <c r="K27" s="54">
        <v>22258921</v>
      </c>
      <c r="L27" s="57">
        <v>0</v>
      </c>
      <c r="M27" s="8"/>
      <c r="N27" s="8"/>
    </row>
    <row r="28" spans="1:14" x14ac:dyDescent="0.25">
      <c r="A28" s="28" t="s">
        <v>233</v>
      </c>
      <c r="B28" s="29"/>
      <c r="C28" s="29"/>
      <c r="D28" s="29"/>
      <c r="E28" s="46">
        <v>11</v>
      </c>
      <c r="F28" s="43">
        <v>17775700</v>
      </c>
      <c r="G28" s="31">
        <v>12685810</v>
      </c>
      <c r="H28" s="31">
        <v>5089890</v>
      </c>
      <c r="I28" s="31">
        <v>0</v>
      </c>
      <c r="J28" s="52">
        <v>22258921</v>
      </c>
      <c r="K28" s="55">
        <v>22258921</v>
      </c>
      <c r="L28" s="58">
        <v>0</v>
      </c>
      <c r="M28" s="8"/>
      <c r="N28" s="8"/>
    </row>
    <row r="29" spans="1:14" x14ac:dyDescent="0.25">
      <c r="A29"/>
      <c r="B29"/>
      <c r="C29"/>
      <c r="D29"/>
      <c r="E29"/>
      <c r="F29"/>
      <c r="G29"/>
      <c r="H29"/>
      <c r="I29"/>
      <c r="J29"/>
      <c r="K29"/>
      <c r="L29"/>
      <c r="M29" s="8"/>
      <c r="N29" s="8"/>
    </row>
    <row r="30" spans="1:14" x14ac:dyDescent="0.25">
      <c r="A30"/>
      <c r="B30"/>
      <c r="C30"/>
      <c r="D30"/>
      <c r="E30"/>
      <c r="F30"/>
      <c r="G30"/>
      <c r="H30"/>
      <c r="I30"/>
      <c r="J30"/>
      <c r="K30"/>
      <c r="L30"/>
      <c r="M30" s="8"/>
      <c r="N30" s="8"/>
    </row>
    <row r="31" spans="1:14" x14ac:dyDescent="0.25">
      <c r="A31"/>
      <c r="B31"/>
      <c r="C31"/>
      <c r="D31"/>
      <c r="E31"/>
      <c r="F31"/>
      <c r="G31"/>
      <c r="H31"/>
      <c r="I31"/>
      <c r="J31"/>
      <c r="K31"/>
      <c r="L31"/>
      <c r="M31" s="8"/>
      <c r="N31" s="8"/>
    </row>
    <row r="32" spans="1:14" x14ac:dyDescent="0.25">
      <c r="A32"/>
      <c r="B32"/>
      <c r="C32"/>
      <c r="D32"/>
      <c r="E32"/>
      <c r="F32"/>
      <c r="G32"/>
      <c r="H32"/>
      <c r="I32"/>
      <c r="J32"/>
      <c r="K32"/>
      <c r="L32"/>
      <c r="M32" s="8"/>
      <c r="N32" s="8"/>
    </row>
    <row r="33" spans="1:14" x14ac:dyDescent="0.25">
      <c r="A33"/>
      <c r="B33"/>
      <c r="C33"/>
      <c r="D33"/>
      <c r="E33"/>
      <c r="F33"/>
      <c r="G33"/>
      <c r="H33"/>
      <c r="I33"/>
      <c r="J33"/>
      <c r="K33"/>
      <c r="L33"/>
      <c r="M33" s="8"/>
      <c r="N33" s="8"/>
    </row>
    <row r="34" spans="1:14" x14ac:dyDescent="0.25">
      <c r="A34"/>
      <c r="B34"/>
      <c r="C34"/>
      <c r="D34"/>
      <c r="E34"/>
      <c r="F34"/>
      <c r="G34"/>
      <c r="H34"/>
      <c r="I34"/>
      <c r="J34"/>
      <c r="K34"/>
      <c r="L34"/>
      <c r="M34" s="8"/>
      <c r="N34" s="8"/>
    </row>
    <row r="35" spans="1:14" x14ac:dyDescent="0.25">
      <c r="A35"/>
      <c r="B35"/>
      <c r="C35"/>
      <c r="D35"/>
      <c r="E35"/>
      <c r="F35"/>
      <c r="G35"/>
      <c r="H35"/>
      <c r="I35"/>
      <c r="J35"/>
      <c r="K35"/>
      <c r="L35"/>
      <c r="M35" s="8"/>
      <c r="N35" s="8"/>
    </row>
    <row r="36" spans="1:14" x14ac:dyDescent="0.25">
      <c r="A36"/>
      <c r="B36"/>
      <c r="C36"/>
      <c r="D36"/>
      <c r="E36"/>
      <c r="F36"/>
      <c r="G36"/>
      <c r="H36"/>
      <c r="I36"/>
      <c r="J36"/>
      <c r="K36"/>
      <c r="L36"/>
      <c r="M36" s="8"/>
      <c r="N36" s="8"/>
    </row>
    <row r="37" spans="1:14" x14ac:dyDescent="0.25">
      <c r="A37"/>
      <c r="B37"/>
      <c r="C37"/>
      <c r="D37"/>
      <c r="E37"/>
      <c r="F37"/>
      <c r="G37"/>
      <c r="H37"/>
      <c r="I37"/>
      <c r="J37"/>
      <c r="K37"/>
      <c r="L37"/>
      <c r="M37" s="8"/>
      <c r="N37" s="8"/>
    </row>
    <row r="38" spans="1:14" x14ac:dyDescent="0.25">
      <c r="A38"/>
      <c r="B38"/>
      <c r="C38"/>
      <c r="D38"/>
      <c r="E38"/>
      <c r="F38"/>
      <c r="G38"/>
      <c r="H38"/>
      <c r="I38"/>
      <c r="J38"/>
      <c r="K38"/>
      <c r="L38"/>
      <c r="M38" s="8"/>
      <c r="N38" s="8"/>
    </row>
    <row r="39" spans="1:14" x14ac:dyDescent="0.25">
      <c r="A39"/>
      <c r="B39"/>
      <c r="C39"/>
      <c r="D39"/>
      <c r="E39"/>
      <c r="F39"/>
      <c r="G39"/>
      <c r="H39"/>
      <c r="I39"/>
      <c r="J39"/>
      <c r="K39"/>
      <c r="L39"/>
      <c r="M39" s="8"/>
      <c r="N39" s="8"/>
    </row>
    <row r="40" spans="1:14" x14ac:dyDescent="0.25">
      <c r="A40"/>
      <c r="B40"/>
      <c r="C40"/>
      <c r="D40"/>
      <c r="E40"/>
      <c r="F40"/>
      <c r="G40"/>
      <c r="H40"/>
      <c r="I40"/>
      <c r="J40"/>
      <c r="K40"/>
      <c r="L40"/>
      <c r="M40" s="8"/>
      <c r="N40" s="8"/>
    </row>
    <row r="41" spans="1:14" x14ac:dyDescent="0.25">
      <c r="A41"/>
      <c r="B41"/>
      <c r="C41"/>
      <c r="D41"/>
      <c r="E41"/>
      <c r="F41"/>
      <c r="G41"/>
      <c r="H41"/>
      <c r="I41"/>
      <c r="J41"/>
      <c r="K41"/>
      <c r="L41"/>
      <c r="M41" s="8"/>
      <c r="N41" s="8"/>
    </row>
    <row r="42" spans="1:14" x14ac:dyDescent="0.25">
      <c r="A42"/>
      <c r="B42"/>
      <c r="C42"/>
      <c r="D42"/>
      <c r="E42"/>
      <c r="F42"/>
      <c r="G42"/>
      <c r="H42"/>
      <c r="I42"/>
      <c r="J42"/>
      <c r="K42"/>
      <c r="L42"/>
      <c r="M42" s="8"/>
      <c r="N42" s="8"/>
    </row>
    <row r="43" spans="1:14" x14ac:dyDescent="0.25">
      <c r="A43"/>
      <c r="B43"/>
      <c r="C43"/>
      <c r="D43"/>
      <c r="E43"/>
      <c r="F43"/>
      <c r="G43"/>
      <c r="H43"/>
      <c r="I43"/>
      <c r="J43"/>
      <c r="K43"/>
      <c r="L43"/>
      <c r="M43" s="8"/>
      <c r="N43" s="8"/>
    </row>
    <row r="44" spans="1:14" x14ac:dyDescent="0.25">
      <c r="A44"/>
      <c r="B44"/>
      <c r="C44"/>
      <c r="D44"/>
      <c r="E44"/>
      <c r="F44"/>
      <c r="G44"/>
      <c r="H44"/>
      <c r="I44"/>
      <c r="J44"/>
      <c r="K44"/>
      <c r="L44"/>
      <c r="M44" s="8"/>
      <c r="N44" s="8"/>
    </row>
    <row r="45" spans="1:14" x14ac:dyDescent="0.25">
      <c r="A45"/>
      <c r="B45"/>
      <c r="C45"/>
      <c r="D45"/>
      <c r="E45"/>
      <c r="F45"/>
      <c r="G45"/>
      <c r="H45"/>
      <c r="I45"/>
      <c r="J45"/>
      <c r="K45"/>
      <c r="L45"/>
      <c r="M45" s="8"/>
      <c r="N45" s="8"/>
    </row>
    <row r="46" spans="1:14" x14ac:dyDescent="0.25">
      <c r="A46"/>
      <c r="B46"/>
      <c r="C46"/>
      <c r="D46"/>
      <c r="E46"/>
      <c r="F46"/>
      <c r="G46"/>
      <c r="H46"/>
      <c r="I46"/>
      <c r="J46"/>
      <c r="K46"/>
      <c r="L46"/>
      <c r="M46" s="8"/>
      <c r="N46" s="8"/>
    </row>
    <row r="47" spans="1:14" x14ac:dyDescent="0.25">
      <c r="A47"/>
      <c r="B47"/>
      <c r="C47"/>
      <c r="D47"/>
      <c r="E47"/>
      <c r="F47"/>
      <c r="G47"/>
      <c r="H47"/>
      <c r="I47"/>
      <c r="J47"/>
      <c r="K47"/>
      <c r="L47"/>
      <c r="M47" s="8"/>
      <c r="N47" s="8"/>
    </row>
    <row r="48" spans="1:14" x14ac:dyDescent="0.25">
      <c r="A48"/>
      <c r="B48"/>
      <c r="C48"/>
      <c r="D48"/>
      <c r="E48"/>
      <c r="F48"/>
      <c r="G48"/>
      <c r="H48"/>
      <c r="I48"/>
      <c r="J48"/>
      <c r="K48"/>
      <c r="L48"/>
      <c r="M48" s="8"/>
      <c r="N48" s="8"/>
    </row>
    <row r="49" spans="1:14" x14ac:dyDescent="0.25">
      <c r="A49"/>
      <c r="B49"/>
      <c r="C49"/>
      <c r="D49"/>
      <c r="E49"/>
      <c r="F49"/>
      <c r="G49"/>
      <c r="H49"/>
      <c r="I49"/>
      <c r="J49"/>
      <c r="K49"/>
      <c r="L49"/>
      <c r="M49" s="8"/>
      <c r="N49" s="8"/>
    </row>
    <row r="50" spans="1:14" x14ac:dyDescent="0.25">
      <c r="A50"/>
      <c r="B50"/>
      <c r="C50"/>
      <c r="D50"/>
      <c r="E50"/>
      <c r="F50"/>
      <c r="G50"/>
      <c r="H50"/>
      <c r="I50"/>
      <c r="J50"/>
      <c r="K50"/>
      <c r="L50"/>
      <c r="M50" s="8"/>
      <c r="N50" s="8"/>
    </row>
    <row r="51" spans="1:14" x14ac:dyDescent="0.25">
      <c r="A51"/>
      <c r="B51"/>
      <c r="C51"/>
      <c r="D51"/>
      <c r="E51"/>
      <c r="F51"/>
      <c r="G51"/>
      <c r="H51"/>
      <c r="I51"/>
      <c r="J51"/>
      <c r="K51"/>
      <c r="L51"/>
      <c r="M51" s="8"/>
      <c r="N51" s="8"/>
    </row>
    <row r="52" spans="1:14" x14ac:dyDescent="0.25">
      <c r="A52"/>
      <c r="B52"/>
      <c r="C52"/>
      <c r="D52"/>
      <c r="E52"/>
      <c r="F52"/>
      <c r="G52"/>
      <c r="H52"/>
      <c r="I52"/>
      <c r="J52"/>
      <c r="K52"/>
      <c r="L52"/>
      <c r="M52" s="8"/>
      <c r="N52" s="8"/>
    </row>
    <row r="53" spans="1:14" x14ac:dyDescent="0.25">
      <c r="A53"/>
      <c r="B53"/>
      <c r="C53"/>
      <c r="D53"/>
      <c r="E53"/>
      <c r="F53"/>
      <c r="G53"/>
      <c r="H53"/>
      <c r="I53"/>
      <c r="J53"/>
      <c r="K53"/>
      <c r="L53"/>
      <c r="M53" s="8"/>
      <c r="N53" s="8"/>
    </row>
    <row r="54" spans="1:14" x14ac:dyDescent="0.25">
      <c r="A54"/>
      <c r="B54"/>
      <c r="C54"/>
      <c r="D54"/>
      <c r="E54"/>
      <c r="F54"/>
      <c r="G54"/>
      <c r="H54"/>
      <c r="I54"/>
      <c r="J54"/>
      <c r="K54"/>
      <c r="L54"/>
      <c r="M54" s="8"/>
      <c r="N54" s="8"/>
    </row>
    <row r="55" spans="1:14" x14ac:dyDescent="0.25">
      <c r="A55"/>
      <c r="B55"/>
      <c r="C55"/>
      <c r="D55"/>
      <c r="E55"/>
      <c r="F55"/>
      <c r="G55"/>
      <c r="H55"/>
      <c r="I55"/>
      <c r="J55"/>
      <c r="K55"/>
      <c r="L55"/>
      <c r="M55" s="8"/>
      <c r="N55" s="8"/>
    </row>
    <row r="56" spans="1:14" x14ac:dyDescent="0.25">
      <c r="A56"/>
      <c r="B56"/>
      <c r="C56"/>
      <c r="D56"/>
      <c r="E56"/>
      <c r="F56"/>
      <c r="G56"/>
      <c r="H56"/>
      <c r="I56"/>
      <c r="J56"/>
      <c r="K56"/>
      <c r="L56"/>
      <c r="M56" s="8"/>
      <c r="N56" s="8"/>
    </row>
    <row r="57" spans="1:14" x14ac:dyDescent="0.25">
      <c r="A57"/>
      <c r="B57"/>
      <c r="C57"/>
      <c r="D57"/>
      <c r="E57"/>
      <c r="F57"/>
      <c r="G57"/>
      <c r="H57"/>
      <c r="I57"/>
      <c r="J57"/>
      <c r="K57"/>
      <c r="L57"/>
      <c r="M57" s="8"/>
      <c r="N57" s="8"/>
    </row>
    <row r="58" spans="1:14" x14ac:dyDescent="0.25">
      <c r="A58"/>
      <c r="B58"/>
      <c r="C58"/>
      <c r="D58"/>
      <c r="E58"/>
      <c r="F58"/>
      <c r="G58"/>
      <c r="H58"/>
      <c r="I58"/>
      <c r="J58"/>
      <c r="K58"/>
      <c r="L58"/>
      <c r="M58" s="8"/>
      <c r="N58" s="8"/>
    </row>
    <row r="59" spans="1:14" x14ac:dyDescent="0.25">
      <c r="A59"/>
      <c r="B59"/>
      <c r="C59"/>
      <c r="D59"/>
      <c r="E59"/>
      <c r="F59"/>
      <c r="G59"/>
      <c r="H59"/>
      <c r="I59"/>
      <c r="J59"/>
      <c r="K59"/>
      <c r="L59"/>
      <c r="M59" s="8"/>
      <c r="N59" s="8"/>
    </row>
    <row r="60" spans="1:14" x14ac:dyDescent="0.25">
      <c r="A60"/>
      <c r="B60"/>
      <c r="C60"/>
      <c r="D60"/>
      <c r="E60"/>
      <c r="F60"/>
      <c r="G60"/>
      <c r="H60"/>
      <c r="I60"/>
      <c r="J60"/>
      <c r="K60"/>
      <c r="L60"/>
      <c r="M60" s="8"/>
      <c r="N60" s="8"/>
    </row>
    <row r="61" spans="1:14" x14ac:dyDescent="0.25">
      <c r="A61"/>
      <c r="B61"/>
      <c r="C61"/>
      <c r="D61"/>
      <c r="E61"/>
      <c r="F61"/>
      <c r="G61"/>
      <c r="H61"/>
      <c r="I61"/>
      <c r="J61"/>
      <c r="K61"/>
      <c r="L61"/>
      <c r="M61" s="8"/>
      <c r="N61" s="8"/>
    </row>
    <row r="62" spans="1:14" x14ac:dyDescent="0.25">
      <c r="A62"/>
      <c r="B62"/>
      <c r="C62"/>
      <c r="D62"/>
      <c r="E62"/>
      <c r="F62"/>
      <c r="G62"/>
      <c r="H62"/>
      <c r="I62"/>
      <c r="J62"/>
      <c r="K62"/>
      <c r="L62"/>
      <c r="M62" s="8"/>
      <c r="N62" s="8"/>
    </row>
    <row r="63" spans="1:14" x14ac:dyDescent="0.25">
      <c r="A63"/>
      <c r="B63"/>
      <c r="C63"/>
      <c r="D63"/>
      <c r="E63"/>
      <c r="F63"/>
      <c r="G63"/>
      <c r="H63"/>
      <c r="I63"/>
      <c r="J63"/>
      <c r="K63"/>
      <c r="L63"/>
      <c r="M63" s="8"/>
      <c r="N63" s="8"/>
    </row>
    <row r="64" spans="1:14" x14ac:dyDescent="0.25">
      <c r="A64"/>
      <c r="B64"/>
      <c r="C64"/>
      <c r="D64"/>
      <c r="E64"/>
      <c r="F64"/>
      <c r="G64"/>
      <c r="H64"/>
      <c r="I64"/>
      <c r="J64"/>
      <c r="K64"/>
      <c r="L64"/>
      <c r="M64" s="8"/>
      <c r="N64" s="8"/>
    </row>
    <row r="65" spans="1:14" x14ac:dyDescent="0.25">
      <c r="A65"/>
      <c r="B65"/>
      <c r="C65"/>
      <c r="D65"/>
      <c r="E65"/>
      <c r="F65"/>
      <c r="G65"/>
      <c r="H65"/>
      <c r="I65"/>
      <c r="J65"/>
      <c r="K65"/>
      <c r="L65"/>
      <c r="M65" s="8"/>
      <c r="N65" s="8"/>
    </row>
    <row r="66" spans="1:14" x14ac:dyDescent="0.25">
      <c r="A66"/>
      <c r="B66"/>
      <c r="C66"/>
      <c r="D66"/>
      <c r="E66"/>
      <c r="F66"/>
      <c r="G66"/>
      <c r="H66"/>
      <c r="I66"/>
      <c r="J66"/>
      <c r="K66"/>
      <c r="L66"/>
      <c r="M66" s="8"/>
      <c r="N66" s="8"/>
    </row>
    <row r="67" spans="1:14" x14ac:dyDescent="0.25">
      <c r="A67"/>
      <c r="B67"/>
      <c r="C67"/>
      <c r="D67"/>
      <c r="E67"/>
      <c r="F67"/>
      <c r="G67"/>
      <c r="H67"/>
      <c r="I67"/>
      <c r="J67"/>
      <c r="K67"/>
      <c r="L67"/>
      <c r="M67" s="8"/>
      <c r="N67" s="8"/>
    </row>
    <row r="68" spans="1:14" x14ac:dyDescent="0.25">
      <c r="A68"/>
      <c r="B68"/>
      <c r="C68"/>
      <c r="D68"/>
      <c r="E68"/>
      <c r="F68"/>
      <c r="G68"/>
      <c r="H68"/>
      <c r="I68"/>
      <c r="J68"/>
      <c r="K68"/>
      <c r="L68"/>
      <c r="M68" s="8"/>
      <c r="N68" s="8"/>
    </row>
    <row r="69" spans="1:14" x14ac:dyDescent="0.25">
      <c r="A69"/>
      <c r="B69"/>
      <c r="C69"/>
      <c r="D69"/>
      <c r="E69"/>
      <c r="F69"/>
      <c r="G69"/>
      <c r="H69"/>
      <c r="I69"/>
      <c r="J69"/>
      <c r="K69"/>
      <c r="L69"/>
      <c r="M69" s="8"/>
      <c r="N69" s="8"/>
    </row>
    <row r="70" spans="1:14" x14ac:dyDescent="0.25">
      <c r="A70"/>
      <c r="B70"/>
      <c r="C70"/>
      <c r="D70"/>
      <c r="E70"/>
      <c r="F70"/>
      <c r="G70"/>
      <c r="H70"/>
      <c r="I70"/>
      <c r="J70"/>
      <c r="K70"/>
      <c r="L70"/>
      <c r="M70" s="8"/>
      <c r="N70" s="8"/>
    </row>
    <row r="71" spans="1:14" x14ac:dyDescent="0.25">
      <c r="A71"/>
      <c r="B71"/>
      <c r="C71"/>
      <c r="D71"/>
      <c r="E71"/>
      <c r="F71"/>
      <c r="G71"/>
      <c r="H71"/>
      <c r="I71"/>
      <c r="J71"/>
      <c r="K71"/>
      <c r="L71"/>
      <c r="M71" s="8"/>
      <c r="N71" s="8"/>
    </row>
    <row r="72" spans="1:14" x14ac:dyDescent="0.25">
      <c r="A72"/>
      <c r="B72"/>
      <c r="C72"/>
      <c r="D72"/>
      <c r="E72"/>
      <c r="F72"/>
      <c r="G72"/>
      <c r="H72"/>
      <c r="I72"/>
      <c r="J72"/>
      <c r="K72"/>
      <c r="L72"/>
      <c r="M72" s="8"/>
      <c r="N72" s="8"/>
    </row>
    <row r="73" spans="1:14" x14ac:dyDescent="0.25">
      <c r="A73"/>
      <c r="B73"/>
      <c r="C73"/>
      <c r="D73"/>
      <c r="E73"/>
      <c r="F73"/>
      <c r="G73"/>
      <c r="H73"/>
      <c r="I73"/>
      <c r="J73"/>
      <c r="K73"/>
      <c r="L73"/>
      <c r="M73" s="8"/>
      <c r="N73" s="8"/>
    </row>
    <row r="74" spans="1:14" x14ac:dyDescent="0.25">
      <c r="A74"/>
      <c r="B74"/>
      <c r="C74"/>
      <c r="D74"/>
      <c r="E74"/>
      <c r="F74"/>
      <c r="G74"/>
      <c r="H74"/>
      <c r="I74"/>
      <c r="J74"/>
      <c r="K74"/>
      <c r="L74"/>
      <c r="M74" s="8"/>
      <c r="N74" s="8"/>
    </row>
    <row r="75" spans="1:14" x14ac:dyDescent="0.25">
      <c r="A75"/>
      <c r="B75"/>
      <c r="C75"/>
      <c r="D75"/>
      <c r="E75"/>
      <c r="F75"/>
      <c r="G75"/>
      <c r="H75"/>
      <c r="I75"/>
      <c r="J75"/>
      <c r="K75"/>
      <c r="L75"/>
      <c r="M75" s="8"/>
      <c r="N75" s="8"/>
    </row>
    <row r="76" spans="1:14" x14ac:dyDescent="0.25">
      <c r="A76"/>
      <c r="B76"/>
      <c r="C76"/>
      <c r="D76"/>
      <c r="E76"/>
      <c r="F76"/>
      <c r="G76"/>
      <c r="H76"/>
      <c r="I76"/>
      <c r="J76"/>
      <c r="K76"/>
      <c r="L76"/>
      <c r="M76" s="8"/>
      <c r="N76" s="8"/>
    </row>
    <row r="77" spans="1:14" x14ac:dyDescent="0.25">
      <c r="A77"/>
      <c r="B77"/>
      <c r="C77"/>
      <c r="D77"/>
      <c r="E77"/>
      <c r="F77"/>
      <c r="G77"/>
      <c r="H77"/>
      <c r="I77"/>
      <c r="J77"/>
      <c r="K77"/>
      <c r="L77"/>
      <c r="M77" s="8"/>
      <c r="N77" s="8"/>
    </row>
    <row r="78" spans="1:14" x14ac:dyDescent="0.25">
      <c r="A78"/>
      <c r="B78"/>
      <c r="C78"/>
      <c r="D78"/>
      <c r="E78"/>
      <c r="F78"/>
      <c r="G78"/>
      <c r="H78"/>
      <c r="I78"/>
      <c r="J78"/>
      <c r="K78"/>
      <c r="L78"/>
      <c r="M78" s="8"/>
      <c r="N78" s="8"/>
    </row>
    <row r="79" spans="1:14" x14ac:dyDescent="0.25">
      <c r="A79"/>
      <c r="B79"/>
      <c r="C79"/>
      <c r="D79"/>
      <c r="E79"/>
      <c r="F79"/>
      <c r="G79"/>
      <c r="H79"/>
      <c r="I79"/>
      <c r="J79"/>
      <c r="K79"/>
      <c r="L79"/>
      <c r="M79" s="8"/>
      <c r="N79" s="8"/>
    </row>
    <row r="80" spans="1:14" x14ac:dyDescent="0.25">
      <c r="A80"/>
      <c r="B80"/>
      <c r="C80"/>
      <c r="D80"/>
      <c r="E80"/>
      <c r="F80"/>
      <c r="G80"/>
      <c r="H80"/>
      <c r="I80"/>
      <c r="J80"/>
      <c r="K80"/>
      <c r="L80"/>
      <c r="M80" s="8"/>
      <c r="N80" s="8"/>
    </row>
    <row r="81" spans="1:14" x14ac:dyDescent="0.25">
      <c r="A81"/>
      <c r="B81"/>
      <c r="C81"/>
      <c r="D81"/>
      <c r="E81"/>
      <c r="F81"/>
      <c r="G81"/>
      <c r="H81"/>
      <c r="I81"/>
      <c r="J81"/>
      <c r="K81"/>
      <c r="L81"/>
      <c r="M81" s="8"/>
      <c r="N81" s="8"/>
    </row>
    <row r="82" spans="1:14" x14ac:dyDescent="0.25">
      <c r="A82"/>
      <c r="B82"/>
      <c r="C82"/>
      <c r="D82"/>
      <c r="E82"/>
      <c r="F82"/>
      <c r="G82"/>
      <c r="H82"/>
      <c r="I82"/>
      <c r="J82"/>
      <c r="K82"/>
      <c r="L82"/>
      <c r="M82" s="8"/>
      <c r="N82" s="8"/>
    </row>
    <row r="83" spans="1:14" x14ac:dyDescent="0.25">
      <c r="A83"/>
      <c r="B83"/>
      <c r="C83"/>
      <c r="D83"/>
      <c r="E83"/>
      <c r="F83"/>
      <c r="G83"/>
      <c r="H83"/>
      <c r="I83"/>
      <c r="J83"/>
      <c r="K83"/>
      <c r="L83"/>
      <c r="M83" s="8"/>
      <c r="N83" s="8"/>
    </row>
    <row r="84" spans="1:14" x14ac:dyDescent="0.25">
      <c r="A84"/>
      <c r="B84"/>
      <c r="C84"/>
      <c r="D84"/>
      <c r="E84"/>
      <c r="F84"/>
      <c r="G84"/>
      <c r="H84"/>
      <c r="I84"/>
      <c r="J84"/>
      <c r="K84"/>
      <c r="L84"/>
      <c r="M84" s="8"/>
      <c r="N84" s="8"/>
    </row>
    <row r="85" spans="1:14" x14ac:dyDescent="0.25">
      <c r="A85"/>
      <c r="B85"/>
      <c r="C85"/>
      <c r="D85"/>
      <c r="E85"/>
      <c r="F85"/>
      <c r="G85"/>
      <c r="H85"/>
      <c r="I85"/>
      <c r="J85"/>
      <c r="K85"/>
      <c r="L85"/>
      <c r="M85" s="8"/>
      <c r="N85" s="8"/>
    </row>
    <row r="86" spans="1:14" x14ac:dyDescent="0.25">
      <c r="A86"/>
      <c r="B86"/>
      <c r="C86"/>
      <c r="D86"/>
      <c r="E86"/>
      <c r="F86"/>
      <c r="G86"/>
      <c r="H86"/>
      <c r="I86"/>
      <c r="J86"/>
      <c r="K86"/>
      <c r="L86"/>
      <c r="M86" s="8"/>
      <c r="N86" s="8"/>
    </row>
    <row r="87" spans="1:14" x14ac:dyDescent="0.25">
      <c r="A87"/>
      <c r="B87"/>
      <c r="C87"/>
      <c r="D87"/>
      <c r="E87"/>
      <c r="F87"/>
      <c r="G87"/>
      <c r="H87"/>
      <c r="I87"/>
      <c r="J87"/>
      <c r="K87"/>
      <c r="L87"/>
      <c r="M87" s="8"/>
      <c r="N87" s="8"/>
    </row>
    <row r="88" spans="1:14" x14ac:dyDescent="0.25">
      <c r="A88"/>
      <c r="B88"/>
      <c r="C88"/>
      <c r="D88"/>
      <c r="E88"/>
      <c r="F88"/>
      <c r="G88"/>
      <c r="H88"/>
      <c r="I88"/>
      <c r="J88"/>
      <c r="K88"/>
      <c r="L88"/>
      <c r="M88" s="8"/>
      <c r="N88" s="8"/>
    </row>
    <row r="89" spans="1:14" x14ac:dyDescent="0.25">
      <c r="A89"/>
      <c r="B89"/>
      <c r="C89"/>
      <c r="D89"/>
      <c r="E89"/>
      <c r="F89"/>
      <c r="G89"/>
      <c r="H89"/>
      <c r="I89"/>
      <c r="J89"/>
      <c r="K89"/>
      <c r="L89"/>
      <c r="M89" s="8"/>
      <c r="N89" s="8"/>
    </row>
    <row r="90" spans="1:14" x14ac:dyDescent="0.25">
      <c r="A90"/>
      <c r="B90"/>
      <c r="C90"/>
      <c r="D90"/>
      <c r="E90"/>
      <c r="F90"/>
      <c r="G90"/>
      <c r="H90"/>
      <c r="I90"/>
      <c r="J90"/>
      <c r="K90"/>
      <c r="L90"/>
      <c r="M90" s="8"/>
      <c r="N90" s="8"/>
    </row>
    <row r="91" spans="1:14" x14ac:dyDescent="0.25">
      <c r="A91"/>
      <c r="B91"/>
      <c r="C91"/>
      <c r="D91"/>
      <c r="E91"/>
      <c r="F91"/>
      <c r="G91"/>
      <c r="H91"/>
      <c r="I91"/>
      <c r="J91"/>
      <c r="K91"/>
      <c r="L91"/>
      <c r="M91" s="8"/>
      <c r="N91" s="8"/>
    </row>
    <row r="92" spans="1:14" x14ac:dyDescent="0.25">
      <c r="A92"/>
      <c r="B92"/>
      <c r="C92"/>
      <c r="D92"/>
      <c r="E92"/>
      <c r="F92"/>
      <c r="G92"/>
      <c r="H92"/>
      <c r="I92"/>
      <c r="J92"/>
      <c r="K92"/>
      <c r="L92"/>
      <c r="M92" s="8"/>
      <c r="N92" s="8"/>
    </row>
    <row r="93" spans="1:14" x14ac:dyDescent="0.25">
      <c r="A93"/>
      <c r="B93"/>
      <c r="C93"/>
      <c r="D93"/>
      <c r="E93"/>
      <c r="F93"/>
      <c r="G93"/>
      <c r="H93"/>
      <c r="I93"/>
      <c r="J93"/>
      <c r="K93"/>
      <c r="L93"/>
      <c r="M93" s="8"/>
      <c r="N93" s="8"/>
    </row>
    <row r="94" spans="1:14" x14ac:dyDescent="0.25">
      <c r="A94"/>
      <c r="B94"/>
      <c r="C94"/>
      <c r="D94"/>
      <c r="E94"/>
      <c r="F94"/>
      <c r="G94"/>
      <c r="H94"/>
      <c r="I94"/>
      <c r="J94"/>
      <c r="K94"/>
      <c r="L94"/>
      <c r="M94" s="8"/>
      <c r="N94" s="8"/>
    </row>
    <row r="95" spans="1:14" x14ac:dyDescent="0.25">
      <c r="A95"/>
      <c r="B95"/>
      <c r="C95"/>
      <c r="D95"/>
      <c r="E95"/>
      <c r="F95"/>
      <c r="G95"/>
      <c r="H95"/>
      <c r="I95"/>
      <c r="J95"/>
      <c r="K95"/>
      <c r="L95"/>
      <c r="M95" s="8"/>
      <c r="N95" s="8"/>
    </row>
    <row r="96" spans="1:14" x14ac:dyDescent="0.25">
      <c r="A96"/>
      <c r="B96"/>
      <c r="C96"/>
      <c r="D96"/>
      <c r="E96"/>
      <c r="F96"/>
      <c r="G96"/>
      <c r="H96"/>
      <c r="I96"/>
      <c r="J96"/>
      <c r="K96"/>
      <c r="L96"/>
      <c r="M96" s="8"/>
      <c r="N96" s="8"/>
    </row>
    <row r="97" spans="1:14" x14ac:dyDescent="0.25">
      <c r="A97"/>
      <c r="B97"/>
      <c r="C97"/>
      <c r="D97"/>
      <c r="E97"/>
      <c r="F97"/>
      <c r="G97"/>
      <c r="H97"/>
      <c r="I97"/>
      <c r="J97"/>
      <c r="K97"/>
      <c r="L97"/>
      <c r="M97" s="8"/>
      <c r="N97" s="8"/>
    </row>
    <row r="98" spans="1:14" x14ac:dyDescent="0.25">
      <c r="A98"/>
      <c r="B98"/>
      <c r="C98"/>
      <c r="D98"/>
      <c r="E98"/>
      <c r="F98"/>
      <c r="G98"/>
      <c r="H98"/>
      <c r="I98"/>
      <c r="J98"/>
      <c r="K98"/>
      <c r="L98"/>
      <c r="M98" s="8"/>
      <c r="N98" s="8"/>
    </row>
    <row r="99" spans="1:14" x14ac:dyDescent="0.25">
      <c r="A99"/>
      <c r="B99"/>
      <c r="C99"/>
      <c r="D99"/>
      <c r="E99"/>
      <c r="F99"/>
      <c r="G99"/>
      <c r="H99"/>
      <c r="I99"/>
      <c r="J99"/>
      <c r="K99"/>
      <c r="L99"/>
      <c r="M99" s="8"/>
      <c r="N99" s="8"/>
    </row>
    <row r="100" spans="1:14" x14ac:dyDescent="0.25">
      <c r="A100"/>
      <c r="B100"/>
      <c r="C100"/>
      <c r="D100"/>
      <c r="E100"/>
      <c r="F100"/>
      <c r="G100"/>
      <c r="H100"/>
      <c r="I100"/>
      <c r="J100"/>
      <c r="K100"/>
      <c r="L100"/>
      <c r="M100" s="8"/>
      <c r="N100" s="8"/>
    </row>
    <row r="101" spans="1:14" x14ac:dyDescent="0.25">
      <c r="A101"/>
      <c r="B101"/>
      <c r="C101"/>
      <c r="D101"/>
      <c r="E101"/>
      <c r="F101"/>
      <c r="G101"/>
      <c r="H101"/>
      <c r="I101"/>
      <c r="J101"/>
      <c r="K101"/>
      <c r="L101"/>
      <c r="M101" s="8"/>
      <c r="N101" s="8"/>
    </row>
    <row r="102" spans="1:14" x14ac:dyDescent="0.25">
      <c r="A102"/>
      <c r="B102"/>
      <c r="C102"/>
      <c r="D102"/>
      <c r="E102"/>
      <c r="F102"/>
      <c r="G102"/>
      <c r="H102"/>
      <c r="I102"/>
      <c r="J102"/>
      <c r="K102"/>
      <c r="L102"/>
      <c r="M102" s="8"/>
      <c r="N102" s="8"/>
    </row>
    <row r="103" spans="1:14" x14ac:dyDescent="0.25">
      <c r="A103"/>
      <c r="B103"/>
      <c r="C103"/>
      <c r="D103"/>
      <c r="E103"/>
      <c r="F103"/>
      <c r="G103"/>
      <c r="H103"/>
      <c r="I103"/>
      <c r="J103"/>
      <c r="K103"/>
      <c r="L103"/>
      <c r="M103" s="8"/>
      <c r="N103" s="8"/>
    </row>
    <row r="104" spans="1:14" x14ac:dyDescent="0.25">
      <c r="A104"/>
      <c r="B104"/>
      <c r="C104"/>
      <c r="D104"/>
      <c r="E104"/>
      <c r="F104"/>
      <c r="G104"/>
      <c r="H104"/>
      <c r="I104"/>
      <c r="J104"/>
      <c r="K104"/>
      <c r="L104"/>
      <c r="M104" s="8"/>
      <c r="N104" s="8"/>
    </row>
    <row r="105" spans="1:14" x14ac:dyDescent="0.25">
      <c r="A105"/>
      <c r="B105"/>
      <c r="C105"/>
      <c r="D105"/>
      <c r="E105"/>
      <c r="F105"/>
      <c r="G105"/>
      <c r="H105"/>
      <c r="I105"/>
      <c r="J105"/>
      <c r="K105"/>
      <c r="L105"/>
      <c r="M105" s="8"/>
      <c r="N105" s="8"/>
    </row>
    <row r="106" spans="1:14" x14ac:dyDescent="0.25">
      <c r="A106"/>
      <c r="B106"/>
      <c r="C106"/>
      <c r="D106"/>
      <c r="E106"/>
      <c r="F106"/>
      <c r="G106"/>
      <c r="H106"/>
      <c r="I106"/>
      <c r="J106"/>
      <c r="K106"/>
      <c r="L106"/>
      <c r="M106" s="8"/>
      <c r="N106" s="8"/>
    </row>
    <row r="107" spans="1:14" x14ac:dyDescent="0.25">
      <c r="A107"/>
      <c r="B107"/>
      <c r="C107"/>
      <c r="D107"/>
      <c r="E107"/>
      <c r="F107"/>
      <c r="G107"/>
      <c r="H107"/>
      <c r="I107"/>
      <c r="J107"/>
      <c r="K107"/>
      <c r="L107"/>
      <c r="M107" s="8"/>
      <c r="N107" s="8"/>
    </row>
    <row r="108" spans="1:14" x14ac:dyDescent="0.25">
      <c r="A108"/>
      <c r="B108"/>
      <c r="C108"/>
      <c r="D108"/>
      <c r="E108"/>
      <c r="F108"/>
      <c r="G108"/>
      <c r="H108"/>
      <c r="I108"/>
      <c r="J108"/>
      <c r="K108"/>
      <c r="L108"/>
      <c r="M108" s="8"/>
      <c r="N108" s="8"/>
    </row>
    <row r="109" spans="1:14" x14ac:dyDescent="0.25">
      <c r="A109"/>
      <c r="B109"/>
      <c r="C109"/>
      <c r="D109"/>
      <c r="E109"/>
      <c r="F109"/>
      <c r="G109"/>
      <c r="H109"/>
      <c r="I109"/>
      <c r="J109"/>
      <c r="K109"/>
      <c r="L109"/>
      <c r="M109" s="8"/>
      <c r="N109" s="8"/>
    </row>
    <row r="110" spans="1:14" x14ac:dyDescent="0.25">
      <c r="A110"/>
      <c r="B110"/>
      <c r="C110"/>
      <c r="D110"/>
      <c r="E110"/>
      <c r="F110"/>
      <c r="G110"/>
      <c r="H110"/>
      <c r="I110"/>
      <c r="J110"/>
      <c r="K110"/>
      <c r="L110"/>
      <c r="M110" s="8"/>
      <c r="N110" s="8"/>
    </row>
    <row r="111" spans="1:14" x14ac:dyDescent="0.25">
      <c r="A111"/>
      <c r="B111"/>
      <c r="C111"/>
      <c r="D111"/>
      <c r="E111"/>
      <c r="F111"/>
      <c r="G111"/>
      <c r="H111"/>
      <c r="I111"/>
      <c r="J111"/>
      <c r="K111"/>
      <c r="L111"/>
      <c r="M111" s="8"/>
      <c r="N111" s="8"/>
    </row>
    <row r="112" spans="1:14" x14ac:dyDescent="0.25">
      <c r="A112"/>
      <c r="B112"/>
      <c r="C112"/>
      <c r="D112"/>
      <c r="E112"/>
      <c r="F112"/>
      <c r="G112"/>
      <c r="H112"/>
      <c r="I112"/>
      <c r="J112"/>
      <c r="K112"/>
      <c r="L112"/>
      <c r="M112" s="8"/>
      <c r="N112" s="8"/>
    </row>
    <row r="113" spans="1:14" x14ac:dyDescent="0.25">
      <c r="A113"/>
      <c r="B113"/>
      <c r="C113"/>
      <c r="D113"/>
      <c r="E113"/>
      <c r="F113"/>
      <c r="G113"/>
      <c r="H113"/>
      <c r="I113"/>
      <c r="J113"/>
      <c r="K113"/>
      <c r="L113"/>
      <c r="M113" s="8"/>
      <c r="N113" s="8"/>
    </row>
    <row r="114" spans="1:14" x14ac:dyDescent="0.25">
      <c r="A114"/>
      <c r="B114"/>
      <c r="C114"/>
      <c r="D114"/>
      <c r="E114"/>
      <c r="F114"/>
      <c r="G114"/>
      <c r="H114"/>
      <c r="I114"/>
      <c r="J114"/>
      <c r="K114"/>
      <c r="L114"/>
      <c r="M114" s="8"/>
      <c r="N114" s="8"/>
    </row>
    <row r="115" spans="1:14" x14ac:dyDescent="0.25">
      <c r="A115"/>
      <c r="B115"/>
      <c r="C115"/>
      <c r="D115"/>
      <c r="E115"/>
      <c r="F115"/>
      <c r="G115"/>
      <c r="H115"/>
      <c r="I115"/>
      <c r="J115"/>
      <c r="K115"/>
      <c r="L115"/>
      <c r="M115" s="8"/>
      <c r="N115" s="8"/>
    </row>
    <row r="116" spans="1:14" x14ac:dyDescent="0.25">
      <c r="A116"/>
      <c r="B116"/>
      <c r="C116"/>
      <c r="D116"/>
      <c r="E116"/>
      <c r="F116"/>
      <c r="G116"/>
      <c r="H116"/>
      <c r="I116"/>
      <c r="J116"/>
      <c r="K116"/>
      <c r="L116"/>
      <c r="M116" s="8"/>
      <c r="N116" s="8"/>
    </row>
    <row r="117" spans="1:14" x14ac:dyDescent="0.25">
      <c r="A117"/>
      <c r="B117"/>
      <c r="C117"/>
      <c r="D117"/>
      <c r="E117"/>
      <c r="F117"/>
      <c r="G117"/>
      <c r="H117"/>
      <c r="I117"/>
      <c r="J117"/>
      <c r="K117"/>
      <c r="L117"/>
      <c r="M117" s="8"/>
      <c r="N117" s="8"/>
    </row>
    <row r="118" spans="1:14" x14ac:dyDescent="0.25">
      <c r="A118"/>
      <c r="B118"/>
      <c r="C118"/>
      <c r="D118"/>
      <c r="E118"/>
      <c r="F118"/>
      <c r="G118"/>
      <c r="H118"/>
      <c r="I118"/>
      <c r="J118"/>
      <c r="K118"/>
      <c r="L118"/>
      <c r="M118" s="8"/>
      <c r="N118" s="8"/>
    </row>
    <row r="119" spans="1:14" x14ac:dyDescent="0.25">
      <c r="A119"/>
      <c r="B119"/>
      <c r="C119"/>
      <c r="D119"/>
      <c r="E119"/>
      <c r="F119"/>
      <c r="G119"/>
      <c r="H119"/>
      <c r="I119"/>
      <c r="J119"/>
      <c r="K119"/>
      <c r="L119"/>
      <c r="M119" s="8"/>
      <c r="N119" s="8"/>
    </row>
    <row r="120" spans="1:14" x14ac:dyDescent="0.25">
      <c r="A120"/>
      <c r="B120"/>
      <c r="C120"/>
      <c r="D120"/>
      <c r="E120"/>
      <c r="F120"/>
      <c r="G120"/>
      <c r="H120"/>
      <c r="I120"/>
      <c r="J120"/>
      <c r="K120"/>
      <c r="L120"/>
      <c r="M120" s="8"/>
      <c r="N120" s="8"/>
    </row>
    <row r="121" spans="1:14" x14ac:dyDescent="0.25">
      <c r="A121"/>
      <c r="B121"/>
      <c r="C121"/>
      <c r="D121"/>
      <c r="E121"/>
      <c r="F121"/>
      <c r="G121"/>
      <c r="H121"/>
      <c r="I121"/>
      <c r="J121"/>
      <c r="K121"/>
      <c r="L121"/>
      <c r="M121" s="8"/>
      <c r="N121" s="8"/>
    </row>
    <row r="122" spans="1:14" x14ac:dyDescent="0.25">
      <c r="A122"/>
      <c r="B122"/>
      <c r="C122"/>
      <c r="D122"/>
      <c r="E122"/>
      <c r="F122"/>
      <c r="G122"/>
      <c r="H122"/>
      <c r="I122"/>
      <c r="J122"/>
      <c r="K122"/>
      <c r="L122"/>
      <c r="M122" s="8"/>
      <c r="N122" s="8"/>
    </row>
    <row r="123" spans="1:14" x14ac:dyDescent="0.25">
      <c r="A123"/>
      <c r="B123"/>
      <c r="C123"/>
      <c r="D123"/>
      <c r="E123"/>
      <c r="F123"/>
      <c r="G123"/>
      <c r="H123"/>
      <c r="I123"/>
      <c r="J123"/>
      <c r="K123"/>
      <c r="L123"/>
      <c r="M123" s="8"/>
      <c r="N123" s="8"/>
    </row>
    <row r="124" spans="1:14" x14ac:dyDescent="0.25">
      <c r="A124"/>
      <c r="B124"/>
      <c r="C124"/>
      <c r="D124"/>
      <c r="E124"/>
      <c r="F124"/>
      <c r="G124"/>
      <c r="H124"/>
      <c r="I124"/>
      <c r="J124"/>
      <c r="K124"/>
      <c r="L124"/>
      <c r="M124" s="8"/>
      <c r="N124" s="8"/>
    </row>
    <row r="125" spans="1:14" x14ac:dyDescent="0.25">
      <c r="A125"/>
      <c r="B125"/>
      <c r="C125"/>
      <c r="D125"/>
      <c r="E125"/>
      <c r="F125"/>
      <c r="G125"/>
      <c r="H125"/>
      <c r="I125"/>
      <c r="J125"/>
      <c r="K125"/>
      <c r="L125"/>
      <c r="M125" s="8"/>
      <c r="N125" s="8"/>
    </row>
    <row r="126" spans="1:14" x14ac:dyDescent="0.25">
      <c r="A126"/>
      <c r="B126"/>
      <c r="C126"/>
      <c r="D126"/>
      <c r="E126"/>
      <c r="F126"/>
      <c r="G126"/>
      <c r="H126"/>
      <c r="I126"/>
      <c r="J126"/>
      <c r="K126"/>
      <c r="L126"/>
      <c r="M126" s="8"/>
      <c r="N126" s="8"/>
    </row>
    <row r="127" spans="1:14" x14ac:dyDescent="0.25">
      <c r="A127"/>
      <c r="B127"/>
      <c r="C127"/>
      <c r="D127"/>
      <c r="E127"/>
      <c r="F127"/>
      <c r="G127"/>
      <c r="H127"/>
      <c r="I127"/>
      <c r="J127"/>
      <c r="K127"/>
      <c r="L127"/>
      <c r="M127" s="8"/>
      <c r="N127" s="8"/>
    </row>
    <row r="128" spans="1:14" x14ac:dyDescent="0.25">
      <c r="A128"/>
      <c r="B128"/>
      <c r="C128"/>
      <c r="D128"/>
      <c r="E128"/>
      <c r="F128"/>
      <c r="G128"/>
      <c r="H128"/>
      <c r="I128"/>
      <c r="J128"/>
      <c r="K128"/>
      <c r="L128"/>
      <c r="M128" s="8"/>
      <c r="N128" s="8"/>
    </row>
    <row r="129" spans="1:14" x14ac:dyDescent="0.25">
      <c r="A129"/>
      <c r="B129"/>
      <c r="C129"/>
      <c r="D129"/>
      <c r="E129"/>
      <c r="F129"/>
      <c r="G129"/>
      <c r="H129"/>
      <c r="I129"/>
      <c r="J129"/>
      <c r="K129"/>
      <c r="L129"/>
      <c r="M129" s="8"/>
      <c r="N129" s="8"/>
    </row>
    <row r="130" spans="1:14" x14ac:dyDescent="0.25">
      <c r="A130"/>
      <c r="B130"/>
      <c r="C130"/>
      <c r="D130"/>
      <c r="E130"/>
      <c r="F130"/>
      <c r="G130"/>
      <c r="H130"/>
      <c r="I130"/>
      <c r="J130"/>
      <c r="K130"/>
      <c r="L130"/>
      <c r="M130" s="8"/>
      <c r="N130" s="8"/>
    </row>
    <row r="131" spans="1:14" x14ac:dyDescent="0.25">
      <c r="A131"/>
      <c r="B131"/>
      <c r="C131"/>
      <c r="D131"/>
      <c r="E131"/>
      <c r="F131"/>
      <c r="G131"/>
      <c r="H131"/>
      <c r="I131"/>
      <c r="J131"/>
      <c r="K131"/>
      <c r="L131"/>
      <c r="M131" s="8"/>
      <c r="N131" s="8"/>
    </row>
    <row r="132" spans="1:14" x14ac:dyDescent="0.25">
      <c r="A132"/>
      <c r="B132"/>
      <c r="C132"/>
      <c r="D132"/>
      <c r="E132"/>
      <c r="F132"/>
      <c r="G132"/>
      <c r="H132"/>
      <c r="I132"/>
      <c r="J132"/>
      <c r="K132"/>
      <c r="L132"/>
      <c r="M132" s="8"/>
      <c r="N132" s="8"/>
    </row>
    <row r="133" spans="1:14" x14ac:dyDescent="0.25">
      <c r="A133"/>
      <c r="B133"/>
      <c r="C133"/>
      <c r="D133"/>
      <c r="E133"/>
      <c r="F133"/>
      <c r="G133"/>
      <c r="H133"/>
      <c r="I133"/>
      <c r="J133"/>
      <c r="K133"/>
      <c r="L133"/>
      <c r="M133" s="8"/>
      <c r="N133" s="8"/>
    </row>
    <row r="134" spans="1:14" x14ac:dyDescent="0.25">
      <c r="A134"/>
      <c r="B134"/>
      <c r="C134"/>
      <c r="D134"/>
      <c r="E134"/>
      <c r="F134"/>
      <c r="G134"/>
      <c r="H134"/>
      <c r="I134"/>
      <c r="J134"/>
      <c r="K134"/>
      <c r="L134"/>
      <c r="M134" s="8"/>
      <c r="N134" s="8"/>
    </row>
    <row r="135" spans="1:14" x14ac:dyDescent="0.25">
      <c r="A135"/>
      <c r="B135"/>
      <c r="C135"/>
      <c r="D135"/>
      <c r="E135"/>
      <c r="F135"/>
      <c r="G135"/>
      <c r="H135"/>
      <c r="I135"/>
      <c r="J135"/>
      <c r="K135"/>
      <c r="L135"/>
      <c r="M135" s="8"/>
      <c r="N135" s="8"/>
    </row>
    <row r="136" spans="1:14" x14ac:dyDescent="0.25">
      <c r="A136"/>
      <c r="B136"/>
      <c r="C136"/>
      <c r="D136"/>
      <c r="E136"/>
      <c r="F136"/>
      <c r="G136"/>
      <c r="H136"/>
      <c r="I136"/>
      <c r="J136"/>
      <c r="K136"/>
      <c r="L136"/>
      <c r="M136" s="8"/>
      <c r="N136" s="8"/>
    </row>
    <row r="137" spans="1:14" x14ac:dyDescent="0.25">
      <c r="A137"/>
      <c r="B137"/>
      <c r="C137"/>
      <c r="D137"/>
      <c r="E137"/>
      <c r="F137"/>
      <c r="G137"/>
      <c r="H137"/>
      <c r="I137"/>
      <c r="J137"/>
      <c r="K137"/>
      <c r="L137"/>
      <c r="M137" s="8"/>
      <c r="N137" s="8"/>
    </row>
    <row r="138" spans="1:14" x14ac:dyDescent="0.25">
      <c r="A138"/>
      <c r="B138"/>
      <c r="C138"/>
      <c r="D138"/>
      <c r="E138"/>
      <c r="F138"/>
      <c r="G138"/>
      <c r="H138"/>
      <c r="I138"/>
      <c r="J138"/>
      <c r="K138"/>
      <c r="L138"/>
      <c r="M138" s="8"/>
      <c r="N138" s="8"/>
    </row>
    <row r="139" spans="1:14" x14ac:dyDescent="0.25">
      <c r="A139"/>
      <c r="B139"/>
      <c r="C139"/>
      <c r="D139"/>
      <c r="E139"/>
      <c r="F139"/>
      <c r="G139"/>
      <c r="H139"/>
      <c r="I139"/>
      <c r="J139"/>
      <c r="K139"/>
      <c r="L139"/>
      <c r="M139" s="8"/>
      <c r="N139" s="8"/>
    </row>
    <row r="140" spans="1:14" x14ac:dyDescent="0.25">
      <c r="A140"/>
      <c r="B140"/>
      <c r="C140"/>
      <c r="D140"/>
      <c r="E140"/>
      <c r="F140"/>
      <c r="G140"/>
      <c r="H140"/>
      <c r="I140"/>
      <c r="J140"/>
      <c r="K140"/>
      <c r="L140"/>
      <c r="M140" s="8"/>
      <c r="N140" s="8"/>
    </row>
    <row r="141" spans="1:14" x14ac:dyDescent="0.25">
      <c r="A141"/>
      <c r="B141"/>
      <c r="C141"/>
      <c r="D141"/>
      <c r="E141"/>
      <c r="F141"/>
      <c r="G141"/>
      <c r="H141"/>
      <c r="I141"/>
      <c r="J141"/>
      <c r="K141"/>
      <c r="L141"/>
      <c r="M141" s="8"/>
      <c r="N141" s="8"/>
    </row>
    <row r="142" spans="1:14" x14ac:dyDescent="0.25">
      <c r="A142"/>
      <c r="B142"/>
      <c r="C142"/>
      <c r="D142"/>
      <c r="E142"/>
      <c r="F142"/>
      <c r="G142"/>
      <c r="H142"/>
      <c r="I142"/>
      <c r="J142"/>
      <c r="K142"/>
      <c r="L142"/>
      <c r="M142" s="8"/>
      <c r="N142" s="8"/>
    </row>
    <row r="143" spans="1:14" x14ac:dyDescent="0.25">
      <c r="A143"/>
      <c r="B143"/>
      <c r="C143"/>
      <c r="D143"/>
      <c r="E143"/>
      <c r="F143"/>
      <c r="G143"/>
      <c r="H143"/>
      <c r="I143"/>
      <c r="J143"/>
      <c r="K143"/>
      <c r="L143"/>
      <c r="M143" s="8"/>
      <c r="N143" s="8"/>
    </row>
    <row r="144" spans="1:14" x14ac:dyDescent="0.25">
      <c r="A144"/>
      <c r="B144"/>
      <c r="C144"/>
      <c r="D144"/>
      <c r="E144"/>
      <c r="F144"/>
      <c r="G144"/>
      <c r="H144"/>
      <c r="I144"/>
      <c r="J144"/>
      <c r="K144"/>
      <c r="L144"/>
      <c r="M144" s="8"/>
      <c r="N144" s="8"/>
    </row>
    <row r="145" spans="1:14" x14ac:dyDescent="0.25">
      <c r="A145"/>
      <c r="B145"/>
      <c r="C145"/>
      <c r="D145"/>
      <c r="E145"/>
      <c r="F145"/>
      <c r="G145"/>
      <c r="H145"/>
      <c r="I145"/>
      <c r="J145"/>
      <c r="K145"/>
      <c r="L145"/>
      <c r="M145" s="8"/>
      <c r="N145" s="8"/>
    </row>
    <row r="146" spans="1:14" x14ac:dyDescent="0.25">
      <c r="A146"/>
      <c r="B146"/>
      <c r="C146"/>
      <c r="D146"/>
      <c r="E146"/>
      <c r="F146"/>
      <c r="G146"/>
      <c r="H146"/>
      <c r="I146"/>
      <c r="J146"/>
      <c r="K146"/>
      <c r="L146"/>
      <c r="M146" s="8"/>
      <c r="N146" s="8"/>
    </row>
    <row r="147" spans="1:14" x14ac:dyDescent="0.25">
      <c r="A147"/>
      <c r="B147"/>
      <c r="C147"/>
      <c r="D147"/>
      <c r="E147"/>
      <c r="F147"/>
      <c r="G147"/>
      <c r="H147"/>
      <c r="I147"/>
      <c r="J147"/>
      <c r="K147"/>
      <c r="L147"/>
      <c r="M147" s="8"/>
      <c r="N147" s="8"/>
    </row>
    <row r="148" spans="1:14" x14ac:dyDescent="0.25">
      <c r="A148"/>
      <c r="B148"/>
      <c r="C148"/>
      <c r="D148"/>
      <c r="E148"/>
      <c r="F148"/>
      <c r="G148"/>
      <c r="H148"/>
      <c r="I148"/>
      <c r="J148"/>
      <c r="K148"/>
      <c r="L148"/>
      <c r="M148" s="8"/>
      <c r="N148" s="8"/>
    </row>
    <row r="149" spans="1:14" x14ac:dyDescent="0.25">
      <c r="A149"/>
      <c r="B149"/>
      <c r="C149"/>
      <c r="D149"/>
      <c r="E149"/>
      <c r="F149"/>
      <c r="G149"/>
      <c r="H149"/>
      <c r="I149"/>
      <c r="J149"/>
      <c r="K149"/>
      <c r="L149"/>
      <c r="M149" s="8"/>
      <c r="N149" s="8"/>
    </row>
    <row r="150" spans="1:14" x14ac:dyDescent="0.25">
      <c r="A150"/>
      <c r="B150"/>
      <c r="C150"/>
      <c r="D150"/>
      <c r="E150"/>
      <c r="F150"/>
      <c r="G150"/>
      <c r="H150"/>
      <c r="I150"/>
      <c r="J150"/>
      <c r="K150"/>
      <c r="L150"/>
      <c r="M150" s="8"/>
      <c r="N150" s="8"/>
    </row>
    <row r="151" spans="1:14" x14ac:dyDescent="0.25">
      <c r="A151"/>
      <c r="B151"/>
      <c r="C151"/>
      <c r="D151"/>
      <c r="E151"/>
      <c r="F151"/>
      <c r="G151"/>
      <c r="H151"/>
      <c r="I151"/>
      <c r="J151"/>
      <c r="K151"/>
      <c r="L151"/>
      <c r="M151" s="8"/>
      <c r="N151" s="8"/>
    </row>
    <row r="152" spans="1:14" x14ac:dyDescent="0.25">
      <c r="A152"/>
      <c r="B152"/>
      <c r="C152"/>
      <c r="D152"/>
      <c r="E152"/>
      <c r="F152"/>
      <c r="G152"/>
      <c r="H152"/>
      <c r="I152"/>
      <c r="J152"/>
      <c r="K152"/>
      <c r="L152"/>
      <c r="M152" s="8"/>
      <c r="N152" s="8"/>
    </row>
    <row r="153" spans="1:14" x14ac:dyDescent="0.25">
      <c r="A153"/>
      <c r="B153"/>
      <c r="C153"/>
      <c r="D153"/>
      <c r="E153"/>
      <c r="F153"/>
      <c r="G153"/>
      <c r="H153"/>
      <c r="I153"/>
      <c r="J153"/>
      <c r="K153"/>
      <c r="L153"/>
      <c r="M153" s="8"/>
      <c r="N153" s="8"/>
    </row>
    <row r="154" spans="1:14" x14ac:dyDescent="0.25">
      <c r="A154"/>
      <c r="B154"/>
      <c r="C154"/>
      <c r="D154"/>
      <c r="E154"/>
      <c r="F154"/>
      <c r="G154"/>
      <c r="H154"/>
      <c r="I154"/>
      <c r="J154"/>
      <c r="K154"/>
      <c r="L154"/>
      <c r="M154" s="8"/>
      <c r="N154" s="8"/>
    </row>
    <row r="155" spans="1:14" x14ac:dyDescent="0.25">
      <c r="A155"/>
      <c r="B155"/>
      <c r="C155"/>
      <c r="D155"/>
      <c r="E155"/>
      <c r="F155"/>
      <c r="G155"/>
      <c r="H155"/>
      <c r="I155"/>
      <c r="J155"/>
      <c r="K155"/>
      <c r="L155"/>
      <c r="M155" s="8"/>
      <c r="N155" s="8"/>
    </row>
    <row r="156" spans="1:14" x14ac:dyDescent="0.25">
      <c r="A156"/>
      <c r="B156"/>
      <c r="C156"/>
      <c r="D156"/>
      <c r="E156"/>
      <c r="F156"/>
      <c r="G156"/>
      <c r="H156"/>
      <c r="I156"/>
      <c r="J156"/>
      <c r="K156"/>
      <c r="L156"/>
      <c r="M156" s="8"/>
      <c r="N156" s="8"/>
    </row>
    <row r="157" spans="1:14" x14ac:dyDescent="0.25">
      <c r="A157"/>
      <c r="B157"/>
      <c r="C157"/>
      <c r="D157"/>
      <c r="E157"/>
      <c r="F157"/>
      <c r="G157"/>
      <c r="H157"/>
      <c r="I157"/>
      <c r="J157"/>
      <c r="K157"/>
      <c r="L157"/>
      <c r="M157" s="8"/>
      <c r="N157" s="8"/>
    </row>
    <row r="158" spans="1:14" x14ac:dyDescent="0.25">
      <c r="A158"/>
      <c r="B158"/>
      <c r="C158"/>
      <c r="D158"/>
      <c r="E158"/>
      <c r="F158"/>
      <c r="G158"/>
      <c r="H158"/>
      <c r="I158"/>
      <c r="J158"/>
      <c r="K158"/>
      <c r="L158"/>
      <c r="M158" s="8"/>
      <c r="N158" s="8"/>
    </row>
    <row r="159" spans="1:14" x14ac:dyDescent="0.25">
      <c r="A159"/>
      <c r="B159"/>
      <c r="C159"/>
      <c r="D159"/>
      <c r="E159"/>
      <c r="F159"/>
      <c r="G159"/>
      <c r="H159"/>
      <c r="I159"/>
      <c r="J159"/>
      <c r="K159"/>
      <c r="L159"/>
      <c r="M159" s="8"/>
      <c r="N159" s="8"/>
    </row>
    <row r="160" spans="1:14" x14ac:dyDescent="0.25">
      <c r="A160"/>
      <c r="B160"/>
      <c r="C160"/>
      <c r="D160"/>
      <c r="E160"/>
      <c r="F160"/>
      <c r="G160"/>
      <c r="H160"/>
      <c r="I160"/>
      <c r="J160"/>
      <c r="K160"/>
      <c r="L160"/>
      <c r="M160" s="8"/>
      <c r="N160" s="8"/>
    </row>
    <row r="161" spans="1:14" x14ac:dyDescent="0.25">
      <c r="A161" s="8"/>
      <c r="B161" s="8"/>
      <c r="C161" s="8"/>
      <c r="D161" s="8"/>
      <c r="E161" s="8"/>
      <c r="F161" s="8"/>
      <c r="G161" s="8"/>
      <c r="H161" s="8"/>
      <c r="I161" s="8"/>
      <c r="J161" s="8"/>
      <c r="K161" s="8"/>
      <c r="L161" s="8"/>
      <c r="M161" s="8"/>
      <c r="N161" s="8"/>
    </row>
    <row r="162" spans="1:14" x14ac:dyDescent="0.25">
      <c r="A162" s="8"/>
      <c r="B162" s="8"/>
      <c r="C162" s="8"/>
      <c r="D162" s="8"/>
      <c r="E162" s="8"/>
      <c r="F162" s="8"/>
      <c r="G162" s="8"/>
      <c r="H162" s="8"/>
      <c r="I162" s="8"/>
      <c r="J162" s="8"/>
      <c r="K162" s="8"/>
      <c r="L162" s="8"/>
      <c r="M162" s="8"/>
      <c r="N162" s="8"/>
    </row>
    <row r="163" spans="1:14" x14ac:dyDescent="0.25">
      <c r="A163" s="8"/>
      <c r="B163" s="8"/>
      <c r="C163" s="8"/>
      <c r="D163" s="8"/>
      <c r="E163" s="8"/>
      <c r="F163" s="8"/>
      <c r="G163" s="8"/>
      <c r="H163" s="8"/>
      <c r="I163" s="8"/>
      <c r="J163" s="8"/>
      <c r="K163" s="8"/>
      <c r="L163" s="8"/>
      <c r="M163" s="8"/>
      <c r="N163" s="8"/>
    </row>
    <row r="164" spans="1:14" x14ac:dyDescent="0.25">
      <c r="A164" s="8"/>
      <c r="B164" s="8"/>
      <c r="C164" s="8"/>
      <c r="D164" s="8"/>
      <c r="E164" s="8"/>
      <c r="F164" s="8"/>
      <c r="G164" s="8"/>
      <c r="H164" s="8"/>
      <c r="I164" s="8"/>
      <c r="J164" s="8"/>
      <c r="K164" s="8"/>
      <c r="L164" s="8"/>
      <c r="M164" s="8"/>
      <c r="N164" s="8"/>
    </row>
    <row r="165" spans="1:14" x14ac:dyDescent="0.25">
      <c r="A165" s="8"/>
      <c r="B165" s="8"/>
      <c r="C165" s="8"/>
      <c r="D165" s="8"/>
      <c r="E165" s="8"/>
      <c r="F165" s="8"/>
      <c r="G165" s="8"/>
      <c r="H165" s="8"/>
      <c r="I165" s="8"/>
      <c r="J165" s="8"/>
      <c r="K165" s="8"/>
      <c r="L165" s="8"/>
      <c r="M165" s="8"/>
      <c r="N165" s="8"/>
    </row>
    <row r="166" spans="1:14" x14ac:dyDescent="0.25">
      <c r="A166" s="8"/>
      <c r="B166" s="8"/>
      <c r="C166" s="8"/>
      <c r="D166" s="8"/>
      <c r="E166" s="8"/>
      <c r="F166" s="8"/>
      <c r="G166" s="8"/>
      <c r="H166" s="8"/>
      <c r="I166" s="8"/>
      <c r="J166" s="8"/>
      <c r="K166" s="8"/>
      <c r="L166" s="8"/>
      <c r="M166" s="8"/>
      <c r="N166" s="8"/>
    </row>
    <row r="167" spans="1:14" x14ac:dyDescent="0.25">
      <c r="A167" s="8"/>
      <c r="B167" s="8"/>
      <c r="C167" s="8"/>
      <c r="D167" s="8"/>
      <c r="E167" s="8"/>
      <c r="F167" s="8"/>
      <c r="G167" s="8"/>
      <c r="H167" s="8"/>
      <c r="I167" s="8"/>
      <c r="J167" s="8"/>
      <c r="K167" s="8"/>
      <c r="L167" s="8"/>
      <c r="M167" s="8"/>
      <c r="N167" s="8"/>
    </row>
    <row r="168" spans="1:14" x14ac:dyDescent="0.25">
      <c r="A168" s="8"/>
      <c r="B168" s="8"/>
      <c r="C168" s="8"/>
      <c r="D168" s="8"/>
      <c r="E168" s="8"/>
      <c r="F168" s="8"/>
      <c r="G168" s="8"/>
      <c r="H168" s="8"/>
      <c r="I168" s="8"/>
      <c r="J168" s="8"/>
      <c r="K168" s="8"/>
      <c r="L168" s="8"/>
      <c r="M168" s="8"/>
      <c r="N168" s="8"/>
    </row>
    <row r="169" spans="1:14" x14ac:dyDescent="0.25">
      <c r="A169" s="8"/>
      <c r="B169" s="8"/>
      <c r="C169" s="8"/>
      <c r="D169" s="8"/>
      <c r="E169" s="8"/>
      <c r="F169" s="8"/>
      <c r="G169" s="8"/>
      <c r="H169" s="8"/>
      <c r="I169" s="8"/>
      <c r="J169" s="8"/>
      <c r="K169" s="8"/>
      <c r="L169" s="8"/>
      <c r="M169" s="8"/>
      <c r="N169" s="8"/>
    </row>
    <row r="170" spans="1:14" x14ac:dyDescent="0.25">
      <c r="A170" s="8"/>
      <c r="B170" s="8"/>
      <c r="C170" s="8"/>
      <c r="D170" s="8"/>
      <c r="E170" s="8"/>
      <c r="F170" s="8"/>
      <c r="G170" s="8"/>
      <c r="H170" s="8"/>
      <c r="I170" s="8"/>
      <c r="J170" s="8"/>
      <c r="K170" s="8"/>
      <c r="L170" s="8"/>
      <c r="M170" s="8"/>
      <c r="N170" s="8"/>
    </row>
    <row r="171" spans="1:14" x14ac:dyDescent="0.25">
      <c r="A171" s="8"/>
      <c r="B171" s="8"/>
      <c r="C171" s="8"/>
      <c r="D171" s="8"/>
      <c r="E171" s="8"/>
      <c r="F171" s="8"/>
      <c r="G171" s="8"/>
      <c r="H171" s="8"/>
      <c r="I171" s="8"/>
      <c r="J171" s="8"/>
      <c r="K171" s="8"/>
      <c r="L171" s="8"/>
      <c r="M171" s="8"/>
      <c r="N171" s="8"/>
    </row>
    <row r="172" spans="1:14" x14ac:dyDescent="0.25">
      <c r="A172" s="8"/>
      <c r="B172" s="8"/>
      <c r="C172" s="8"/>
      <c r="D172" s="8"/>
      <c r="E172" s="8"/>
      <c r="F172" s="8"/>
      <c r="G172" s="8"/>
      <c r="H172" s="8"/>
      <c r="I172" s="8"/>
      <c r="J172" s="8"/>
      <c r="K172" s="8"/>
      <c r="L172" s="8"/>
      <c r="M172" s="8"/>
      <c r="N172" s="8"/>
    </row>
    <row r="173" spans="1:14" x14ac:dyDescent="0.25">
      <c r="A173" s="8"/>
      <c r="B173" s="8"/>
      <c r="C173" s="8"/>
      <c r="D173" s="8"/>
      <c r="E173" s="8"/>
      <c r="F173" s="8"/>
      <c r="G173" s="8"/>
      <c r="H173" s="8"/>
      <c r="I173" s="8"/>
      <c r="J173" s="8"/>
      <c r="K173" s="8"/>
      <c r="L173" s="8"/>
      <c r="M173" s="8"/>
      <c r="N173" s="8"/>
    </row>
    <row r="174" spans="1:14" x14ac:dyDescent="0.25">
      <c r="A174" s="8"/>
      <c r="B174" s="8"/>
      <c r="C174" s="8"/>
      <c r="D174" s="8"/>
      <c r="E174" s="8"/>
      <c r="F174" s="8"/>
      <c r="G174" s="8"/>
      <c r="H174" s="8"/>
      <c r="I174" s="8"/>
      <c r="J174" s="8"/>
      <c r="K174" s="8"/>
      <c r="L174" s="8"/>
      <c r="M174" s="8"/>
      <c r="N174" s="8"/>
    </row>
    <row r="175" spans="1:14" x14ac:dyDescent="0.25">
      <c r="A175" s="8"/>
      <c r="B175" s="8"/>
      <c r="C175" s="8"/>
      <c r="D175" s="8"/>
      <c r="E175" s="8"/>
      <c r="F175" s="8"/>
      <c r="G175" s="8"/>
      <c r="H175" s="8"/>
      <c r="I175" s="8"/>
      <c r="J175" s="8"/>
      <c r="K175" s="8"/>
      <c r="L175" s="8"/>
      <c r="M175" s="8"/>
      <c r="N175" s="8"/>
    </row>
    <row r="176" spans="1:14" x14ac:dyDescent="0.25">
      <c r="A176" s="8"/>
      <c r="B176" s="8"/>
      <c r="C176" s="8"/>
      <c r="D176" s="8"/>
      <c r="E176" s="8"/>
      <c r="F176" s="8"/>
      <c r="G176" s="8"/>
      <c r="H176" s="8"/>
      <c r="I176" s="8"/>
      <c r="J176" s="8"/>
      <c r="K176" s="8"/>
      <c r="L176" s="8"/>
      <c r="M176" s="8"/>
      <c r="N176" s="8"/>
    </row>
    <row r="177" spans="1:14" x14ac:dyDescent="0.25">
      <c r="A177" s="8"/>
      <c r="B177" s="8"/>
      <c r="C177" s="8"/>
      <c r="D177" s="8"/>
      <c r="E177" s="8"/>
      <c r="F177" s="8"/>
      <c r="G177" s="8"/>
      <c r="H177" s="8"/>
      <c r="I177" s="8"/>
      <c r="J177" s="8"/>
      <c r="K177" s="8"/>
      <c r="L177" s="8"/>
      <c r="M177" s="8"/>
      <c r="N177" s="8"/>
    </row>
    <row r="178" spans="1:14" x14ac:dyDescent="0.25">
      <c r="A178" s="8"/>
      <c r="B178" s="8"/>
      <c r="C178" s="8"/>
      <c r="D178" s="8"/>
      <c r="E178" s="8"/>
      <c r="F178" s="8"/>
      <c r="G178" s="8"/>
      <c r="H178" s="8"/>
      <c r="I178" s="8"/>
      <c r="J178" s="8"/>
      <c r="K178" s="8"/>
      <c r="L178" s="8"/>
      <c r="M178" s="8"/>
      <c r="N178" s="8"/>
    </row>
    <row r="179" spans="1:14" x14ac:dyDescent="0.25">
      <c r="A179" s="8"/>
      <c r="B179" s="8"/>
      <c r="C179" s="8"/>
      <c r="D179" s="8"/>
      <c r="E179" s="8"/>
      <c r="F179" s="8"/>
      <c r="G179" s="8"/>
      <c r="H179" s="8"/>
      <c r="I179" s="8"/>
      <c r="J179" s="8"/>
      <c r="K179" s="8"/>
      <c r="L179" s="8"/>
      <c r="M179" s="8"/>
      <c r="N179" s="8"/>
    </row>
    <row r="180" spans="1:14" x14ac:dyDescent="0.25">
      <c r="A180" s="8"/>
      <c r="B180" s="8"/>
      <c r="C180" s="8"/>
      <c r="D180" s="8"/>
      <c r="E180" s="8"/>
      <c r="F180" s="8"/>
      <c r="G180" s="8"/>
      <c r="H180" s="8"/>
      <c r="I180" s="8"/>
      <c r="J180" s="8"/>
      <c r="K180" s="8"/>
      <c r="L180" s="8"/>
      <c r="M180" s="8"/>
      <c r="N180" s="8"/>
    </row>
    <row r="181" spans="1:14" x14ac:dyDescent="0.25">
      <c r="A181" s="8"/>
      <c r="B181" s="8"/>
      <c r="C181" s="8"/>
      <c r="D181" s="8"/>
      <c r="E181" s="8"/>
      <c r="F181" s="8"/>
      <c r="G181" s="8"/>
      <c r="H181" s="8"/>
      <c r="I181" s="8"/>
      <c r="J181" s="8"/>
      <c r="K181" s="8"/>
      <c r="L181" s="8"/>
      <c r="M181" s="8"/>
      <c r="N181" s="8"/>
    </row>
    <row r="182" spans="1:14" x14ac:dyDescent="0.25">
      <c r="A182" s="8"/>
      <c r="B182" s="8"/>
      <c r="C182" s="8"/>
      <c r="D182" s="8"/>
      <c r="E182" s="8"/>
      <c r="F182" s="8"/>
      <c r="G182" s="8"/>
      <c r="H182" s="8"/>
      <c r="I182" s="8"/>
      <c r="J182" s="8"/>
      <c r="K182" s="8"/>
      <c r="L182" s="8"/>
      <c r="M182" s="8"/>
      <c r="N182" s="8"/>
    </row>
    <row r="183" spans="1:14" x14ac:dyDescent="0.25">
      <c r="A183" s="8"/>
      <c r="B183" s="8"/>
      <c r="C183" s="8"/>
      <c r="D183" s="8"/>
      <c r="E183" s="8"/>
      <c r="F183" s="8"/>
      <c r="G183" s="8"/>
      <c r="H183" s="8"/>
      <c r="I183" s="8"/>
      <c r="J183" s="8"/>
      <c r="K183" s="8"/>
      <c r="L183" s="8"/>
      <c r="M183" s="8"/>
      <c r="N183" s="8"/>
    </row>
    <row r="184" spans="1:14" x14ac:dyDescent="0.25">
      <c r="A184" s="8"/>
      <c r="B184" s="8"/>
      <c r="C184" s="8"/>
      <c r="D184" s="8"/>
      <c r="E184" s="8"/>
      <c r="F184" s="8"/>
      <c r="G184" s="8"/>
      <c r="H184" s="8"/>
      <c r="I184" s="8"/>
      <c r="J184" s="8"/>
      <c r="K184" s="8"/>
      <c r="L184" s="8"/>
      <c r="M184" s="8"/>
      <c r="N184" s="8"/>
    </row>
    <row r="185" spans="1:14" x14ac:dyDescent="0.25">
      <c r="A185" s="8"/>
      <c r="B185" s="8"/>
      <c r="C185" s="8"/>
      <c r="D185" s="8"/>
      <c r="E185" s="8"/>
      <c r="F185" s="8"/>
      <c r="G185" s="8"/>
      <c r="H185" s="8"/>
      <c r="I185" s="8"/>
      <c r="J185" s="8"/>
      <c r="K185" s="8"/>
      <c r="L185" s="8"/>
      <c r="M185" s="8"/>
      <c r="N185" s="8"/>
    </row>
    <row r="186" spans="1:14" x14ac:dyDescent="0.25">
      <c r="A186" s="8"/>
      <c r="B186" s="8"/>
      <c r="C186" s="8"/>
      <c r="D186" s="8"/>
      <c r="E186" s="8"/>
      <c r="F186" s="8"/>
      <c r="G186" s="8"/>
      <c r="H186" s="8"/>
      <c r="I186" s="8"/>
      <c r="J186" s="8"/>
      <c r="K186" s="8"/>
      <c r="L186" s="8"/>
      <c r="M186" s="8"/>
      <c r="N186" s="8"/>
    </row>
    <row r="187" spans="1:14" x14ac:dyDescent="0.25">
      <c r="A187" s="8"/>
      <c r="B187" s="8"/>
      <c r="C187" s="8"/>
      <c r="D187" s="8"/>
      <c r="E187" s="8"/>
      <c r="F187" s="8"/>
      <c r="G187" s="8"/>
      <c r="H187" s="8"/>
      <c r="I187" s="8"/>
      <c r="J187" s="8"/>
      <c r="K187" s="8"/>
      <c r="L187" s="8"/>
      <c r="M187" s="8"/>
      <c r="N187" s="8"/>
    </row>
    <row r="188" spans="1:14" x14ac:dyDescent="0.25">
      <c r="A188" s="8"/>
      <c r="B188" s="8"/>
      <c r="C188" s="8"/>
      <c r="D188" s="8"/>
      <c r="E188" s="8"/>
      <c r="F188" s="8"/>
      <c r="G188" s="8"/>
      <c r="H188" s="8"/>
      <c r="I188" s="8"/>
      <c r="J188" s="8"/>
      <c r="K188" s="8"/>
      <c r="L188" s="8"/>
      <c r="M188" s="8"/>
      <c r="N188" s="8"/>
    </row>
    <row r="189" spans="1:14" x14ac:dyDescent="0.25">
      <c r="A189" s="8"/>
      <c r="B189" s="8"/>
      <c r="C189" s="8"/>
      <c r="D189" s="8"/>
      <c r="E189" s="8"/>
      <c r="F189" s="8"/>
      <c r="G189" s="8"/>
      <c r="H189" s="8"/>
      <c r="I189" s="8"/>
      <c r="J189" s="8"/>
      <c r="K189" s="8"/>
      <c r="L189" s="8"/>
      <c r="M189" s="8"/>
      <c r="N189" s="8"/>
    </row>
    <row r="190" spans="1:14" x14ac:dyDescent="0.25">
      <c r="A190" s="8"/>
      <c r="B190" s="8"/>
      <c r="C190" s="8"/>
      <c r="D190" s="8"/>
      <c r="E190" s="8"/>
      <c r="F190" s="8"/>
      <c r="G190" s="8"/>
      <c r="H190" s="8"/>
      <c r="I190" s="8"/>
      <c r="J190" s="8"/>
      <c r="K190" s="8"/>
      <c r="L190" s="8"/>
      <c r="M190" s="8"/>
      <c r="N190" s="8"/>
    </row>
    <row r="191" spans="1:14" x14ac:dyDescent="0.25">
      <c r="A191" s="8"/>
      <c r="B191" s="8"/>
      <c r="C191" s="8"/>
      <c r="D191" s="8"/>
      <c r="E191" s="8"/>
      <c r="F191" s="8"/>
      <c r="G191" s="8"/>
      <c r="H191" s="8"/>
      <c r="I191" s="8"/>
      <c r="J191" s="8"/>
      <c r="K191" s="8"/>
      <c r="L191" s="8"/>
      <c r="M191" s="8"/>
      <c r="N191" s="8"/>
    </row>
    <row r="192" spans="1:14" x14ac:dyDescent="0.25">
      <c r="A192" s="8"/>
      <c r="B192" s="8"/>
      <c r="C192" s="8"/>
      <c r="D192" s="8"/>
      <c r="E192" s="8"/>
      <c r="F192" s="8"/>
      <c r="G192" s="8"/>
      <c r="H192" s="8"/>
      <c r="I192" s="8"/>
      <c r="J192" s="8"/>
      <c r="K192" s="8"/>
      <c r="L192" s="8"/>
      <c r="M192" s="8"/>
      <c r="N192" s="8"/>
    </row>
    <row r="193" spans="1:14" x14ac:dyDescent="0.25">
      <c r="A193" s="8"/>
      <c r="B193" s="8"/>
      <c r="C193" s="8"/>
      <c r="D193" s="8"/>
      <c r="E193" s="8"/>
      <c r="F193" s="8"/>
      <c r="G193" s="8"/>
      <c r="H193" s="8"/>
      <c r="I193" s="8"/>
      <c r="J193" s="8"/>
      <c r="K193" s="8"/>
      <c r="L193" s="8"/>
      <c r="M193" s="8"/>
      <c r="N193" s="8"/>
    </row>
    <row r="194" spans="1:14" x14ac:dyDescent="0.25">
      <c r="A194" s="8"/>
      <c r="B194" s="8"/>
      <c r="C194" s="8"/>
      <c r="D194" s="8"/>
      <c r="E194" s="8"/>
      <c r="F194" s="8"/>
      <c r="G194" s="8"/>
      <c r="H194" s="8"/>
      <c r="I194" s="8"/>
      <c r="J194" s="8"/>
      <c r="K194" s="8"/>
      <c r="L194" s="8"/>
      <c r="M194" s="8"/>
      <c r="N194" s="8"/>
    </row>
    <row r="195" spans="1:14" x14ac:dyDescent="0.25">
      <c r="A195" s="8"/>
      <c r="B195" s="8"/>
      <c r="C195" s="8"/>
      <c r="D195" s="8"/>
      <c r="E195" s="8"/>
      <c r="F195" s="8"/>
      <c r="G195" s="8"/>
      <c r="H195" s="8"/>
      <c r="I195" s="8"/>
      <c r="J195" s="8"/>
      <c r="K195" s="8"/>
      <c r="L195" s="8"/>
      <c r="M195" s="8"/>
      <c r="N195" s="8"/>
    </row>
    <row r="196" spans="1:14" x14ac:dyDescent="0.25">
      <c r="A196" s="8"/>
      <c r="B196" s="8"/>
      <c r="C196" s="8"/>
      <c r="D196" s="8"/>
      <c r="E196" s="8"/>
      <c r="F196" s="8"/>
      <c r="G196" s="8"/>
      <c r="H196" s="8"/>
      <c r="I196" s="8"/>
      <c r="J196" s="8"/>
      <c r="K196" s="8"/>
      <c r="L196" s="8"/>
      <c r="M196" s="8"/>
      <c r="N196" s="8"/>
    </row>
    <row r="197" spans="1:14" x14ac:dyDescent="0.25">
      <c r="A197" s="8"/>
      <c r="B197" s="8"/>
      <c r="C197" s="8"/>
      <c r="D197" s="8"/>
      <c r="E197" s="8"/>
      <c r="F197" s="8"/>
      <c r="G197" s="8"/>
      <c r="H197" s="8"/>
      <c r="I197" s="8"/>
      <c r="J197" s="8"/>
      <c r="K197" s="8"/>
      <c r="L197" s="8"/>
      <c r="M197" s="8"/>
      <c r="N197" s="8"/>
    </row>
    <row r="198" spans="1:14" x14ac:dyDescent="0.25">
      <c r="A198" s="8"/>
      <c r="B198" s="8"/>
      <c r="C198" s="8"/>
      <c r="D198" s="8"/>
      <c r="E198" s="8"/>
      <c r="F198" s="8"/>
      <c r="G198" s="8"/>
      <c r="H198" s="8"/>
      <c r="I198" s="8"/>
      <c r="J198" s="8"/>
      <c r="K198" s="8"/>
      <c r="L198" s="8"/>
      <c r="M198" s="8"/>
      <c r="N198" s="8"/>
    </row>
    <row r="199" spans="1:14" x14ac:dyDescent="0.25">
      <c r="A199" s="8"/>
      <c r="B199" s="8"/>
      <c r="C199" s="8"/>
      <c r="D199" s="8"/>
      <c r="E199" s="8"/>
      <c r="F199" s="8"/>
      <c r="G199" s="8"/>
      <c r="H199" s="8"/>
      <c r="I199" s="8"/>
      <c r="J199" s="8"/>
      <c r="K199" s="8"/>
      <c r="L199" s="8"/>
      <c r="M199" s="8"/>
      <c r="N199" s="8"/>
    </row>
    <row r="200" spans="1:14" x14ac:dyDescent="0.25">
      <c r="A200" s="8"/>
      <c r="B200" s="8"/>
      <c r="C200" s="8"/>
      <c r="D200" s="8"/>
      <c r="E200" s="8"/>
      <c r="F200" s="8"/>
      <c r="G200" s="8"/>
      <c r="H200" s="8"/>
      <c r="I200" s="8"/>
      <c r="J200" s="8"/>
      <c r="K200" s="8"/>
      <c r="L200" s="8"/>
      <c r="M200" s="8"/>
      <c r="N200" s="8"/>
    </row>
    <row r="201" spans="1:14" x14ac:dyDescent="0.25">
      <c r="A201" s="8"/>
      <c r="B201" s="8"/>
      <c r="C201" s="8"/>
      <c r="D201" s="8"/>
      <c r="E201" s="8"/>
      <c r="F201" s="8"/>
      <c r="G201" s="8"/>
      <c r="H201" s="8"/>
      <c r="I201" s="8"/>
      <c r="J201" s="8"/>
      <c r="K201" s="8"/>
      <c r="L201" s="8"/>
      <c r="M201" s="8"/>
      <c r="N201" s="8"/>
    </row>
    <row r="202" spans="1:14" x14ac:dyDescent="0.25">
      <c r="A202" s="8"/>
      <c r="B202" s="8"/>
      <c r="C202" s="8"/>
      <c r="D202" s="8"/>
      <c r="E202" s="8"/>
      <c r="F202" s="8"/>
      <c r="G202" s="8"/>
      <c r="H202" s="8"/>
      <c r="I202" s="8"/>
      <c r="J202" s="8"/>
      <c r="K202" s="8"/>
      <c r="L202" s="8"/>
      <c r="M202" s="8"/>
      <c r="N202" s="8"/>
    </row>
    <row r="203" spans="1:14" x14ac:dyDescent="0.25">
      <c r="A203" s="8"/>
      <c r="B203" s="8"/>
      <c r="C203" s="8"/>
      <c r="D203" s="8"/>
      <c r="E203" s="8"/>
      <c r="F203" s="8"/>
      <c r="G203" s="8"/>
      <c r="H203" s="8"/>
      <c r="I203" s="8"/>
      <c r="J203" s="8"/>
      <c r="K203" s="8"/>
      <c r="L203" s="8"/>
      <c r="M203" s="8"/>
      <c r="N203" s="8"/>
    </row>
    <row r="204" spans="1:14" x14ac:dyDescent="0.25">
      <c r="A204" s="8"/>
      <c r="B204" s="8"/>
      <c r="C204" s="8"/>
      <c r="D204" s="8"/>
      <c r="E204" s="8"/>
      <c r="F204" s="8"/>
      <c r="G204" s="8"/>
      <c r="H204" s="8"/>
      <c r="I204" s="8"/>
      <c r="J204" s="8"/>
      <c r="K204" s="8"/>
      <c r="L204" s="8"/>
      <c r="M204" s="8"/>
      <c r="N204" s="8"/>
    </row>
    <row r="205" spans="1:14" x14ac:dyDescent="0.25">
      <c r="A205" s="8"/>
      <c r="B205" s="8"/>
      <c r="C205" s="8"/>
      <c r="D205" s="8"/>
      <c r="E205" s="8"/>
      <c r="F205" s="8"/>
      <c r="G205" s="8"/>
      <c r="H205" s="8"/>
      <c r="I205" s="8"/>
      <c r="J205" s="8"/>
      <c r="K205" s="8"/>
      <c r="L205" s="8"/>
      <c r="M205" s="8"/>
      <c r="N205" s="8"/>
    </row>
    <row r="206" spans="1:14" x14ac:dyDescent="0.25">
      <c r="A206" s="8"/>
      <c r="B206" s="8"/>
      <c r="C206" s="8"/>
      <c r="D206" s="8"/>
      <c r="E206" s="8"/>
      <c r="F206" s="8"/>
      <c r="G206" s="8"/>
      <c r="H206" s="8"/>
      <c r="I206" s="8"/>
      <c r="J206" s="8"/>
      <c r="K206" s="8"/>
      <c r="L206" s="8"/>
      <c r="M206" s="8"/>
      <c r="N206" s="8"/>
    </row>
    <row r="207" spans="1:14" x14ac:dyDescent="0.25">
      <c r="A207" s="8"/>
      <c r="B207" s="8"/>
      <c r="C207" s="8"/>
      <c r="D207" s="8"/>
      <c r="E207" s="8"/>
      <c r="F207" s="8"/>
      <c r="G207" s="8"/>
      <c r="H207" s="8"/>
      <c r="I207" s="8"/>
      <c r="J207" s="8"/>
      <c r="K207" s="8"/>
      <c r="L207" s="8"/>
      <c r="M207" s="8"/>
      <c r="N207" s="8"/>
    </row>
    <row r="208" spans="1:14" x14ac:dyDescent="0.25">
      <c r="A208" s="8"/>
      <c r="B208" s="8"/>
      <c r="C208" s="8"/>
      <c r="D208" s="8"/>
      <c r="E208" s="8"/>
      <c r="F208" s="8"/>
      <c r="G208" s="8"/>
      <c r="H208" s="8"/>
      <c r="I208" s="8"/>
      <c r="J208" s="8"/>
      <c r="K208" s="8"/>
      <c r="L208" s="8"/>
      <c r="M208" s="8"/>
      <c r="N208" s="8"/>
    </row>
    <row r="209" spans="1:14" x14ac:dyDescent="0.25">
      <c r="A209" s="8"/>
      <c r="B209" s="8"/>
      <c r="C209" s="8"/>
      <c r="D209" s="8"/>
      <c r="E209" s="8"/>
      <c r="F209" s="8"/>
      <c r="G209" s="8"/>
      <c r="H209" s="8"/>
      <c r="I209" s="8"/>
      <c r="J209" s="8"/>
      <c r="K209" s="8"/>
      <c r="L209" s="8"/>
      <c r="M209" s="8"/>
      <c r="N209" s="8"/>
    </row>
    <row r="210" spans="1:14" x14ac:dyDescent="0.25">
      <c r="A210" s="8"/>
      <c r="B210" s="8"/>
      <c r="C210" s="8"/>
      <c r="D210" s="8"/>
      <c r="E210" s="8"/>
      <c r="F210" s="8"/>
      <c r="G210" s="8"/>
      <c r="H210" s="8"/>
      <c r="I210" s="8"/>
      <c r="J210" s="8"/>
      <c r="K210" s="8"/>
      <c r="L210" s="8"/>
      <c r="M210" s="8"/>
      <c r="N210" s="8"/>
    </row>
    <row r="211" spans="1:14" x14ac:dyDescent="0.25">
      <c r="A211" s="8"/>
      <c r="B211" s="8"/>
      <c r="C211" s="8"/>
      <c r="D211" s="8"/>
      <c r="E211" s="8"/>
      <c r="F211" s="8"/>
      <c r="G211" s="8"/>
      <c r="H211" s="8"/>
      <c r="I211" s="8"/>
      <c r="J211" s="8"/>
      <c r="K211" s="8"/>
      <c r="L211" s="8"/>
      <c r="M211" s="8"/>
      <c r="N211" s="8"/>
    </row>
    <row r="212" spans="1:14" x14ac:dyDescent="0.25">
      <c r="A212" s="8"/>
      <c r="B212" s="8"/>
      <c r="C212" s="8"/>
      <c r="D212" s="8"/>
      <c r="E212" s="8"/>
      <c r="F212" s="8"/>
      <c r="G212" s="8"/>
      <c r="H212" s="8"/>
      <c r="I212" s="8"/>
      <c r="J212" s="8"/>
      <c r="K212" s="8"/>
      <c r="L212" s="8"/>
      <c r="M212" s="8"/>
      <c r="N212" s="8"/>
    </row>
    <row r="213" spans="1:14" x14ac:dyDescent="0.25">
      <c r="A213" s="8"/>
      <c r="B213" s="8"/>
      <c r="C213" s="8"/>
      <c r="D213" s="8"/>
      <c r="E213" s="8"/>
      <c r="F213" s="8"/>
      <c r="G213" s="8"/>
      <c r="H213" s="8"/>
      <c r="I213" s="8"/>
      <c r="J213" s="8"/>
      <c r="K213" s="8"/>
      <c r="L213" s="8"/>
      <c r="M213" s="8"/>
      <c r="N213" s="8"/>
    </row>
    <row r="214" spans="1:14" x14ac:dyDescent="0.25">
      <c r="A214" s="8"/>
      <c r="B214" s="8"/>
      <c r="C214" s="8"/>
      <c r="D214" s="8"/>
      <c r="E214" s="8"/>
      <c r="F214" s="8"/>
      <c r="G214" s="8"/>
      <c r="H214" s="8"/>
      <c r="I214" s="8"/>
      <c r="J214" s="8"/>
      <c r="K214" s="8"/>
      <c r="L214" s="8"/>
      <c r="M214" s="8"/>
      <c r="N214" s="8"/>
    </row>
    <row r="215" spans="1:14" x14ac:dyDescent="0.25">
      <c r="A215" s="8"/>
      <c r="B215" s="8"/>
      <c r="C215" s="8"/>
      <c r="D215" s="8"/>
      <c r="E215" s="8"/>
      <c r="F215" s="8"/>
      <c r="G215" s="8"/>
      <c r="H215" s="8"/>
      <c r="I215" s="8"/>
      <c r="J215" s="8"/>
      <c r="K215" s="8"/>
      <c r="L215" s="8"/>
      <c r="M215" s="8"/>
      <c r="N215" s="8"/>
    </row>
    <row r="216" spans="1:14" x14ac:dyDescent="0.25">
      <c r="A216" s="8"/>
      <c r="B216" s="8"/>
      <c r="C216" s="8"/>
      <c r="D216" s="8"/>
      <c r="E216" s="8"/>
      <c r="F216" s="8"/>
      <c r="G216" s="8"/>
      <c r="H216" s="8"/>
      <c r="I216" s="8"/>
      <c r="J216" s="8"/>
      <c r="K216" s="8"/>
      <c r="L216" s="8"/>
      <c r="M216" s="8"/>
      <c r="N216" s="8"/>
    </row>
    <row r="217" spans="1:14" x14ac:dyDescent="0.25">
      <c r="A217" s="8"/>
      <c r="B217" s="8"/>
      <c r="C217" s="8"/>
      <c r="D217" s="8"/>
      <c r="E217" s="8"/>
      <c r="F217" s="8"/>
      <c r="G217" s="8"/>
      <c r="H217" s="8"/>
      <c r="I217" s="8"/>
      <c r="J217" s="8"/>
      <c r="K217" s="8"/>
      <c r="L217" s="8"/>
      <c r="M217" s="8"/>
      <c r="N217" s="8"/>
    </row>
    <row r="218" spans="1:14" x14ac:dyDescent="0.25">
      <c r="A218" s="8"/>
      <c r="B218" s="8"/>
      <c r="C218" s="8"/>
      <c r="D218" s="8"/>
      <c r="E218" s="8"/>
      <c r="F218" s="8"/>
      <c r="G218" s="8"/>
      <c r="H218" s="8"/>
      <c r="I218" s="8"/>
      <c r="J218" s="8"/>
      <c r="K218" s="8"/>
      <c r="L218" s="8"/>
      <c r="M218" s="8"/>
      <c r="N218" s="8"/>
    </row>
    <row r="219" spans="1:14" x14ac:dyDescent="0.25">
      <c r="A219" s="8"/>
      <c r="B219" s="8"/>
      <c r="C219" s="8"/>
      <c r="D219" s="8"/>
      <c r="E219" s="8"/>
      <c r="F219" s="8"/>
      <c r="G219" s="8"/>
      <c r="H219" s="8"/>
      <c r="I219" s="8"/>
      <c r="J219" s="8"/>
      <c r="K219" s="8"/>
      <c r="L219" s="8"/>
      <c r="M219" s="8"/>
      <c r="N219" s="8"/>
    </row>
    <row r="220" spans="1:14" x14ac:dyDescent="0.25">
      <c r="A220" s="8"/>
      <c r="B220" s="8"/>
      <c r="C220" s="8"/>
      <c r="D220" s="8"/>
      <c r="E220" s="8"/>
      <c r="F220" s="8"/>
      <c r="G220" s="8"/>
      <c r="H220" s="8"/>
      <c r="I220" s="8"/>
      <c r="J220" s="8"/>
      <c r="K220" s="8"/>
      <c r="L220" s="8"/>
      <c r="M220" s="8"/>
      <c r="N220" s="8"/>
    </row>
    <row r="221" spans="1:14" x14ac:dyDescent="0.25">
      <c r="A221" s="8"/>
      <c r="B221" s="8"/>
      <c r="C221" s="8"/>
      <c r="D221" s="8"/>
      <c r="E221" s="8"/>
      <c r="F221" s="8"/>
      <c r="G221" s="8"/>
      <c r="H221" s="8"/>
      <c r="I221" s="8"/>
      <c r="J221" s="8"/>
      <c r="K221" s="8"/>
      <c r="L221" s="8"/>
      <c r="M221" s="8"/>
      <c r="N221" s="8"/>
    </row>
    <row r="222" spans="1:14" x14ac:dyDescent="0.25">
      <c r="A222" s="8"/>
      <c r="B222" s="8"/>
      <c r="C222" s="8"/>
      <c r="D222" s="8"/>
      <c r="E222" s="8"/>
      <c r="F222" s="8"/>
      <c r="G222" s="8"/>
      <c r="H222" s="8"/>
      <c r="I222" s="8"/>
      <c r="J222" s="8"/>
      <c r="K222" s="8"/>
      <c r="L222" s="8"/>
      <c r="M222" s="8"/>
      <c r="N222" s="8"/>
    </row>
    <row r="223" spans="1:14" x14ac:dyDescent="0.25">
      <c r="A223" s="8"/>
      <c r="B223" s="8"/>
      <c r="C223" s="8"/>
      <c r="D223" s="8"/>
      <c r="E223" s="8"/>
      <c r="F223" s="8"/>
      <c r="G223" s="8"/>
      <c r="H223" s="8"/>
      <c r="I223" s="8"/>
      <c r="J223" s="8"/>
      <c r="K223" s="8"/>
      <c r="L223" s="8"/>
      <c r="M223" s="8"/>
      <c r="N223" s="8"/>
    </row>
    <row r="224" spans="1:14" x14ac:dyDescent="0.25">
      <c r="A224" s="8"/>
      <c r="B224" s="8"/>
      <c r="C224" s="8"/>
      <c r="D224" s="8"/>
      <c r="E224" s="8"/>
      <c r="F224" s="8"/>
      <c r="G224" s="8"/>
      <c r="H224" s="8"/>
      <c r="I224" s="8"/>
      <c r="J224" s="8"/>
      <c r="K224" s="8"/>
      <c r="L224" s="8"/>
      <c r="M224" s="8"/>
      <c r="N224" s="8"/>
    </row>
    <row r="225" spans="1:14" x14ac:dyDescent="0.25">
      <c r="A225" s="8"/>
      <c r="B225" s="8"/>
      <c r="C225" s="8"/>
      <c r="D225" s="8"/>
      <c r="E225" s="8"/>
      <c r="F225" s="8"/>
      <c r="G225" s="8"/>
      <c r="H225" s="8"/>
      <c r="I225" s="8"/>
      <c r="J225" s="8"/>
      <c r="K225" s="8"/>
      <c r="L225" s="8"/>
      <c r="M225" s="8"/>
      <c r="N225" s="8"/>
    </row>
    <row r="226" spans="1:14" x14ac:dyDescent="0.25">
      <c r="A226" s="8"/>
      <c r="B226" s="8"/>
      <c r="C226" s="8"/>
      <c r="D226" s="8"/>
      <c r="E226" s="8"/>
      <c r="F226" s="8"/>
      <c r="G226" s="8"/>
      <c r="H226" s="8"/>
      <c r="I226" s="8"/>
      <c r="J226" s="8"/>
      <c r="K226" s="8"/>
      <c r="L226" s="8"/>
      <c r="M226" s="8"/>
      <c r="N226" s="8"/>
    </row>
    <row r="227" spans="1:14" x14ac:dyDescent="0.25">
      <c r="A227" s="8"/>
      <c r="B227" s="8"/>
      <c r="C227" s="8"/>
      <c r="D227" s="8"/>
      <c r="E227" s="8"/>
      <c r="F227" s="8"/>
      <c r="G227" s="8"/>
      <c r="H227" s="8"/>
      <c r="I227" s="8"/>
      <c r="J227" s="8"/>
      <c r="K227" s="8"/>
      <c r="L227" s="8"/>
      <c r="M227" s="8"/>
      <c r="N227" s="8"/>
    </row>
    <row r="228" spans="1:14" x14ac:dyDescent="0.25">
      <c r="A228" s="8"/>
      <c r="B228" s="8"/>
      <c r="C228" s="8"/>
      <c r="D228" s="8"/>
      <c r="E228" s="8"/>
      <c r="F228" s="8"/>
      <c r="G228" s="8"/>
      <c r="H228" s="8"/>
      <c r="I228" s="8"/>
      <c r="J228" s="8"/>
      <c r="K228" s="8"/>
      <c r="L228" s="8"/>
      <c r="M228" s="8"/>
      <c r="N228" s="8"/>
    </row>
    <row r="229" spans="1:14" x14ac:dyDescent="0.25">
      <c r="A229" s="8"/>
      <c r="B229" s="8"/>
      <c r="C229" s="8"/>
      <c r="D229" s="8"/>
      <c r="E229" s="8"/>
      <c r="F229" s="8"/>
      <c r="G229" s="8"/>
      <c r="H229" s="8"/>
      <c r="I229" s="8"/>
      <c r="J229" s="8"/>
      <c r="K229" s="8"/>
      <c r="L229" s="8"/>
      <c r="M229" s="8"/>
      <c r="N229" s="8"/>
    </row>
    <row r="230" spans="1:14" x14ac:dyDescent="0.25">
      <c r="A230" s="8"/>
      <c r="B230" s="8"/>
      <c r="C230" s="8"/>
      <c r="D230" s="8"/>
      <c r="E230" s="8"/>
      <c r="F230" s="8"/>
      <c r="G230" s="8"/>
      <c r="H230" s="8"/>
      <c r="I230" s="8"/>
      <c r="J230" s="8"/>
      <c r="K230" s="8"/>
      <c r="L230" s="8"/>
      <c r="M230" s="8"/>
      <c r="N230" s="8"/>
    </row>
    <row r="231" spans="1:14" x14ac:dyDescent="0.25">
      <c r="A231" s="8"/>
      <c r="B231" s="8"/>
      <c r="C231" s="8"/>
      <c r="D231" s="8"/>
      <c r="E231" s="8"/>
      <c r="F231" s="8"/>
      <c r="G231" s="8"/>
      <c r="H231" s="8"/>
      <c r="I231" s="8"/>
      <c r="J231" s="8"/>
    </row>
    <row r="232" spans="1:14" x14ac:dyDescent="0.25">
      <c r="A232" s="8"/>
      <c r="B232" s="8"/>
      <c r="C232" s="8"/>
      <c r="D232" s="8"/>
      <c r="E232" s="8"/>
      <c r="F232" s="8"/>
      <c r="G232" s="8"/>
      <c r="H232" s="8"/>
      <c r="I232" s="8"/>
      <c r="J232" s="8"/>
    </row>
    <row r="233" spans="1:14" x14ac:dyDescent="0.25">
      <c r="A233" s="8"/>
      <c r="B233" s="8"/>
      <c r="C233" s="8"/>
      <c r="D233" s="8"/>
      <c r="E233" s="8"/>
      <c r="F233" s="8"/>
      <c r="G233" s="8"/>
      <c r="H233" s="8"/>
      <c r="I233" s="8"/>
      <c r="J233" s="8"/>
    </row>
    <row r="234" spans="1:14" x14ac:dyDescent="0.25">
      <c r="A234" s="8"/>
      <c r="B234" s="8"/>
      <c r="C234" s="8"/>
      <c r="D234" s="8"/>
      <c r="E234" s="8"/>
      <c r="F234" s="8"/>
      <c r="G234" s="8"/>
      <c r="H234" s="8"/>
      <c r="I234" s="8"/>
      <c r="J234" s="8"/>
    </row>
    <row r="235" spans="1:14" x14ac:dyDescent="0.25">
      <c r="A235" s="8"/>
      <c r="B235" s="8"/>
      <c r="C235" s="8"/>
      <c r="D235" s="8"/>
      <c r="E235" s="8"/>
      <c r="F235" s="8"/>
      <c r="G235" s="8"/>
      <c r="H235" s="8"/>
      <c r="I235" s="8"/>
      <c r="J235" s="8"/>
    </row>
    <row r="236" spans="1:14" x14ac:dyDescent="0.25">
      <c r="A236" s="8"/>
      <c r="B236" s="8"/>
      <c r="C236" s="8"/>
      <c r="D236" s="8"/>
      <c r="E236" s="8"/>
      <c r="F236" s="8"/>
      <c r="G236" s="8"/>
      <c r="H236" s="8"/>
      <c r="I236" s="8"/>
      <c r="J236" s="8"/>
    </row>
    <row r="237" spans="1:14" x14ac:dyDescent="0.25">
      <c r="A237" s="8"/>
      <c r="B237" s="8"/>
      <c r="C237" s="8"/>
      <c r="D237" s="8"/>
      <c r="E237" s="8"/>
      <c r="F237" s="8"/>
      <c r="G237" s="8"/>
      <c r="H237" s="8"/>
      <c r="I237" s="8"/>
      <c r="J237" s="8"/>
    </row>
    <row r="238" spans="1:14" x14ac:dyDescent="0.25">
      <c r="A238" s="8"/>
      <c r="B238" s="8"/>
      <c r="C238" s="8"/>
      <c r="D238" s="8"/>
      <c r="E238" s="8"/>
      <c r="F238" s="8"/>
      <c r="G238" s="8"/>
      <c r="H238" s="8"/>
      <c r="I238" s="8"/>
      <c r="J238" s="8"/>
    </row>
    <row r="239" spans="1:14" x14ac:dyDescent="0.25">
      <c r="A239" s="8"/>
      <c r="B239" s="8"/>
      <c r="C239" s="8"/>
      <c r="D239" s="8"/>
      <c r="E239" s="8"/>
      <c r="F239" s="8"/>
      <c r="G239" s="8"/>
      <c r="H239" s="8"/>
      <c r="I239" s="8"/>
      <c r="J239" s="8"/>
    </row>
    <row r="240" spans="1:14" x14ac:dyDescent="0.25">
      <c r="A240" s="8"/>
      <c r="B240" s="8"/>
      <c r="C240" s="8"/>
      <c r="D240" s="8"/>
      <c r="E240" s="8"/>
      <c r="F240" s="8"/>
      <c r="G240" s="8"/>
      <c r="H240" s="8"/>
      <c r="I240" s="8"/>
      <c r="J240" s="8"/>
    </row>
    <row r="241" spans="1:10" x14ac:dyDescent="0.25">
      <c r="A241" s="8"/>
      <c r="B241" s="8"/>
      <c r="C241" s="8"/>
      <c r="D241" s="8"/>
      <c r="E241" s="8"/>
      <c r="F241" s="8"/>
      <c r="G241" s="8"/>
      <c r="H241" s="8"/>
      <c r="I241" s="8"/>
      <c r="J241" s="8"/>
    </row>
    <row r="242" spans="1:10" x14ac:dyDescent="0.25">
      <c r="A242" s="8"/>
      <c r="B242" s="8"/>
      <c r="C242" s="8"/>
      <c r="D242" s="8"/>
      <c r="E242" s="8"/>
      <c r="F242" s="8"/>
      <c r="G242" s="8"/>
      <c r="H242" s="8"/>
      <c r="I242" s="8"/>
      <c r="J242" s="8"/>
    </row>
    <row r="243" spans="1:10" x14ac:dyDescent="0.25">
      <c r="A243" s="8"/>
      <c r="B243" s="8"/>
      <c r="C243" s="8"/>
      <c r="D243" s="8"/>
      <c r="E243" s="8"/>
      <c r="F243" s="8"/>
      <c r="G243" s="8"/>
      <c r="H243" s="8"/>
      <c r="I243" s="8"/>
      <c r="J243" s="8"/>
    </row>
    <row r="244" spans="1:10" x14ac:dyDescent="0.25">
      <c r="A244" s="8"/>
      <c r="B244" s="8"/>
      <c r="C244" s="8"/>
      <c r="D244" s="8"/>
      <c r="E244" s="8"/>
      <c r="F244" s="8"/>
      <c r="G244" s="8"/>
      <c r="H244" s="8"/>
      <c r="I244" s="8"/>
      <c r="J244" s="8"/>
    </row>
    <row r="245" spans="1:10" x14ac:dyDescent="0.25">
      <c r="A245" s="8"/>
      <c r="B245" s="8"/>
      <c r="C245" s="8"/>
      <c r="D245" s="8"/>
      <c r="E245" s="8"/>
      <c r="F245" s="8"/>
      <c r="G245" s="8"/>
      <c r="H245" s="8"/>
      <c r="I245" s="8"/>
      <c r="J245" s="8"/>
    </row>
    <row r="246" spans="1:10" x14ac:dyDescent="0.25">
      <c r="A246" s="8"/>
      <c r="B246" s="8"/>
      <c r="C246" s="8"/>
      <c r="D246" s="8"/>
      <c r="E246" s="8"/>
      <c r="F246" s="8"/>
      <c r="G246" s="8"/>
      <c r="H246" s="8"/>
      <c r="I246" s="8"/>
      <c r="J246" s="8"/>
    </row>
    <row r="247" spans="1:10" x14ac:dyDescent="0.25">
      <c r="A247" s="8"/>
      <c r="B247" s="8"/>
      <c r="C247" s="8"/>
      <c r="D247" s="8"/>
      <c r="E247" s="8"/>
      <c r="F247" s="8"/>
      <c r="G247" s="8"/>
      <c r="H247" s="8"/>
      <c r="I247" s="8"/>
      <c r="J247" s="8"/>
    </row>
    <row r="248" spans="1:10" x14ac:dyDescent="0.25">
      <c r="A248" s="8"/>
      <c r="B248" s="8"/>
      <c r="C248" s="8"/>
      <c r="D248" s="8"/>
      <c r="E248" s="8"/>
      <c r="F248" s="8"/>
      <c r="G248" s="8"/>
      <c r="H248" s="8"/>
      <c r="I248" s="8"/>
      <c r="J248" s="8"/>
    </row>
    <row r="249" spans="1:10" x14ac:dyDescent="0.25">
      <c r="A249" s="8"/>
      <c r="B249" s="8"/>
      <c r="C249" s="8"/>
      <c r="D249" s="8"/>
      <c r="E249" s="8"/>
      <c r="F249" s="8"/>
      <c r="G249" s="8"/>
      <c r="H249" s="8"/>
      <c r="I249" s="8"/>
      <c r="J249" s="8"/>
    </row>
    <row r="250" spans="1:10" x14ac:dyDescent="0.25">
      <c r="A250" s="8"/>
      <c r="B250" s="8"/>
      <c r="C250" s="8"/>
      <c r="D250" s="8"/>
      <c r="E250" s="8"/>
      <c r="F250" s="8"/>
      <c r="G250" s="8"/>
      <c r="H250" s="8"/>
      <c r="I250" s="8"/>
      <c r="J250" s="8"/>
    </row>
    <row r="251" spans="1:10" x14ac:dyDescent="0.25">
      <c r="A251" s="8"/>
      <c r="B251" s="8"/>
      <c r="C251" s="8"/>
      <c r="D251" s="8"/>
      <c r="E251" s="8"/>
      <c r="F251" s="8"/>
      <c r="G251" s="8"/>
      <c r="H251" s="8"/>
      <c r="I251" s="8"/>
      <c r="J251" s="8"/>
    </row>
    <row r="252" spans="1:10" x14ac:dyDescent="0.25">
      <c r="A252" s="8"/>
      <c r="B252" s="8"/>
      <c r="C252" s="8"/>
      <c r="D252" s="8"/>
      <c r="E252" s="8"/>
      <c r="F252" s="8"/>
      <c r="G252" s="8"/>
      <c r="H252" s="8"/>
      <c r="I252" s="8"/>
      <c r="J252" s="8"/>
    </row>
    <row r="253" spans="1:10" x14ac:dyDescent="0.25">
      <c r="A253" s="8"/>
      <c r="B253" s="8"/>
      <c r="C253" s="8"/>
      <c r="D253" s="8"/>
      <c r="E253" s="8"/>
      <c r="F253" s="8"/>
      <c r="G253" s="8"/>
      <c r="H253" s="8"/>
      <c r="I253" s="8"/>
      <c r="J253" s="8"/>
    </row>
    <row r="254" spans="1:10" x14ac:dyDescent="0.25">
      <c r="A254" s="8"/>
      <c r="B254" s="8"/>
      <c r="C254" s="8"/>
      <c r="D254" s="8"/>
      <c r="E254" s="8"/>
      <c r="F254" s="8"/>
      <c r="G254" s="8"/>
      <c r="H254" s="8"/>
      <c r="I254" s="8"/>
      <c r="J254" s="8"/>
    </row>
    <row r="255" spans="1:10" x14ac:dyDescent="0.25">
      <c r="A255" s="8"/>
      <c r="B255" s="8"/>
      <c r="C255" s="8"/>
      <c r="D255" s="8"/>
      <c r="E255" s="8"/>
      <c r="F255" s="8"/>
      <c r="G255" s="8"/>
      <c r="H255" s="8"/>
      <c r="I255" s="8"/>
      <c r="J255" s="8"/>
    </row>
    <row r="256" spans="1:10" x14ac:dyDescent="0.25">
      <c r="A256" s="8"/>
      <c r="B256" s="8"/>
      <c r="C256" s="8"/>
      <c r="D256" s="8"/>
      <c r="E256" s="8"/>
      <c r="F256" s="8"/>
      <c r="G256" s="8"/>
      <c r="H256" s="8"/>
      <c r="I256" s="8"/>
      <c r="J256" s="8"/>
    </row>
    <row r="257" spans="1:10" x14ac:dyDescent="0.25">
      <c r="A257" s="8"/>
      <c r="B257" s="8"/>
      <c r="C257" s="8"/>
      <c r="D257" s="8"/>
      <c r="E257" s="8"/>
      <c r="F257" s="8"/>
      <c r="G257" s="8"/>
      <c r="H257" s="8"/>
      <c r="I257" s="8"/>
      <c r="J257" s="8"/>
    </row>
    <row r="258" spans="1:10" x14ac:dyDescent="0.25">
      <c r="A258" s="8"/>
      <c r="B258" s="8"/>
      <c r="C258" s="8"/>
      <c r="D258" s="8"/>
      <c r="E258" s="8"/>
      <c r="F258" s="8"/>
      <c r="G258" s="8"/>
      <c r="H258" s="8"/>
      <c r="I258" s="8"/>
      <c r="J258" s="8"/>
    </row>
    <row r="259" spans="1:10" x14ac:dyDescent="0.25">
      <c r="A259" s="8"/>
      <c r="B259" s="8"/>
      <c r="C259" s="8"/>
      <c r="D259" s="8"/>
      <c r="E259" s="8"/>
      <c r="F259" s="8"/>
      <c r="G259" s="8"/>
      <c r="H259" s="8"/>
      <c r="I259" s="8"/>
      <c r="J259" s="8"/>
    </row>
    <row r="260" spans="1:10" x14ac:dyDescent="0.25">
      <c r="A260" s="8"/>
      <c r="B260" s="8"/>
      <c r="C260" s="8"/>
      <c r="D260" s="8"/>
      <c r="E260" s="8"/>
      <c r="F260" s="8"/>
      <c r="G260" s="8"/>
      <c r="H260" s="8"/>
      <c r="I260" s="8"/>
      <c r="J260" s="8"/>
    </row>
    <row r="261" spans="1:10" x14ac:dyDescent="0.25">
      <c r="A261" s="8"/>
      <c r="B261" s="8"/>
      <c r="C261" s="8"/>
      <c r="D261" s="8"/>
      <c r="E261" s="8"/>
      <c r="F261" s="8"/>
      <c r="G261" s="8"/>
      <c r="H261" s="8"/>
      <c r="I261" s="8"/>
      <c r="J261" s="8"/>
    </row>
    <row r="262" spans="1:10" x14ac:dyDescent="0.25">
      <c r="A262" s="8"/>
      <c r="B262" s="8"/>
      <c r="C262" s="8"/>
      <c r="D262" s="8"/>
      <c r="E262" s="8"/>
      <c r="F262" s="8"/>
      <c r="G262" s="8"/>
      <c r="H262" s="8"/>
      <c r="I262" s="8"/>
      <c r="J262" s="8"/>
    </row>
    <row r="263" spans="1:10" x14ac:dyDescent="0.25">
      <c r="A263" s="8"/>
      <c r="B263" s="8"/>
      <c r="C263" s="8"/>
      <c r="D263" s="8"/>
      <c r="E263" s="8"/>
      <c r="F263" s="8"/>
      <c r="G263" s="8"/>
      <c r="H263" s="8"/>
      <c r="I263" s="8"/>
      <c r="J263" s="8"/>
    </row>
    <row r="264" spans="1:10" x14ac:dyDescent="0.25">
      <c r="A264" s="8"/>
      <c r="B264" s="8"/>
      <c r="C264" s="8"/>
      <c r="D264" s="8"/>
      <c r="E264" s="8"/>
      <c r="F264" s="8"/>
      <c r="G264" s="8"/>
      <c r="H264" s="8"/>
      <c r="I264" s="8"/>
      <c r="J264" s="8"/>
    </row>
    <row r="265" spans="1:10" x14ac:dyDescent="0.25">
      <c r="A265" s="8"/>
      <c r="B265" s="8"/>
      <c r="C265" s="8"/>
      <c r="D265" s="8"/>
      <c r="E265" s="8"/>
      <c r="F265" s="8"/>
      <c r="G265" s="8"/>
      <c r="H265" s="8"/>
      <c r="I265" s="8"/>
      <c r="J265" s="8"/>
    </row>
    <row r="266" spans="1:10" x14ac:dyDescent="0.25">
      <c r="A266" s="8"/>
      <c r="B266" s="8"/>
      <c r="C266" s="8"/>
      <c r="D266" s="8"/>
      <c r="E266" s="8"/>
      <c r="F266" s="8"/>
      <c r="G266" s="8"/>
      <c r="H266" s="8"/>
      <c r="I266" s="8"/>
      <c r="J266" s="8"/>
    </row>
    <row r="267" spans="1:10" x14ac:dyDescent="0.25">
      <c r="A267" s="8"/>
      <c r="B267" s="8"/>
      <c r="C267" s="8"/>
      <c r="D267" s="8"/>
      <c r="E267" s="8"/>
      <c r="F267" s="8"/>
      <c r="G267" s="8"/>
      <c r="H267" s="8"/>
      <c r="I267" s="8"/>
      <c r="J267" s="8"/>
    </row>
    <row r="268" spans="1:10" x14ac:dyDescent="0.25">
      <c r="A268" s="8"/>
      <c r="B268" s="8"/>
      <c r="C268" s="8"/>
      <c r="D268" s="8"/>
      <c r="E268" s="8"/>
      <c r="F268" s="8"/>
      <c r="G268" s="8"/>
      <c r="H268" s="8"/>
      <c r="I268" s="8"/>
      <c r="J268" s="8"/>
    </row>
    <row r="269" spans="1:10" x14ac:dyDescent="0.25">
      <c r="A269" s="8"/>
      <c r="B269" s="8"/>
      <c r="C269" s="8"/>
      <c r="D269" s="8"/>
      <c r="E269" s="8"/>
      <c r="F269" s="8"/>
      <c r="G269" s="8"/>
      <c r="H269" s="8"/>
      <c r="I269" s="8"/>
      <c r="J269" s="8"/>
    </row>
    <row r="270" spans="1:10" x14ac:dyDescent="0.25">
      <c r="A270" s="8"/>
      <c r="B270" s="8"/>
      <c r="C270" s="8"/>
      <c r="D270" s="8"/>
      <c r="E270" s="8"/>
      <c r="F270" s="8"/>
      <c r="G270" s="8"/>
      <c r="H270" s="8"/>
      <c r="I270" s="8"/>
      <c r="J270" s="8"/>
    </row>
    <row r="271" spans="1:10" x14ac:dyDescent="0.25">
      <c r="A271" s="8"/>
      <c r="B271" s="8"/>
      <c r="C271" s="8"/>
      <c r="D271" s="8"/>
      <c r="E271" s="8"/>
      <c r="F271" s="8"/>
      <c r="G271" s="8"/>
      <c r="H271" s="8"/>
      <c r="I271" s="8"/>
      <c r="J271" s="8"/>
    </row>
    <row r="272" spans="1:10" x14ac:dyDescent="0.25">
      <c r="A272" s="8"/>
      <c r="B272" s="8"/>
      <c r="C272" s="8"/>
      <c r="D272" s="8"/>
      <c r="E272" s="8"/>
      <c r="F272" s="8"/>
      <c r="G272" s="8"/>
      <c r="H272" s="8"/>
      <c r="I272" s="8"/>
      <c r="J272" s="8"/>
    </row>
    <row r="273" spans="1:10" x14ac:dyDescent="0.25">
      <c r="A273" s="8"/>
      <c r="B273" s="8"/>
      <c r="C273" s="8"/>
      <c r="D273" s="8"/>
      <c r="E273" s="8"/>
      <c r="F273" s="8"/>
      <c r="G273" s="8"/>
      <c r="H273" s="8"/>
      <c r="I273" s="8"/>
      <c r="J273" s="8"/>
    </row>
    <row r="274" spans="1:10" x14ac:dyDescent="0.25">
      <c r="A274" s="8"/>
      <c r="B274" s="8"/>
      <c r="C274" s="8"/>
      <c r="D274" s="8"/>
      <c r="E274" s="8"/>
      <c r="F274" s="8"/>
      <c r="G274" s="8"/>
      <c r="H274" s="8"/>
      <c r="I274" s="8"/>
      <c r="J274" s="8"/>
    </row>
    <row r="275" spans="1:10" x14ac:dyDescent="0.25">
      <c r="A275" s="8"/>
      <c r="B275" s="8"/>
      <c r="C275" s="8"/>
      <c r="D275" s="8"/>
      <c r="E275" s="8"/>
      <c r="F275" s="8"/>
      <c r="G275" s="8"/>
      <c r="H275" s="8"/>
      <c r="I275" s="8"/>
      <c r="J275" s="8"/>
    </row>
    <row r="276" spans="1:10" x14ac:dyDescent="0.25">
      <c r="A276" s="8"/>
      <c r="B276" s="8"/>
      <c r="C276" s="8"/>
      <c r="D276" s="8"/>
      <c r="E276" s="8"/>
      <c r="F276" s="8"/>
      <c r="G276" s="8"/>
      <c r="H276" s="8"/>
      <c r="I276" s="8"/>
      <c r="J276" s="8"/>
    </row>
    <row r="277" spans="1:10" x14ac:dyDescent="0.25">
      <c r="A277" s="8"/>
      <c r="B277" s="8"/>
      <c r="C277" s="8"/>
      <c r="D277" s="8"/>
      <c r="E277" s="8"/>
      <c r="F277" s="8"/>
      <c r="G277" s="8"/>
      <c r="H277" s="8"/>
      <c r="I277" s="8"/>
      <c r="J277" s="8"/>
    </row>
    <row r="278" spans="1:10" x14ac:dyDescent="0.25">
      <c r="A278" s="8"/>
      <c r="B278" s="8"/>
      <c r="C278" s="8"/>
      <c r="D278" s="8"/>
      <c r="E278" s="8"/>
      <c r="F278" s="8"/>
      <c r="G278" s="8"/>
      <c r="H278" s="8"/>
      <c r="I278" s="8"/>
      <c r="J278" s="8"/>
    </row>
    <row r="279" spans="1:10" x14ac:dyDescent="0.25">
      <c r="A279" s="8"/>
      <c r="B279" s="8"/>
      <c r="C279" s="8"/>
      <c r="D279" s="8"/>
      <c r="E279" s="8"/>
      <c r="F279" s="8"/>
      <c r="G279" s="8"/>
      <c r="H279" s="8"/>
      <c r="I279" s="8"/>
      <c r="J279" s="8"/>
    </row>
    <row r="280" spans="1:10" x14ac:dyDescent="0.25">
      <c r="A280" s="8"/>
      <c r="B280" s="8"/>
      <c r="C280" s="8"/>
      <c r="D280" s="8"/>
      <c r="E280" s="8"/>
      <c r="F280" s="8"/>
      <c r="G280" s="8"/>
      <c r="H280" s="8"/>
      <c r="I280" s="8"/>
      <c r="J280" s="8"/>
    </row>
    <row r="281" spans="1:10" x14ac:dyDescent="0.25">
      <c r="A281" s="8"/>
      <c r="B281" s="8"/>
      <c r="C281" s="8"/>
      <c r="D281" s="8"/>
      <c r="E281" s="8"/>
      <c r="F281" s="8"/>
      <c r="G281" s="8"/>
      <c r="H281" s="8"/>
      <c r="I281" s="8"/>
      <c r="J281" s="8"/>
    </row>
    <row r="282" spans="1:10" x14ac:dyDescent="0.25">
      <c r="A282" s="8"/>
      <c r="B282" s="8"/>
      <c r="C282" s="8"/>
      <c r="D282" s="8"/>
      <c r="E282" s="8"/>
      <c r="F282" s="8"/>
      <c r="G282" s="8"/>
      <c r="H282" s="8"/>
      <c r="I282" s="8"/>
      <c r="J282" s="8"/>
    </row>
    <row r="283" spans="1:10" x14ac:dyDescent="0.25">
      <c r="A283" s="8"/>
      <c r="B283" s="8"/>
      <c r="C283" s="8"/>
      <c r="D283" s="8"/>
      <c r="E283" s="8"/>
      <c r="F283" s="8"/>
      <c r="G283" s="8"/>
      <c r="H283" s="8"/>
      <c r="I283" s="8"/>
      <c r="J283" s="8"/>
    </row>
    <row r="284" spans="1:10" x14ac:dyDescent="0.25">
      <c r="A284" s="8"/>
      <c r="B284" s="8"/>
      <c r="C284" s="8"/>
      <c r="D284" s="8"/>
      <c r="E284" s="8"/>
      <c r="F284" s="8"/>
      <c r="G284" s="8"/>
      <c r="H284" s="8"/>
      <c r="I284" s="8"/>
      <c r="J284" s="8"/>
    </row>
    <row r="285" spans="1:10" x14ac:dyDescent="0.25">
      <c r="A285" s="8"/>
      <c r="B285" s="8"/>
      <c r="C285" s="8"/>
      <c r="D285" s="8"/>
      <c r="E285" s="8"/>
      <c r="F285" s="8"/>
      <c r="G285" s="8"/>
      <c r="H285" s="8"/>
      <c r="I285" s="8"/>
      <c r="J285" s="8"/>
    </row>
    <row r="286" spans="1:10" x14ac:dyDescent="0.25">
      <c r="A286" s="8"/>
      <c r="B286" s="8"/>
      <c r="C286" s="8"/>
      <c r="D286" s="8"/>
      <c r="E286" s="8"/>
      <c r="F286" s="8"/>
      <c r="G286" s="8"/>
      <c r="H286" s="8"/>
      <c r="I286" s="8"/>
      <c r="J286" s="8"/>
    </row>
    <row r="287" spans="1:10" x14ac:dyDescent="0.25">
      <c r="A287" s="8"/>
      <c r="B287" s="8"/>
      <c r="C287" s="8"/>
      <c r="D287" s="8"/>
      <c r="E287" s="8"/>
      <c r="F287" s="8"/>
      <c r="G287" s="8"/>
      <c r="H287" s="8"/>
      <c r="I287" s="8"/>
      <c r="J287" s="8"/>
    </row>
    <row r="288" spans="1:10" x14ac:dyDescent="0.25">
      <c r="A288" s="8"/>
      <c r="B288" s="8"/>
      <c r="C288" s="8"/>
      <c r="D288" s="8"/>
      <c r="E288" s="8"/>
      <c r="F288" s="8"/>
      <c r="G288" s="8"/>
      <c r="H288" s="8"/>
      <c r="I288" s="8"/>
      <c r="J288" s="8"/>
    </row>
    <row r="289" spans="1:10" x14ac:dyDescent="0.25">
      <c r="A289" s="8"/>
      <c r="B289" s="8"/>
      <c r="C289" s="8"/>
      <c r="D289" s="8"/>
      <c r="E289" s="8"/>
      <c r="F289" s="8"/>
      <c r="G289" s="8"/>
      <c r="H289" s="8"/>
      <c r="I289" s="8"/>
      <c r="J289" s="8"/>
    </row>
    <row r="290" spans="1:10" x14ac:dyDescent="0.25">
      <c r="A290" s="8"/>
      <c r="B290" s="8"/>
      <c r="C290" s="8"/>
      <c r="D290" s="8"/>
      <c r="E290" s="8"/>
      <c r="F290" s="8"/>
      <c r="G290" s="8"/>
      <c r="H290" s="8"/>
      <c r="I290" s="8"/>
      <c r="J290" s="8"/>
    </row>
    <row r="291" spans="1:10" x14ac:dyDescent="0.25">
      <c r="A291" s="8"/>
      <c r="B291" s="8"/>
      <c r="C291" s="8"/>
      <c r="D291" s="8"/>
      <c r="E291" s="8"/>
      <c r="F291" s="8"/>
      <c r="G291" s="8"/>
      <c r="H291" s="8"/>
      <c r="I291" s="8"/>
      <c r="J291" s="8"/>
    </row>
    <row r="292" spans="1:10" x14ac:dyDescent="0.25">
      <c r="A292" s="8"/>
      <c r="B292" s="8"/>
      <c r="C292" s="8"/>
      <c r="D292" s="8"/>
      <c r="E292" s="8"/>
      <c r="F292" s="8"/>
      <c r="G292" s="8"/>
      <c r="H292" s="8"/>
      <c r="I292" s="8"/>
      <c r="J292" s="8"/>
    </row>
    <row r="293" spans="1:10" x14ac:dyDescent="0.25">
      <c r="A293" s="8"/>
      <c r="B293" s="8"/>
      <c r="C293" s="8"/>
      <c r="D293" s="8"/>
      <c r="E293" s="8"/>
      <c r="F293" s="8"/>
      <c r="G293" s="8"/>
      <c r="H293" s="8"/>
      <c r="I293" s="8"/>
      <c r="J293" s="8"/>
    </row>
    <row r="294" spans="1:10" x14ac:dyDescent="0.25">
      <c r="A294" s="8"/>
      <c r="B294" s="8"/>
      <c r="C294" s="8"/>
      <c r="D294" s="8"/>
      <c r="E294" s="8"/>
      <c r="F294" s="8"/>
      <c r="G294" s="8"/>
      <c r="H294" s="8"/>
      <c r="I294" s="8"/>
      <c r="J294" s="8"/>
    </row>
    <row r="295" spans="1:10" x14ac:dyDescent="0.25">
      <c r="A295" s="8"/>
      <c r="B295" s="8"/>
      <c r="C295" s="8"/>
      <c r="D295" s="8"/>
      <c r="E295" s="8"/>
      <c r="F295" s="8"/>
      <c r="G295" s="8"/>
      <c r="H295" s="8"/>
      <c r="I295" s="8"/>
      <c r="J295" s="8"/>
    </row>
    <row r="296" spans="1:10" x14ac:dyDescent="0.25">
      <c r="A296" s="8"/>
      <c r="B296" s="8"/>
      <c r="C296" s="8"/>
      <c r="D296" s="8"/>
      <c r="E296" s="8"/>
      <c r="F296" s="8"/>
      <c r="G296" s="8"/>
      <c r="H296" s="8"/>
      <c r="I296" s="8"/>
      <c r="J296" s="8"/>
    </row>
    <row r="297" spans="1:10" x14ac:dyDescent="0.25">
      <c r="A297" s="8"/>
      <c r="B297" s="8"/>
      <c r="C297" s="8"/>
      <c r="D297" s="8"/>
      <c r="E297" s="8"/>
      <c r="F297" s="8"/>
      <c r="G297" s="8"/>
      <c r="H297" s="8"/>
      <c r="I297" s="8"/>
      <c r="J297" s="8"/>
    </row>
    <row r="298" spans="1:10" x14ac:dyDescent="0.25">
      <c r="A298" s="8"/>
      <c r="B298" s="8"/>
      <c r="C298" s="8"/>
      <c r="D298" s="8"/>
      <c r="E298" s="8"/>
      <c r="F298" s="8"/>
      <c r="G298" s="8"/>
      <c r="H298" s="8"/>
      <c r="I298" s="8"/>
      <c r="J298" s="8"/>
    </row>
    <row r="299" spans="1:10" x14ac:dyDescent="0.25">
      <c r="A299" s="8"/>
      <c r="B299" s="8"/>
      <c r="C299" s="8"/>
      <c r="D299" s="8"/>
      <c r="E299" s="8"/>
      <c r="F299" s="8"/>
      <c r="G299" s="8"/>
      <c r="H299" s="8"/>
      <c r="I299" s="8"/>
      <c r="J299" s="8"/>
    </row>
    <row r="300" spans="1:10" x14ac:dyDescent="0.25">
      <c r="A300" s="8"/>
      <c r="B300" s="8"/>
      <c r="C300" s="8"/>
      <c r="D300" s="8"/>
      <c r="E300" s="8"/>
      <c r="F300" s="8"/>
      <c r="G300" s="8"/>
      <c r="H300" s="8"/>
      <c r="I300" s="8"/>
      <c r="J300" s="8"/>
    </row>
    <row r="301" spans="1:10" x14ac:dyDescent="0.25">
      <c r="A301" s="8"/>
      <c r="B301" s="8"/>
      <c r="C301" s="8"/>
      <c r="D301" s="8"/>
      <c r="E301" s="8"/>
      <c r="F301" s="8"/>
      <c r="G301" s="8"/>
      <c r="H301" s="8"/>
      <c r="I301" s="8"/>
      <c r="J301" s="8"/>
    </row>
    <row r="302" spans="1:10" x14ac:dyDescent="0.25">
      <c r="A302" s="8"/>
      <c r="B302" s="8"/>
      <c r="C302" s="8"/>
      <c r="D302" s="8"/>
      <c r="E302" s="8"/>
      <c r="F302" s="8"/>
      <c r="G302" s="8"/>
      <c r="H302" s="8"/>
      <c r="I302" s="8"/>
      <c r="J302" s="8"/>
    </row>
    <row r="303" spans="1:10" x14ac:dyDescent="0.25">
      <c r="A303" s="8"/>
      <c r="B303" s="8"/>
      <c r="C303" s="8"/>
      <c r="D303" s="8"/>
      <c r="E303" s="8"/>
      <c r="F303" s="8"/>
      <c r="G303" s="8"/>
      <c r="H303" s="8"/>
      <c r="I303" s="8"/>
      <c r="J303" s="8"/>
    </row>
    <row r="304" spans="1:10" x14ac:dyDescent="0.25">
      <c r="A304" s="8"/>
      <c r="B304" s="8"/>
      <c r="C304" s="8"/>
      <c r="D304" s="8"/>
      <c r="E304" s="8"/>
      <c r="F304" s="8"/>
      <c r="G304" s="8"/>
      <c r="H304" s="8"/>
      <c r="I304" s="8"/>
      <c r="J304" s="8"/>
    </row>
    <row r="305" spans="1:10" x14ac:dyDescent="0.25">
      <c r="A305" s="8"/>
      <c r="B305" s="8"/>
      <c r="C305" s="8"/>
      <c r="D305" s="8"/>
      <c r="E305" s="8"/>
      <c r="F305" s="8"/>
      <c r="G305" s="8"/>
      <c r="H305" s="8"/>
      <c r="I305" s="8"/>
      <c r="J305" s="8"/>
    </row>
    <row r="306" spans="1:10" x14ac:dyDescent="0.25">
      <c r="A306" s="8"/>
      <c r="B306" s="8"/>
      <c r="C306" s="8"/>
      <c r="D306" s="8"/>
      <c r="E306" s="8"/>
      <c r="F306" s="8"/>
      <c r="G306" s="8"/>
      <c r="H306" s="8"/>
      <c r="I306" s="8"/>
      <c r="J306" s="8"/>
    </row>
    <row r="307" spans="1:10" x14ac:dyDescent="0.25">
      <c r="A307" s="8"/>
      <c r="B307" s="8"/>
      <c r="C307" s="8"/>
      <c r="D307" s="8"/>
      <c r="E307" s="8"/>
      <c r="F307" s="8"/>
      <c r="G307" s="8"/>
      <c r="H307" s="8"/>
      <c r="I307" s="8"/>
      <c r="J307" s="8"/>
    </row>
    <row r="308" spans="1:10" x14ac:dyDescent="0.25">
      <c r="A308" s="8"/>
      <c r="B308" s="8"/>
      <c r="C308" s="8"/>
      <c r="D308" s="8"/>
      <c r="E308" s="8"/>
      <c r="F308" s="8"/>
      <c r="G308" s="8"/>
      <c r="H308" s="8"/>
      <c r="I308" s="8"/>
      <c r="J308" s="8"/>
    </row>
    <row r="309" spans="1:10" x14ac:dyDescent="0.25">
      <c r="A309" s="8"/>
      <c r="B309" s="8"/>
      <c r="C309" s="8"/>
      <c r="D309" s="8"/>
      <c r="E309" s="8"/>
      <c r="F309" s="8"/>
      <c r="G309" s="8"/>
      <c r="H309" s="8"/>
      <c r="I309" s="8"/>
      <c r="J309" s="8"/>
    </row>
    <row r="310" spans="1:10" x14ac:dyDescent="0.25">
      <c r="A310" s="8"/>
      <c r="B310" s="8"/>
      <c r="C310" s="8"/>
      <c r="D310" s="8"/>
      <c r="E310" s="8"/>
      <c r="F310" s="8"/>
      <c r="G310" s="8"/>
      <c r="H310" s="8"/>
      <c r="I310" s="8"/>
      <c r="J310" s="8"/>
    </row>
    <row r="311" spans="1:10" x14ac:dyDescent="0.25">
      <c r="A311" s="8"/>
      <c r="B311" s="8"/>
      <c r="C311" s="8"/>
      <c r="D311" s="8"/>
      <c r="E311" s="8"/>
      <c r="F311" s="8"/>
      <c r="G311" s="8"/>
      <c r="H311" s="8"/>
      <c r="I311" s="8"/>
      <c r="J311" s="8"/>
    </row>
    <row r="312" spans="1:10" x14ac:dyDescent="0.25">
      <c r="A312" s="8"/>
      <c r="B312" s="8"/>
      <c r="C312" s="8"/>
      <c r="D312" s="8"/>
      <c r="E312" s="8"/>
      <c r="F312" s="8"/>
      <c r="G312" s="8"/>
      <c r="H312" s="8"/>
      <c r="I312" s="8"/>
      <c r="J312" s="8"/>
    </row>
    <row r="313" spans="1:10" x14ac:dyDescent="0.25">
      <c r="A313" s="8"/>
      <c r="B313" s="8"/>
      <c r="C313" s="8"/>
      <c r="D313" s="8"/>
      <c r="E313" s="8"/>
      <c r="F313" s="8"/>
      <c r="G313" s="8"/>
      <c r="H313" s="8"/>
      <c r="I313" s="8"/>
      <c r="J313" s="8"/>
    </row>
    <row r="314" spans="1:10" x14ac:dyDescent="0.25">
      <c r="A314" s="8"/>
      <c r="B314" s="8"/>
      <c r="C314" s="8"/>
      <c r="D314" s="8"/>
      <c r="E314" s="8"/>
      <c r="F314" s="8"/>
      <c r="G314" s="8"/>
      <c r="H314" s="8"/>
      <c r="I314" s="8"/>
      <c r="J314" s="8"/>
    </row>
    <row r="315" spans="1:10" x14ac:dyDescent="0.25">
      <c r="A315" s="8"/>
      <c r="B315" s="8"/>
      <c r="C315" s="8"/>
      <c r="D315" s="8"/>
      <c r="E315" s="8"/>
      <c r="F315" s="8"/>
      <c r="G315" s="8"/>
      <c r="H315" s="8"/>
      <c r="I315" s="8"/>
      <c r="J315" s="8"/>
    </row>
    <row r="316" spans="1:10" x14ac:dyDescent="0.25">
      <c r="A316" s="8"/>
      <c r="B316" s="8"/>
      <c r="C316" s="8"/>
      <c r="D316" s="8"/>
      <c r="E316" s="8"/>
      <c r="F316" s="8"/>
      <c r="G316" s="8"/>
      <c r="H316" s="8"/>
      <c r="I316" s="8"/>
      <c r="J316" s="8"/>
    </row>
    <row r="317" spans="1:10" x14ac:dyDescent="0.25">
      <c r="A317" s="8"/>
      <c r="B317" s="8"/>
      <c r="C317" s="8"/>
      <c r="D317" s="8"/>
      <c r="E317" s="8"/>
      <c r="F317" s="8"/>
      <c r="G317" s="8"/>
      <c r="H317" s="8"/>
      <c r="I317" s="8"/>
      <c r="J317" s="8"/>
    </row>
    <row r="318" spans="1:10" x14ac:dyDescent="0.25">
      <c r="A318" s="8"/>
      <c r="B318" s="8"/>
      <c r="C318" s="8"/>
      <c r="D318" s="8"/>
      <c r="E318" s="8"/>
      <c r="F318" s="8"/>
      <c r="G318" s="8"/>
      <c r="H318" s="8"/>
      <c r="I318" s="8"/>
      <c r="J318" s="8"/>
    </row>
    <row r="319" spans="1:10" x14ac:dyDescent="0.25">
      <c r="A319" s="8"/>
      <c r="B319" s="8"/>
      <c r="C319" s="8"/>
      <c r="D319" s="8"/>
      <c r="E319" s="8"/>
      <c r="F319" s="8"/>
      <c r="G319" s="8"/>
      <c r="H319" s="8"/>
      <c r="I319" s="8"/>
      <c r="J319" s="8"/>
    </row>
    <row r="320" spans="1:10" x14ac:dyDescent="0.25">
      <c r="A320" s="8"/>
      <c r="B320" s="8"/>
      <c r="C320" s="8"/>
      <c r="D320" s="8"/>
      <c r="E320" s="8"/>
      <c r="F320" s="8"/>
      <c r="G320" s="8"/>
      <c r="H320" s="8"/>
      <c r="I320" s="8"/>
      <c r="J320" s="8"/>
    </row>
    <row r="321" spans="1:10" x14ac:dyDescent="0.25">
      <c r="A321" s="8"/>
      <c r="B321" s="8"/>
      <c r="C321" s="8"/>
      <c r="D321" s="8"/>
      <c r="E321" s="8"/>
      <c r="F321" s="8"/>
      <c r="G321" s="8"/>
      <c r="H321" s="8"/>
      <c r="I321" s="8"/>
      <c r="J321" s="8"/>
    </row>
    <row r="322" spans="1:10" x14ac:dyDescent="0.25">
      <c r="A322" s="8"/>
      <c r="B322" s="8"/>
      <c r="C322" s="8"/>
      <c r="D322" s="8"/>
      <c r="E322" s="8"/>
      <c r="F322" s="8"/>
      <c r="G322" s="8"/>
      <c r="H322" s="8"/>
      <c r="I322" s="8"/>
      <c r="J322" s="8"/>
    </row>
    <row r="323" spans="1:10" x14ac:dyDescent="0.25">
      <c r="A323" s="8"/>
      <c r="B323" s="8"/>
      <c r="C323" s="8"/>
      <c r="D323" s="8"/>
      <c r="E323" s="8"/>
      <c r="F323" s="8"/>
      <c r="G323" s="8"/>
      <c r="H323" s="8"/>
      <c r="I323" s="8"/>
      <c r="J323" s="8"/>
    </row>
    <row r="324" spans="1:10" x14ac:dyDescent="0.25">
      <c r="A324" s="8"/>
      <c r="B324" s="8"/>
      <c r="C324" s="8"/>
      <c r="D324" s="8"/>
      <c r="E324" s="8"/>
      <c r="F324" s="8"/>
      <c r="G324" s="8"/>
      <c r="H324" s="8"/>
      <c r="I324" s="8"/>
      <c r="J324" s="8"/>
    </row>
    <row r="325" spans="1:10" x14ac:dyDescent="0.25">
      <c r="A325" s="8"/>
      <c r="B325" s="8"/>
      <c r="C325" s="8"/>
      <c r="D325" s="8"/>
      <c r="E325" s="8"/>
      <c r="F325" s="8"/>
      <c r="G325" s="8"/>
      <c r="H325" s="8"/>
      <c r="I325" s="8"/>
      <c r="J325" s="8"/>
    </row>
    <row r="326" spans="1:10" x14ac:dyDescent="0.25">
      <c r="A326" s="8"/>
      <c r="B326" s="8"/>
      <c r="C326" s="8"/>
      <c r="D326" s="8"/>
      <c r="E326" s="8"/>
      <c r="F326" s="8"/>
      <c r="G326" s="8"/>
      <c r="H326" s="8"/>
      <c r="I326" s="8"/>
      <c r="J326" s="8"/>
    </row>
    <row r="327" spans="1:10" x14ac:dyDescent="0.25">
      <c r="A327" s="8"/>
      <c r="B327" s="8"/>
      <c r="C327" s="8"/>
      <c r="D327" s="8"/>
      <c r="E327" s="8"/>
      <c r="F327" s="8"/>
      <c r="G327" s="8"/>
      <c r="H327" s="8"/>
      <c r="I327" s="8"/>
      <c r="J327" s="8"/>
    </row>
    <row r="328" spans="1:10" x14ac:dyDescent="0.25">
      <c r="A328" s="8"/>
      <c r="B328" s="8"/>
      <c r="C328" s="8"/>
      <c r="D328" s="8"/>
      <c r="E328" s="8"/>
      <c r="F328" s="8"/>
      <c r="G328" s="8"/>
      <c r="H328" s="8"/>
      <c r="I328" s="8"/>
      <c r="J328" s="8"/>
    </row>
    <row r="329" spans="1:10" x14ac:dyDescent="0.25">
      <c r="A329" s="8"/>
      <c r="B329" s="8"/>
      <c r="C329" s="8"/>
      <c r="D329" s="8"/>
      <c r="E329" s="8"/>
      <c r="F329" s="8"/>
      <c r="G329" s="8"/>
      <c r="H329" s="8"/>
      <c r="I329" s="8"/>
      <c r="J329" s="8"/>
    </row>
    <row r="330" spans="1:10" x14ac:dyDescent="0.25">
      <c r="A330" s="8"/>
      <c r="B330" s="8"/>
      <c r="C330" s="8"/>
      <c r="D330" s="8"/>
      <c r="E330" s="8"/>
      <c r="F330" s="8"/>
      <c r="G330" s="8"/>
      <c r="H330" s="8"/>
      <c r="I330" s="8"/>
      <c r="J330" s="8"/>
    </row>
    <row r="331" spans="1:10" x14ac:dyDescent="0.25">
      <c r="A331" s="8"/>
      <c r="B331" s="8"/>
      <c r="C331" s="8"/>
      <c r="D331" s="8"/>
      <c r="E331" s="8"/>
      <c r="F331" s="8"/>
      <c r="G331" s="8"/>
      <c r="H331" s="8"/>
      <c r="I331" s="8"/>
      <c r="J331" s="8"/>
    </row>
    <row r="332" spans="1:10" x14ac:dyDescent="0.25">
      <c r="A332" s="8"/>
      <c r="B332" s="8"/>
      <c r="C332" s="8"/>
      <c r="D332" s="8"/>
      <c r="E332" s="8"/>
      <c r="F332" s="8"/>
      <c r="G332" s="8"/>
      <c r="H332" s="8"/>
      <c r="I332" s="8"/>
      <c r="J332" s="8"/>
    </row>
    <row r="333" spans="1:10" x14ac:dyDescent="0.25">
      <c r="A333" s="8"/>
      <c r="B333" s="8"/>
      <c r="C333" s="8"/>
      <c r="D333" s="8"/>
      <c r="E333" s="8"/>
      <c r="F333" s="8"/>
      <c r="G333" s="8"/>
      <c r="H333" s="8"/>
      <c r="I333" s="8"/>
      <c r="J333" s="8"/>
    </row>
    <row r="334" spans="1:10" x14ac:dyDescent="0.25">
      <c r="A334" s="8"/>
      <c r="B334" s="8"/>
      <c r="C334" s="8"/>
      <c r="D334" s="8"/>
      <c r="E334" s="8"/>
      <c r="F334" s="8"/>
      <c r="G334" s="8"/>
      <c r="H334" s="8"/>
      <c r="I334" s="8"/>
      <c r="J334" s="8"/>
    </row>
    <row r="335" spans="1:10" x14ac:dyDescent="0.25">
      <c r="A335" s="8"/>
      <c r="B335" s="8"/>
      <c r="C335" s="8"/>
      <c r="D335" s="8"/>
      <c r="E335" s="8"/>
      <c r="F335" s="8"/>
      <c r="G335" s="8"/>
      <c r="H335" s="8"/>
      <c r="I335" s="8"/>
      <c r="J335" s="8"/>
    </row>
    <row r="336" spans="1:10" x14ac:dyDescent="0.25">
      <c r="A336" s="8"/>
      <c r="B336" s="8"/>
      <c r="C336" s="8"/>
      <c r="D336" s="8"/>
      <c r="E336" s="8"/>
      <c r="F336" s="8"/>
      <c r="G336" s="8"/>
      <c r="H336" s="8"/>
      <c r="I336" s="8"/>
      <c r="J336" s="8"/>
    </row>
    <row r="337" spans="1:10" x14ac:dyDescent="0.25">
      <c r="A337" s="8"/>
      <c r="B337" s="8"/>
      <c r="C337" s="8"/>
      <c r="D337" s="8"/>
      <c r="E337" s="8"/>
      <c r="F337" s="8"/>
      <c r="G337" s="8"/>
      <c r="H337" s="8"/>
      <c r="I337" s="8"/>
      <c r="J337" s="8"/>
    </row>
    <row r="338" spans="1:10" x14ac:dyDescent="0.25">
      <c r="A338" s="8"/>
      <c r="B338" s="8"/>
      <c r="C338" s="8"/>
      <c r="D338" s="8"/>
      <c r="E338" s="8"/>
      <c r="F338" s="8"/>
      <c r="G338" s="8"/>
      <c r="H338" s="8"/>
      <c r="I338" s="8"/>
      <c r="J338" s="8"/>
    </row>
    <row r="339" spans="1:10" x14ac:dyDescent="0.25">
      <c r="A339" s="8"/>
      <c r="B339" s="8"/>
      <c r="C339" s="8"/>
      <c r="D339" s="8"/>
      <c r="E339" s="8"/>
      <c r="F339" s="8"/>
      <c r="G339" s="8"/>
      <c r="H339" s="8"/>
      <c r="I339" s="8"/>
      <c r="J339" s="8"/>
    </row>
    <row r="340" spans="1:10" x14ac:dyDescent="0.25">
      <c r="A340" s="8"/>
      <c r="B340" s="8"/>
      <c r="C340" s="8"/>
      <c r="D340" s="8"/>
      <c r="E340" s="8"/>
      <c r="F340" s="8"/>
      <c r="G340" s="8"/>
      <c r="H340" s="8"/>
      <c r="I340" s="8"/>
      <c r="J340" s="8"/>
    </row>
    <row r="341" spans="1:10" x14ac:dyDescent="0.25">
      <c r="A341" s="8"/>
      <c r="B341" s="8"/>
      <c r="C341" s="8"/>
      <c r="D341" s="8"/>
      <c r="E341" s="8"/>
      <c r="F341" s="8"/>
      <c r="G341" s="8"/>
      <c r="H341" s="8"/>
      <c r="I341" s="8"/>
      <c r="J341" s="8"/>
    </row>
    <row r="342" spans="1:10" x14ac:dyDescent="0.25">
      <c r="A342" s="8"/>
      <c r="B342" s="8"/>
      <c r="C342" s="8"/>
      <c r="D342" s="8"/>
      <c r="E342" s="8"/>
      <c r="F342" s="8"/>
      <c r="G342" s="8"/>
      <c r="H342" s="8"/>
      <c r="I342" s="8"/>
      <c r="J342" s="8"/>
    </row>
    <row r="343" spans="1:10" x14ac:dyDescent="0.25">
      <c r="A343" s="8"/>
      <c r="B343" s="8"/>
      <c r="C343" s="8"/>
      <c r="D343" s="8"/>
      <c r="E343" s="8"/>
      <c r="F343" s="8"/>
      <c r="G343" s="8"/>
      <c r="H343" s="8"/>
      <c r="I343" s="8"/>
      <c r="J343" s="8"/>
    </row>
    <row r="344" spans="1:10" x14ac:dyDescent="0.25">
      <c r="A344" s="8"/>
      <c r="B344" s="8"/>
      <c r="C344" s="8"/>
      <c r="D344" s="8"/>
      <c r="E344" s="8"/>
      <c r="F344" s="8"/>
      <c r="G344" s="8"/>
      <c r="H344" s="8"/>
      <c r="I344" s="8"/>
      <c r="J344" s="8"/>
    </row>
    <row r="345" spans="1:10" x14ac:dyDescent="0.25">
      <c r="A345" s="8"/>
      <c r="B345" s="8"/>
      <c r="C345" s="8"/>
      <c r="D345" s="8"/>
      <c r="E345" s="8"/>
      <c r="F345" s="8"/>
      <c r="G345" s="8"/>
      <c r="H345" s="8"/>
      <c r="I345" s="8"/>
      <c r="J345" s="8"/>
    </row>
    <row r="346" spans="1:10" x14ac:dyDescent="0.25">
      <c r="A346" s="8"/>
      <c r="B346" s="8"/>
      <c r="C346" s="8"/>
      <c r="D346" s="8"/>
      <c r="E346" s="8"/>
      <c r="F346" s="8"/>
      <c r="G346" s="8"/>
      <c r="H346" s="8"/>
      <c r="I346" s="8"/>
      <c r="J346" s="8"/>
    </row>
    <row r="347" spans="1:10" x14ac:dyDescent="0.25">
      <c r="A347" s="8"/>
      <c r="B347" s="8"/>
      <c r="C347" s="8"/>
      <c r="D347" s="8"/>
      <c r="E347" s="8"/>
      <c r="F347" s="8"/>
      <c r="G347" s="8"/>
      <c r="H347" s="8"/>
      <c r="I347" s="8"/>
      <c r="J347" s="8"/>
    </row>
    <row r="348" spans="1:10" x14ac:dyDescent="0.25">
      <c r="A348" s="8"/>
      <c r="B348" s="8"/>
      <c r="C348" s="8"/>
      <c r="D348" s="8"/>
      <c r="E348" s="8"/>
      <c r="F348" s="8"/>
      <c r="G348" s="8"/>
      <c r="H348" s="8"/>
      <c r="I348" s="8"/>
      <c r="J348" s="2"/>
    </row>
    <row r="349" spans="1:10" x14ac:dyDescent="0.25">
      <c r="A349" s="8"/>
      <c r="B349" s="8"/>
      <c r="C349" s="8"/>
      <c r="D349" s="8"/>
      <c r="E349" s="8"/>
      <c r="F349" s="8"/>
      <c r="G349" s="8"/>
      <c r="H349" s="8"/>
      <c r="I349" s="8"/>
      <c r="J349" s="2"/>
    </row>
    <row r="350" spans="1:10" x14ac:dyDescent="0.25">
      <c r="A350" s="8"/>
      <c r="B350" s="8"/>
      <c r="C350" s="8"/>
      <c r="D350" s="8"/>
      <c r="E350" s="8"/>
      <c r="F350" s="8"/>
      <c r="G350" s="8"/>
      <c r="H350" s="8"/>
      <c r="I350" s="8"/>
      <c r="J350" s="2"/>
    </row>
    <row r="351" spans="1:10" x14ac:dyDescent="0.25">
      <c r="A351" s="8"/>
      <c r="B351" s="8"/>
      <c r="C351" s="8"/>
      <c r="D351" s="8"/>
      <c r="E351" s="8"/>
      <c r="F351" s="8"/>
      <c r="G351" s="8"/>
      <c r="H351" s="8"/>
      <c r="I351" s="8"/>
      <c r="J351" s="2"/>
    </row>
    <row r="352" spans="1:10" x14ac:dyDescent="0.25">
      <c r="A352" s="8"/>
      <c r="B352" s="8"/>
      <c r="C352" s="8"/>
      <c r="D352" s="8"/>
      <c r="E352" s="8"/>
      <c r="F352" s="8"/>
      <c r="G352" s="8"/>
      <c r="H352" s="8"/>
      <c r="I352" s="8"/>
      <c r="J352" s="2"/>
    </row>
    <row r="353" spans="1:10" x14ac:dyDescent="0.25">
      <c r="A353" s="8"/>
      <c r="B353" s="8"/>
      <c r="C353" s="8"/>
      <c r="D353" s="8"/>
      <c r="E353" s="8"/>
      <c r="F353" s="8"/>
      <c r="G353" s="8"/>
      <c r="H353" s="8"/>
      <c r="I353" s="8"/>
      <c r="J353" s="2"/>
    </row>
    <row r="354" spans="1:10" x14ac:dyDescent="0.25">
      <c r="A354" s="8"/>
      <c r="B354" s="8"/>
      <c r="C354" s="8"/>
      <c r="D354" s="8"/>
      <c r="E354" s="8"/>
      <c r="F354" s="8"/>
      <c r="G354" s="8"/>
      <c r="H354" s="8"/>
      <c r="I354" s="8"/>
      <c r="J354" s="2"/>
    </row>
    <row r="355" spans="1:10" x14ac:dyDescent="0.25">
      <c r="A355" s="8"/>
      <c r="B355" s="8"/>
      <c r="C355" s="8"/>
      <c r="D355" s="8"/>
      <c r="E355" s="8"/>
      <c r="F355" s="8"/>
      <c r="G355" s="8"/>
      <c r="H355" s="8"/>
      <c r="I355" s="8"/>
      <c r="J355" s="2"/>
    </row>
    <row r="356" spans="1:10" x14ac:dyDescent="0.25">
      <c r="A356" s="8"/>
      <c r="B356" s="8"/>
      <c r="C356" s="8"/>
      <c r="D356" s="8"/>
      <c r="E356" s="8"/>
      <c r="F356" s="8"/>
      <c r="G356" s="8"/>
      <c r="H356" s="8"/>
      <c r="I356" s="8"/>
      <c r="J356" s="2"/>
    </row>
    <row r="357" spans="1:10" x14ac:dyDescent="0.25">
      <c r="A357" s="8"/>
      <c r="B357" s="8"/>
      <c r="C357" s="8"/>
      <c r="D357" s="8"/>
      <c r="E357" s="8"/>
      <c r="F357" s="8"/>
      <c r="G357" s="8"/>
      <c r="H357" s="8"/>
      <c r="I357" s="8"/>
      <c r="J357" s="2"/>
    </row>
    <row r="358" spans="1:10" x14ac:dyDescent="0.25">
      <c r="A358" s="8"/>
      <c r="B358" s="8"/>
      <c r="C358" s="8"/>
      <c r="D358" s="8"/>
      <c r="E358" s="8"/>
      <c r="F358" s="8"/>
      <c r="G358" s="8"/>
      <c r="H358" s="8"/>
      <c r="I358" s="8"/>
      <c r="J358" s="2"/>
    </row>
    <row r="359" spans="1:10" x14ac:dyDescent="0.25">
      <c r="A359" s="8"/>
      <c r="B359" s="8"/>
      <c r="C359" s="8"/>
      <c r="D359" s="8"/>
      <c r="E359" s="8"/>
      <c r="F359" s="8"/>
      <c r="G359" s="8"/>
      <c r="H359" s="8"/>
      <c r="I359" s="8"/>
      <c r="J359" s="2"/>
    </row>
    <row r="360" spans="1:10" x14ac:dyDescent="0.25">
      <c r="A360" s="8"/>
      <c r="B360" s="8"/>
      <c r="C360" s="8"/>
      <c r="D360" s="8"/>
      <c r="E360" s="8"/>
      <c r="F360" s="8"/>
      <c r="G360" s="8"/>
      <c r="H360" s="8"/>
      <c r="I360" s="8"/>
      <c r="J360" s="2"/>
    </row>
    <row r="361" spans="1:10" x14ac:dyDescent="0.25">
      <c r="A361" s="8"/>
      <c r="B361" s="8"/>
      <c r="C361" s="8"/>
      <c r="D361" s="8"/>
      <c r="E361" s="8"/>
      <c r="F361" s="8"/>
      <c r="G361" s="8"/>
      <c r="H361" s="8"/>
      <c r="I361" s="8"/>
      <c r="J361" s="2"/>
    </row>
    <row r="362" spans="1:10" x14ac:dyDescent="0.25">
      <c r="A362" s="8"/>
      <c r="B362" s="8"/>
      <c r="C362" s="8"/>
      <c r="D362" s="8"/>
      <c r="E362" s="8"/>
      <c r="F362" s="8"/>
      <c r="G362" s="8"/>
      <c r="H362" s="8"/>
      <c r="I362" s="8"/>
      <c r="J362" s="2"/>
    </row>
    <row r="363" spans="1:10" x14ac:dyDescent="0.25">
      <c r="A363" s="8"/>
      <c r="B363" s="8"/>
      <c r="C363" s="8"/>
      <c r="D363" s="8"/>
      <c r="E363" s="8"/>
      <c r="F363" s="8"/>
      <c r="G363" s="8"/>
      <c r="H363" s="8"/>
      <c r="I363" s="8"/>
      <c r="J363" s="2"/>
    </row>
    <row r="364" spans="1:10" x14ac:dyDescent="0.25">
      <c r="A364" s="8"/>
      <c r="B364" s="8"/>
      <c r="C364" s="8"/>
      <c r="D364" s="8"/>
      <c r="E364" s="8"/>
      <c r="F364" s="8"/>
      <c r="G364" s="8"/>
      <c r="H364" s="8"/>
      <c r="I364" s="8"/>
      <c r="J364" s="2"/>
    </row>
    <row r="365" spans="1:10" x14ac:dyDescent="0.25">
      <c r="A365" s="8"/>
      <c r="B365" s="8"/>
      <c r="C365" s="8"/>
      <c r="D365" s="8"/>
      <c r="E365" s="8"/>
      <c r="F365" s="8"/>
      <c r="G365" s="8"/>
      <c r="H365" s="8"/>
      <c r="I365" s="8"/>
      <c r="J365" s="2"/>
    </row>
    <row r="366" spans="1:10" x14ac:dyDescent="0.25">
      <c r="A366" s="8"/>
      <c r="B366" s="8"/>
      <c r="C366" s="8"/>
      <c r="D366" s="8"/>
      <c r="E366" s="8"/>
      <c r="F366" s="8"/>
      <c r="G366" s="8"/>
      <c r="H366" s="8"/>
      <c r="I366" s="8"/>
      <c r="J366" s="2"/>
    </row>
    <row r="367" spans="1:10" x14ac:dyDescent="0.25">
      <c r="A367" s="8"/>
      <c r="B367" s="8"/>
      <c r="C367" s="8"/>
      <c r="D367" s="8"/>
      <c r="E367" s="8"/>
      <c r="F367" s="8"/>
      <c r="G367" s="8"/>
      <c r="H367" s="8"/>
      <c r="I367" s="8"/>
      <c r="J367" s="2"/>
    </row>
    <row r="368" spans="1:10" x14ac:dyDescent="0.25">
      <c r="A368" s="8"/>
      <c r="B368" s="8"/>
      <c r="C368" s="8"/>
      <c r="D368" s="8"/>
      <c r="E368" s="8"/>
      <c r="F368" s="8"/>
      <c r="G368" s="8"/>
      <c r="H368" s="8"/>
      <c r="I368" s="8"/>
      <c r="J368" s="2"/>
    </row>
    <row r="369" spans="1:10" x14ac:dyDescent="0.25">
      <c r="A369" s="8"/>
      <c r="B369" s="8"/>
      <c r="C369" s="8"/>
      <c r="D369" s="8"/>
      <c r="E369" s="8"/>
      <c r="F369" s="8"/>
      <c r="G369" s="8"/>
      <c r="H369" s="8"/>
      <c r="I369" s="8"/>
      <c r="J369" s="2"/>
    </row>
    <row r="370" spans="1:10" x14ac:dyDescent="0.25">
      <c r="A370" s="8"/>
      <c r="B370" s="8"/>
      <c r="C370" s="8"/>
      <c r="D370" s="8"/>
      <c r="E370" s="8"/>
      <c r="F370" s="8"/>
      <c r="G370" s="8"/>
      <c r="H370" s="8"/>
      <c r="I370" s="8"/>
      <c r="J370" s="2"/>
    </row>
    <row r="371" spans="1:10" x14ac:dyDescent="0.25">
      <c r="A371" s="8"/>
      <c r="B371" s="8"/>
      <c r="C371" s="8"/>
      <c r="D371" s="8"/>
      <c r="E371" s="8"/>
      <c r="F371" s="8"/>
      <c r="G371" s="8"/>
      <c r="H371" s="8"/>
      <c r="I371" s="8"/>
      <c r="J371" s="2"/>
    </row>
    <row r="372" spans="1:10" x14ac:dyDescent="0.25">
      <c r="A372" s="8"/>
      <c r="B372" s="8"/>
      <c r="C372" s="8"/>
      <c r="D372" s="8"/>
      <c r="E372" s="8"/>
      <c r="F372" s="8"/>
      <c r="G372" s="8"/>
      <c r="H372" s="8"/>
      <c r="I372" s="8"/>
      <c r="J372" s="2"/>
    </row>
    <row r="373" spans="1:10" x14ac:dyDescent="0.25">
      <c r="A373" s="8"/>
      <c r="B373" s="8"/>
      <c r="C373" s="8"/>
      <c r="D373" s="8"/>
      <c r="E373" s="8"/>
      <c r="F373" s="8"/>
      <c r="G373" s="8"/>
      <c r="H373" s="8"/>
      <c r="I373" s="8"/>
      <c r="J373" s="2"/>
    </row>
    <row r="374" spans="1:10" x14ac:dyDescent="0.25">
      <c r="A374" s="8"/>
      <c r="B374" s="8"/>
      <c r="C374" s="8"/>
      <c r="D374" s="8"/>
      <c r="E374" s="8"/>
      <c r="F374" s="8"/>
      <c r="G374" s="8"/>
      <c r="H374" s="8"/>
      <c r="I374" s="8"/>
      <c r="J374" s="2"/>
    </row>
    <row r="375" spans="1:10" x14ac:dyDescent="0.25">
      <c r="A375" s="8"/>
      <c r="B375" s="8"/>
      <c r="C375" s="8"/>
      <c r="D375" s="8"/>
      <c r="E375" s="8"/>
      <c r="F375" s="8"/>
      <c r="G375" s="8"/>
      <c r="H375" s="8"/>
      <c r="I375" s="8"/>
      <c r="J375" s="2"/>
    </row>
    <row r="376" spans="1:10" x14ac:dyDescent="0.25">
      <c r="A376" s="8"/>
      <c r="B376" s="8"/>
      <c r="C376" s="8"/>
      <c r="D376" s="8"/>
      <c r="E376" s="8"/>
      <c r="F376" s="8"/>
      <c r="G376" s="8"/>
      <c r="H376" s="8"/>
      <c r="I376" s="8"/>
      <c r="J376" s="2"/>
    </row>
    <row r="377" spans="1:10" x14ac:dyDescent="0.25">
      <c r="A377" s="8"/>
      <c r="B377" s="8"/>
      <c r="C377" s="8"/>
      <c r="D377" s="8"/>
      <c r="E377" s="8"/>
      <c r="F377" s="8"/>
      <c r="G377" s="8"/>
      <c r="H377" s="8"/>
      <c r="I377" s="8"/>
      <c r="J377" s="2"/>
    </row>
    <row r="378" spans="1:10" x14ac:dyDescent="0.25">
      <c r="A378" s="8"/>
      <c r="B378" s="8"/>
      <c r="C378" s="8"/>
      <c r="D378" s="8"/>
      <c r="E378" s="8"/>
      <c r="F378" s="8"/>
      <c r="G378" s="8"/>
      <c r="H378" s="8"/>
      <c r="I378" s="8"/>
      <c r="J378" s="2"/>
    </row>
    <row r="379" spans="1:10" x14ac:dyDescent="0.25">
      <c r="A379" s="8"/>
      <c r="B379" s="8"/>
      <c r="C379" s="8"/>
      <c r="D379" s="8"/>
      <c r="E379" s="8"/>
      <c r="F379" s="8"/>
      <c r="G379" s="8"/>
      <c r="H379" s="8"/>
      <c r="I379" s="8"/>
      <c r="J379" s="2"/>
    </row>
    <row r="380" spans="1:10" x14ac:dyDescent="0.25">
      <c r="A380" s="8"/>
      <c r="B380" s="8"/>
      <c r="C380" s="8"/>
      <c r="D380" s="8"/>
      <c r="E380" s="8"/>
      <c r="F380" s="8"/>
      <c r="G380" s="8"/>
      <c r="H380" s="8"/>
      <c r="I380" s="8"/>
      <c r="J380" s="2"/>
    </row>
    <row r="381" spans="1:10" x14ac:dyDescent="0.25">
      <c r="A381" s="8"/>
      <c r="B381" s="8"/>
      <c r="C381" s="8"/>
      <c r="D381" s="8"/>
      <c r="E381" s="8"/>
      <c r="F381" s="8"/>
      <c r="G381" s="8"/>
      <c r="H381" s="8"/>
      <c r="I381" s="8"/>
      <c r="J381" s="2"/>
    </row>
    <row r="382" spans="1:10" x14ac:dyDescent="0.25">
      <c r="A382" s="8"/>
      <c r="B382" s="8"/>
      <c r="C382" s="8"/>
      <c r="D382" s="8"/>
      <c r="E382" s="8"/>
      <c r="F382" s="8"/>
      <c r="G382" s="8"/>
      <c r="H382" s="8"/>
      <c r="I382" s="8"/>
      <c r="J382" s="2"/>
    </row>
    <row r="383" spans="1:10" x14ac:dyDescent="0.25">
      <c r="A383" s="8"/>
      <c r="B383" s="8"/>
      <c r="C383" s="8"/>
      <c r="D383" s="8"/>
      <c r="E383" s="8"/>
      <c r="F383" s="8"/>
      <c r="G383" s="8"/>
      <c r="H383" s="8"/>
      <c r="I383" s="8"/>
      <c r="J383" s="2"/>
    </row>
    <row r="384" spans="1:10" x14ac:dyDescent="0.25">
      <c r="A384" s="8"/>
      <c r="B384" s="8"/>
      <c r="C384" s="8"/>
      <c r="D384" s="8"/>
      <c r="E384" s="8"/>
      <c r="F384" s="8"/>
      <c r="G384" s="8"/>
      <c r="H384" s="8"/>
      <c r="I384" s="8"/>
      <c r="J384" s="2"/>
    </row>
    <row r="385" spans="1:10" x14ac:dyDescent="0.25">
      <c r="A385" s="8"/>
      <c r="B385" s="8"/>
      <c r="C385" s="8"/>
      <c r="D385" s="8"/>
      <c r="E385" s="8"/>
      <c r="F385" s="8"/>
      <c r="G385" s="8"/>
      <c r="H385" s="8"/>
      <c r="I385" s="8"/>
      <c r="J385" s="2"/>
    </row>
    <row r="386" spans="1:10" x14ac:dyDescent="0.25">
      <c r="A386" s="8"/>
      <c r="B386" s="8"/>
      <c r="C386" s="8"/>
      <c r="D386" s="8"/>
      <c r="E386" s="8"/>
      <c r="F386" s="8"/>
      <c r="G386" s="8"/>
      <c r="H386" s="8"/>
      <c r="I386" s="8"/>
      <c r="J386" s="2"/>
    </row>
    <row r="387" spans="1:10" x14ac:dyDescent="0.25">
      <c r="A387" s="8"/>
      <c r="B387" s="8"/>
      <c r="C387" s="8"/>
      <c r="D387" s="8"/>
      <c r="E387" s="8"/>
      <c r="F387" s="8"/>
      <c r="G387" s="8"/>
      <c r="H387" s="8"/>
      <c r="I387" s="8"/>
      <c r="J387" s="2"/>
    </row>
    <row r="388" spans="1:10" x14ac:dyDescent="0.25">
      <c r="A388" s="8"/>
      <c r="B388" s="8"/>
      <c r="C388" s="8"/>
      <c r="D388" s="8"/>
      <c r="E388" s="8"/>
      <c r="F388" s="8"/>
      <c r="G388" s="8"/>
      <c r="H388" s="8"/>
      <c r="I388" s="8"/>
      <c r="J388" s="2"/>
    </row>
    <row r="389" spans="1:10" x14ac:dyDescent="0.25">
      <c r="A389" s="8"/>
      <c r="B389" s="8"/>
      <c r="C389" s="8"/>
      <c r="D389" s="8"/>
      <c r="E389" s="8"/>
      <c r="F389" s="8"/>
      <c r="G389" s="8"/>
      <c r="H389" s="8"/>
      <c r="I389" s="8"/>
      <c r="J389" s="2"/>
    </row>
    <row r="390" spans="1:10" x14ac:dyDescent="0.25">
      <c r="A390" s="8"/>
      <c r="B390" s="8"/>
      <c r="C390" s="8"/>
      <c r="D390" s="8"/>
      <c r="E390" s="8"/>
      <c r="F390" s="8"/>
      <c r="G390" s="8"/>
      <c r="H390" s="8"/>
      <c r="I390" s="8"/>
      <c r="J390" s="2"/>
    </row>
    <row r="391" spans="1:10" x14ac:dyDescent="0.25">
      <c r="A391" s="8"/>
      <c r="B391" s="8"/>
      <c r="C391" s="8"/>
      <c r="D391" s="8"/>
      <c r="E391" s="8"/>
      <c r="F391" s="8"/>
      <c r="G391" s="8"/>
      <c r="H391" s="8"/>
      <c r="I391" s="8"/>
      <c r="J391" s="2"/>
    </row>
    <row r="392" spans="1:10" x14ac:dyDescent="0.25">
      <c r="A392" s="8"/>
      <c r="B392" s="8"/>
      <c r="C392" s="8"/>
      <c r="D392" s="8"/>
      <c r="E392" s="8"/>
      <c r="F392" s="8"/>
      <c r="G392" s="8"/>
      <c r="H392" s="8"/>
      <c r="I392" s="8"/>
      <c r="J392" s="2"/>
    </row>
    <row r="393" spans="1:10" x14ac:dyDescent="0.25">
      <c r="A393" s="8"/>
      <c r="B393" s="8"/>
      <c r="C393" s="8"/>
      <c r="D393" s="8"/>
      <c r="E393" s="8"/>
      <c r="F393" s="8"/>
      <c r="G393" s="8"/>
      <c r="H393" s="8"/>
      <c r="I393" s="8"/>
      <c r="J393" s="2"/>
    </row>
    <row r="394" spans="1:10" x14ac:dyDescent="0.25">
      <c r="A394" s="8"/>
      <c r="B394" s="8"/>
      <c r="C394" s="8"/>
      <c r="D394" s="8"/>
      <c r="E394" s="8"/>
      <c r="F394" s="8"/>
      <c r="G394" s="8"/>
      <c r="H394" s="8"/>
      <c r="I394" s="8"/>
      <c r="J394" s="2"/>
    </row>
    <row r="395" spans="1:10" x14ac:dyDescent="0.25">
      <c r="A395" s="8"/>
      <c r="B395" s="8"/>
      <c r="C395" s="8"/>
      <c r="D395" s="8"/>
      <c r="E395" s="8"/>
      <c r="F395" s="8"/>
      <c r="G395" s="8"/>
      <c r="H395" s="8"/>
      <c r="I395" s="8"/>
      <c r="J395" s="2"/>
    </row>
    <row r="396" spans="1:10" x14ac:dyDescent="0.25">
      <c r="A396" s="8"/>
      <c r="B396" s="8"/>
      <c r="C396" s="8"/>
      <c r="D396" s="8"/>
      <c r="E396" s="8"/>
      <c r="F396" s="8"/>
      <c r="G396" s="8"/>
      <c r="H396" s="8"/>
      <c r="I396" s="8"/>
      <c r="J396" s="2"/>
    </row>
    <row r="397" spans="1:10" x14ac:dyDescent="0.25">
      <c r="A397" s="8"/>
      <c r="B397" s="8"/>
      <c r="C397" s="8"/>
      <c r="D397" s="8"/>
      <c r="E397" s="8"/>
      <c r="F397" s="8"/>
      <c r="G397" s="8"/>
      <c r="H397" s="8"/>
      <c r="I397" s="8"/>
      <c r="J397" s="2"/>
    </row>
    <row r="398" spans="1:10" x14ac:dyDescent="0.25">
      <c r="A398" s="8"/>
      <c r="B398" s="8"/>
      <c r="C398" s="8"/>
      <c r="D398" s="8"/>
      <c r="E398" s="8"/>
      <c r="F398" s="8"/>
      <c r="G398" s="8"/>
      <c r="H398" s="8"/>
      <c r="I398" s="8"/>
      <c r="J398" s="2"/>
    </row>
    <row r="399" spans="1:10" x14ac:dyDescent="0.25">
      <c r="A399" s="8"/>
      <c r="B399" s="8"/>
      <c r="C399" s="8"/>
      <c r="D399" s="8"/>
      <c r="E399" s="8"/>
      <c r="F399" s="8"/>
      <c r="G399" s="8"/>
      <c r="H399" s="8"/>
      <c r="I399" s="8"/>
      <c r="J399" s="2"/>
    </row>
    <row r="400" spans="1:10" x14ac:dyDescent="0.25">
      <c r="A400" s="8"/>
      <c r="B400" s="8"/>
      <c r="C400" s="8"/>
      <c r="D400" s="8"/>
      <c r="E400" s="8"/>
      <c r="F400" s="8"/>
      <c r="G400" s="8"/>
      <c r="H400" s="8"/>
      <c r="I400" s="8"/>
      <c r="J400" s="2"/>
    </row>
    <row r="401" spans="1:10" x14ac:dyDescent="0.25">
      <c r="A401" s="8"/>
      <c r="B401" s="8"/>
      <c r="C401" s="8"/>
      <c r="D401" s="8"/>
      <c r="E401" s="8"/>
      <c r="F401" s="8"/>
      <c r="G401" s="8"/>
      <c r="H401" s="8"/>
      <c r="I401" s="8"/>
      <c r="J401" s="2"/>
    </row>
    <row r="402" spans="1:10" x14ac:dyDescent="0.25">
      <c r="A402" s="8"/>
      <c r="B402" s="8"/>
      <c r="C402" s="8"/>
      <c r="D402" s="8"/>
      <c r="E402" s="8"/>
      <c r="F402" s="8"/>
      <c r="G402" s="8"/>
      <c r="H402" s="8"/>
      <c r="I402" s="8"/>
      <c r="J402" s="2"/>
    </row>
    <row r="403" spans="1:10" x14ac:dyDescent="0.25">
      <c r="A403" s="8"/>
      <c r="B403" s="8"/>
      <c r="C403" s="8"/>
      <c r="D403" s="8"/>
      <c r="E403" s="8"/>
      <c r="F403" s="8"/>
      <c r="G403" s="8"/>
      <c r="H403" s="8"/>
      <c r="I403" s="8"/>
      <c r="J403" s="2"/>
    </row>
    <row r="404" spans="1:10" x14ac:dyDescent="0.25">
      <c r="A404" s="8"/>
      <c r="B404" s="8"/>
      <c r="C404" s="8"/>
      <c r="D404" s="8"/>
      <c r="E404" s="8"/>
      <c r="F404" s="8"/>
      <c r="G404" s="8"/>
      <c r="H404" s="8"/>
      <c r="I404" s="8"/>
      <c r="J404" s="2"/>
    </row>
    <row r="405" spans="1:10" x14ac:dyDescent="0.25">
      <c r="A405" s="8"/>
      <c r="B405" s="8"/>
      <c r="C405" s="8"/>
      <c r="D405" s="8"/>
      <c r="E405" s="8"/>
      <c r="F405" s="8"/>
      <c r="G405" s="8"/>
      <c r="H405" s="8"/>
      <c r="I405" s="8"/>
      <c r="J405" s="2"/>
    </row>
    <row r="406" spans="1:10" x14ac:dyDescent="0.25">
      <c r="A406" s="8"/>
      <c r="B406" s="8"/>
      <c r="C406" s="8"/>
      <c r="D406" s="8"/>
      <c r="E406" s="8"/>
      <c r="F406" s="8"/>
      <c r="G406" s="8"/>
      <c r="H406" s="8"/>
      <c r="I406" s="8"/>
      <c r="J406" s="2"/>
    </row>
    <row r="407" spans="1:10" x14ac:dyDescent="0.25">
      <c r="A407" s="8"/>
      <c r="B407" s="8"/>
      <c r="C407" s="8"/>
      <c r="D407" s="8"/>
      <c r="E407" s="8"/>
      <c r="F407" s="8"/>
      <c r="G407" s="8"/>
      <c r="H407" s="8"/>
      <c r="I407" s="8"/>
      <c r="J407" s="2"/>
    </row>
    <row r="408" spans="1:10" x14ac:dyDescent="0.25">
      <c r="A408" s="8"/>
      <c r="B408" s="8"/>
      <c r="C408" s="8"/>
      <c r="D408" s="8"/>
      <c r="E408" s="8"/>
      <c r="F408" s="8"/>
      <c r="G408" s="8"/>
      <c r="H408" s="8"/>
      <c r="I408" s="8"/>
      <c r="J408" s="2"/>
    </row>
    <row r="409" spans="1:10" x14ac:dyDescent="0.25">
      <c r="A409" s="8"/>
      <c r="B409" s="8"/>
      <c r="C409" s="8"/>
      <c r="D409" s="8"/>
      <c r="E409" s="8"/>
      <c r="F409" s="8"/>
      <c r="G409" s="8"/>
      <c r="H409" s="8"/>
      <c r="I409" s="8"/>
      <c r="J409" s="2"/>
    </row>
    <row r="410" spans="1:10" x14ac:dyDescent="0.25">
      <c r="A410" s="8"/>
      <c r="B410" s="8"/>
      <c r="C410" s="8"/>
      <c r="D410" s="8"/>
      <c r="E410" s="8"/>
      <c r="F410" s="8"/>
      <c r="G410" s="8"/>
      <c r="H410" s="8"/>
      <c r="I410" s="8"/>
      <c r="J410" s="2"/>
    </row>
    <row r="411" spans="1:10" x14ac:dyDescent="0.25">
      <c r="A411" s="8"/>
      <c r="B411" s="8"/>
      <c r="C411" s="8"/>
      <c r="D411" s="8"/>
      <c r="E411" s="8"/>
      <c r="F411" s="8"/>
      <c r="G411" s="8"/>
      <c r="H411" s="8"/>
      <c r="I411" s="8"/>
      <c r="J411" s="2"/>
    </row>
    <row r="412" spans="1:10" x14ac:dyDescent="0.25">
      <c r="A412" s="8"/>
      <c r="B412" s="8"/>
      <c r="C412" s="8"/>
      <c r="D412" s="8"/>
      <c r="E412" s="8"/>
      <c r="F412" s="8"/>
      <c r="G412" s="8"/>
      <c r="H412" s="8"/>
      <c r="I412" s="8"/>
      <c r="J412" s="2"/>
    </row>
    <row r="413" spans="1:10" x14ac:dyDescent="0.25">
      <c r="A413" s="8"/>
      <c r="B413" s="8"/>
      <c r="C413" s="8"/>
      <c r="D413" s="8"/>
      <c r="E413" s="8"/>
      <c r="F413" s="8"/>
      <c r="G413" s="8"/>
      <c r="H413" s="8"/>
      <c r="I413" s="8"/>
      <c r="J413" s="2"/>
    </row>
    <row r="414" spans="1:10" x14ac:dyDescent="0.25">
      <c r="A414" s="8"/>
      <c r="B414" s="8"/>
      <c r="C414" s="8"/>
      <c r="D414" s="8"/>
      <c r="E414" s="8"/>
      <c r="F414" s="8"/>
      <c r="G414" s="8"/>
      <c r="H414" s="8"/>
      <c r="I414" s="8"/>
      <c r="J414" s="2"/>
    </row>
    <row r="415" spans="1:10" x14ac:dyDescent="0.25">
      <c r="A415" s="8"/>
      <c r="B415" s="8"/>
      <c r="C415" s="8"/>
      <c r="D415" s="8"/>
      <c r="E415" s="8"/>
      <c r="F415" s="8"/>
      <c r="G415" s="8"/>
      <c r="H415" s="8"/>
      <c r="I415" s="8"/>
      <c r="J415" s="2"/>
    </row>
    <row r="416" spans="1:10" x14ac:dyDescent="0.25">
      <c r="A416" s="8"/>
      <c r="B416" s="8"/>
      <c r="C416" s="8"/>
      <c r="D416" s="8"/>
      <c r="E416" s="8"/>
      <c r="F416" s="8"/>
      <c r="G416" s="8"/>
      <c r="H416" s="8"/>
      <c r="I416" s="8"/>
      <c r="J416" s="2"/>
    </row>
    <row r="417" spans="1:10" x14ac:dyDescent="0.25">
      <c r="A417" s="8"/>
      <c r="B417" s="8"/>
      <c r="C417" s="8"/>
      <c r="D417" s="8"/>
      <c r="E417" s="8"/>
      <c r="F417" s="8"/>
      <c r="G417" s="8"/>
      <c r="H417" s="8"/>
      <c r="I417" s="8"/>
      <c r="J417" s="2"/>
    </row>
    <row r="418" spans="1:10" x14ac:dyDescent="0.25">
      <c r="A418" s="8"/>
      <c r="B418" s="8"/>
      <c r="C418" s="8"/>
      <c r="D418" s="8"/>
      <c r="E418" s="8"/>
      <c r="F418" s="8"/>
      <c r="G418" s="8"/>
      <c r="H418" s="8"/>
      <c r="I418" s="8"/>
      <c r="J418" s="2"/>
    </row>
    <row r="419" spans="1:10" x14ac:dyDescent="0.25">
      <c r="A419" s="8"/>
      <c r="B419" s="8"/>
      <c r="C419" s="8"/>
      <c r="D419" s="8"/>
      <c r="E419" s="8"/>
      <c r="F419" s="8"/>
      <c r="G419" s="8"/>
      <c r="H419" s="8"/>
      <c r="I419" s="8"/>
      <c r="J419" s="2"/>
    </row>
    <row r="420" spans="1:10" x14ac:dyDescent="0.25">
      <c r="A420" s="8"/>
      <c r="B420" s="8"/>
      <c r="C420" s="8"/>
      <c r="D420" s="8"/>
      <c r="E420" s="8"/>
      <c r="F420" s="8"/>
      <c r="G420" s="8"/>
      <c r="H420" s="8"/>
      <c r="I420" s="8"/>
      <c r="J420" s="2"/>
    </row>
    <row r="421" spans="1:10" x14ac:dyDescent="0.25">
      <c r="A421" s="8"/>
      <c r="B421" s="8"/>
      <c r="C421" s="8"/>
      <c r="D421" s="8"/>
      <c r="E421" s="8"/>
      <c r="F421" s="8"/>
      <c r="G421" s="8"/>
      <c r="H421" s="8"/>
      <c r="I421" s="8"/>
      <c r="J421" s="2"/>
    </row>
    <row r="422" spans="1:10" x14ac:dyDescent="0.25">
      <c r="A422" s="8"/>
      <c r="B422" s="8"/>
      <c r="C422" s="8"/>
      <c r="D422" s="8"/>
      <c r="E422" s="8"/>
      <c r="F422" s="8"/>
      <c r="G422" s="8"/>
      <c r="H422" s="8"/>
      <c r="I422" s="8"/>
      <c r="J422" s="2"/>
    </row>
    <row r="423" spans="1:10" x14ac:dyDescent="0.25">
      <c r="A423" s="8"/>
      <c r="B423" s="8"/>
      <c r="C423" s="8"/>
      <c r="D423" s="8"/>
      <c r="E423" s="8"/>
      <c r="F423" s="8"/>
      <c r="G423" s="8"/>
      <c r="H423" s="8"/>
      <c r="I423" s="8"/>
      <c r="J423" s="2"/>
    </row>
    <row r="424" spans="1:10" x14ac:dyDescent="0.25">
      <c r="A424" s="8"/>
      <c r="B424" s="8"/>
      <c r="C424" s="8"/>
      <c r="D424" s="8"/>
      <c r="E424" s="8"/>
      <c r="F424" s="8"/>
      <c r="G424" s="8"/>
      <c r="H424" s="8"/>
      <c r="I424" s="8"/>
      <c r="J424" s="2"/>
    </row>
    <row r="425" spans="1:10" x14ac:dyDescent="0.25">
      <c r="A425" s="8"/>
      <c r="B425" s="8"/>
      <c r="C425" s="8"/>
      <c r="D425" s="8"/>
      <c r="E425" s="8"/>
      <c r="F425" s="8"/>
      <c r="G425" s="8"/>
      <c r="H425" s="8"/>
      <c r="I425" s="8"/>
      <c r="J425" s="2"/>
    </row>
    <row r="426" spans="1:10" x14ac:dyDescent="0.25">
      <c r="A426" s="8"/>
      <c r="B426" s="8"/>
      <c r="C426" s="8"/>
      <c r="D426" s="8"/>
      <c r="E426" s="8"/>
      <c r="F426" s="8"/>
      <c r="G426" s="8"/>
      <c r="H426" s="8"/>
      <c r="I426" s="8"/>
      <c r="J426" s="2"/>
    </row>
    <row r="427" spans="1:10" x14ac:dyDescent="0.25">
      <c r="A427" s="8"/>
      <c r="B427" s="8"/>
      <c r="C427" s="8"/>
      <c r="D427" s="8"/>
      <c r="E427" s="8"/>
      <c r="F427" s="8"/>
      <c r="G427" s="8"/>
      <c r="H427" s="8"/>
      <c r="I427" s="8"/>
      <c r="J427" s="2"/>
    </row>
    <row r="428" spans="1:10" x14ac:dyDescent="0.25">
      <c r="A428" s="8"/>
      <c r="B428" s="8"/>
      <c r="C428" s="8"/>
      <c r="D428" s="8"/>
      <c r="E428" s="8"/>
      <c r="F428" s="8"/>
      <c r="G428" s="8"/>
      <c r="H428" s="8"/>
      <c r="I428" s="8"/>
      <c r="J428" s="2"/>
    </row>
    <row r="429" spans="1:10" x14ac:dyDescent="0.25">
      <c r="A429" s="8"/>
      <c r="B429" s="8"/>
      <c r="C429" s="8"/>
      <c r="D429" s="8"/>
      <c r="E429" s="8"/>
      <c r="F429" s="8"/>
      <c r="G429" s="8"/>
      <c r="H429" s="8"/>
      <c r="I429" s="8"/>
      <c r="J429" s="2"/>
    </row>
    <row r="430" spans="1:10" x14ac:dyDescent="0.25">
      <c r="A430" s="8"/>
      <c r="B430" s="8"/>
      <c r="C430" s="8"/>
      <c r="D430" s="8"/>
      <c r="E430" s="8"/>
      <c r="F430" s="8"/>
      <c r="G430" s="8"/>
      <c r="H430" s="8"/>
      <c r="I430" s="8"/>
      <c r="J430" s="2"/>
    </row>
    <row r="431" spans="1:10" x14ac:dyDescent="0.25">
      <c r="A431" s="8"/>
      <c r="B431" s="8"/>
      <c r="C431" s="8"/>
      <c r="D431" s="8"/>
      <c r="E431" s="8"/>
      <c r="F431" s="8"/>
      <c r="G431" s="8"/>
      <c r="H431" s="8"/>
      <c r="I431" s="8"/>
      <c r="J431" s="2"/>
    </row>
    <row r="432" spans="1:10" x14ac:dyDescent="0.25">
      <c r="A432" s="8"/>
      <c r="B432" s="8"/>
      <c r="C432" s="8"/>
      <c r="D432" s="8"/>
      <c r="E432" s="8"/>
      <c r="F432" s="8"/>
      <c r="G432" s="8"/>
      <c r="H432" s="8"/>
      <c r="I432" s="8"/>
      <c r="J432" s="2"/>
    </row>
    <row r="433" spans="1:10" x14ac:dyDescent="0.25">
      <c r="A433" s="8"/>
      <c r="B433" s="8"/>
      <c r="C433" s="8"/>
      <c r="D433" s="8"/>
      <c r="E433" s="8"/>
      <c r="F433" s="8"/>
      <c r="G433" s="8"/>
      <c r="H433" s="8"/>
      <c r="I433" s="8"/>
      <c r="J433" s="2"/>
    </row>
    <row r="434" spans="1:10" x14ac:dyDescent="0.25">
      <c r="A434" s="8"/>
      <c r="B434" s="8"/>
      <c r="C434" s="8"/>
      <c r="D434" s="8"/>
      <c r="E434" s="8"/>
      <c r="F434" s="8"/>
      <c r="G434" s="8"/>
      <c r="H434" s="8"/>
      <c r="I434" s="8"/>
      <c r="J434" s="2"/>
    </row>
    <row r="435" spans="1:10" x14ac:dyDescent="0.25">
      <c r="A435" s="8"/>
      <c r="B435" s="8"/>
      <c r="C435" s="8"/>
      <c r="D435" s="8"/>
      <c r="E435" s="8"/>
      <c r="F435" s="8"/>
      <c r="G435" s="8"/>
      <c r="H435" s="8"/>
      <c r="I435" s="8"/>
      <c r="J435" s="2"/>
    </row>
    <row r="436" spans="1:10" x14ac:dyDescent="0.25">
      <c r="A436" s="8"/>
      <c r="B436" s="8"/>
      <c r="C436" s="8"/>
      <c r="D436" s="8"/>
      <c r="E436" s="8"/>
      <c r="F436" s="8"/>
      <c r="G436" s="8"/>
      <c r="H436" s="8"/>
      <c r="I436" s="8"/>
      <c r="J436" s="2"/>
    </row>
    <row r="437" spans="1:10" x14ac:dyDescent="0.25">
      <c r="A437" s="8"/>
      <c r="B437" s="8"/>
      <c r="C437" s="8"/>
      <c r="D437" s="8"/>
      <c r="E437" s="8"/>
      <c r="F437" s="8"/>
      <c r="G437" s="8"/>
      <c r="H437" s="8"/>
      <c r="I437" s="8"/>
      <c r="J437" s="2"/>
    </row>
    <row r="438" spans="1:10" x14ac:dyDescent="0.25">
      <c r="A438" s="8"/>
      <c r="B438" s="8"/>
      <c r="C438" s="8"/>
      <c r="D438" s="8"/>
      <c r="E438" s="8"/>
      <c r="F438" s="8"/>
      <c r="G438" s="8"/>
      <c r="H438" s="8"/>
      <c r="I438" s="8"/>
      <c r="J438" s="2"/>
    </row>
    <row r="439" spans="1:10" x14ac:dyDescent="0.25">
      <c r="A439" s="8"/>
      <c r="B439" s="8"/>
      <c r="C439" s="8"/>
      <c r="D439" s="8"/>
      <c r="E439" s="8"/>
      <c r="F439" s="8"/>
      <c r="G439" s="8"/>
      <c r="H439" s="8"/>
      <c r="I439" s="8"/>
      <c r="J439" s="2"/>
    </row>
    <row r="440" spans="1:10" x14ac:dyDescent="0.25">
      <c r="A440" s="8"/>
      <c r="B440" s="8"/>
      <c r="C440" s="8"/>
      <c r="D440" s="8"/>
      <c r="E440" s="8"/>
      <c r="F440" s="8"/>
      <c r="G440" s="8"/>
      <c r="H440" s="8"/>
      <c r="I440" s="8"/>
      <c r="J440" s="2"/>
    </row>
    <row r="441" spans="1:10" x14ac:dyDescent="0.25">
      <c r="A441" s="8"/>
      <c r="B441" s="8"/>
      <c r="C441" s="8"/>
      <c r="D441" s="8"/>
      <c r="E441" s="8"/>
      <c r="F441" s="8"/>
      <c r="G441" s="8"/>
      <c r="H441" s="8"/>
      <c r="I441" s="8"/>
      <c r="J441" s="2"/>
    </row>
    <row r="442" spans="1:10" x14ac:dyDescent="0.25">
      <c r="A442" s="8"/>
      <c r="B442" s="8"/>
      <c r="C442" s="8"/>
      <c r="D442" s="8"/>
      <c r="E442" s="8"/>
      <c r="F442" s="8"/>
      <c r="G442" s="8"/>
      <c r="H442" s="8"/>
      <c r="I442" s="8"/>
      <c r="J442" s="2"/>
    </row>
    <row r="443" spans="1:10" x14ac:dyDescent="0.25">
      <c r="A443" s="8"/>
      <c r="B443" s="8"/>
      <c r="C443" s="8"/>
      <c r="D443" s="8"/>
      <c r="E443" s="8"/>
      <c r="F443" s="8"/>
      <c r="G443" s="8"/>
      <c r="H443" s="8"/>
      <c r="I443" s="8"/>
      <c r="J443" s="2"/>
    </row>
    <row r="444" spans="1:10" x14ac:dyDescent="0.25">
      <c r="A444" s="8"/>
      <c r="B444" s="8"/>
      <c r="C444" s="8"/>
      <c r="D444" s="8"/>
      <c r="E444" s="8"/>
      <c r="F444" s="8"/>
      <c r="G444" s="8"/>
      <c r="H444" s="8"/>
      <c r="I444" s="8"/>
      <c r="J444" s="2"/>
    </row>
    <row r="445" spans="1:10" x14ac:dyDescent="0.25">
      <c r="A445" s="8"/>
      <c r="B445" s="8"/>
      <c r="C445" s="8"/>
      <c r="D445" s="8"/>
      <c r="E445" s="8"/>
      <c r="F445" s="8"/>
      <c r="G445" s="8"/>
      <c r="H445" s="8"/>
      <c r="I445" s="8"/>
      <c r="J445" s="2"/>
    </row>
    <row r="446" spans="1:10" x14ac:dyDescent="0.25">
      <c r="A446" s="8"/>
      <c r="B446" s="8"/>
      <c r="C446" s="8"/>
      <c r="D446" s="8"/>
      <c r="E446" s="8"/>
      <c r="F446" s="8"/>
      <c r="G446" s="8"/>
      <c r="H446" s="8"/>
      <c r="I446" s="8"/>
      <c r="J446" s="2"/>
    </row>
    <row r="447" spans="1:10" x14ac:dyDescent="0.25">
      <c r="A447" s="8"/>
      <c r="B447" s="8"/>
      <c r="C447" s="8"/>
      <c r="D447" s="8"/>
      <c r="E447" s="8"/>
      <c r="F447" s="8"/>
      <c r="G447" s="8"/>
      <c r="H447" s="8"/>
      <c r="I447" s="8"/>
      <c r="J447" s="2"/>
    </row>
    <row r="448" spans="1:10" x14ac:dyDescent="0.25">
      <c r="A448" s="8"/>
      <c r="B448" s="8"/>
      <c r="C448" s="8"/>
      <c r="D448" s="8"/>
      <c r="E448" s="8"/>
      <c r="F448" s="8"/>
      <c r="G448" s="8"/>
      <c r="H448" s="8"/>
      <c r="I448" s="8"/>
      <c r="J448" s="2"/>
    </row>
    <row r="449" spans="1:10" x14ac:dyDescent="0.25">
      <c r="A449" s="8"/>
      <c r="B449" s="8"/>
      <c r="C449" s="8"/>
      <c r="D449" s="8"/>
      <c r="E449" s="8"/>
      <c r="F449" s="8"/>
      <c r="G449" s="8"/>
      <c r="H449" s="8"/>
      <c r="I449" s="8"/>
      <c r="J449" s="2"/>
    </row>
    <row r="450" spans="1:10" x14ac:dyDescent="0.25">
      <c r="A450" s="8"/>
      <c r="B450" s="8"/>
      <c r="C450" s="8"/>
      <c r="D450" s="8"/>
      <c r="E450" s="8"/>
      <c r="F450" s="8"/>
      <c r="G450" s="8"/>
      <c r="H450" s="8"/>
      <c r="I450" s="8"/>
      <c r="J450" s="2"/>
    </row>
    <row r="451" spans="1:10" x14ac:dyDescent="0.25">
      <c r="A451" s="8"/>
      <c r="B451" s="8"/>
      <c r="C451" s="8"/>
      <c r="D451" s="8"/>
      <c r="E451" s="8"/>
      <c r="F451" s="8"/>
      <c r="G451" s="8"/>
      <c r="H451" s="8"/>
      <c r="I451" s="8"/>
      <c r="J451" s="2"/>
    </row>
    <row r="452" spans="1:10" x14ac:dyDescent="0.25">
      <c r="A452" s="8"/>
      <c r="B452" s="8"/>
      <c r="C452" s="8"/>
      <c r="D452" s="8"/>
      <c r="E452" s="8"/>
      <c r="F452" s="8"/>
      <c r="G452" s="8"/>
      <c r="H452" s="8"/>
      <c r="I452" s="8"/>
      <c r="J452" s="2"/>
    </row>
    <row r="453" spans="1:10" x14ac:dyDescent="0.25">
      <c r="A453" s="8"/>
      <c r="B453" s="8"/>
      <c r="C453" s="8"/>
      <c r="D453" s="8"/>
      <c r="E453" s="8"/>
      <c r="F453" s="8"/>
      <c r="G453" s="8"/>
      <c r="H453" s="8"/>
      <c r="I453" s="8"/>
      <c r="J453" s="2"/>
    </row>
    <row r="454" spans="1:10" x14ac:dyDescent="0.25">
      <c r="A454" s="8"/>
      <c r="B454" s="8"/>
      <c r="C454" s="8"/>
      <c r="D454" s="8"/>
      <c r="E454" s="8"/>
      <c r="F454" s="8"/>
      <c r="G454" s="8"/>
      <c r="H454" s="8"/>
      <c r="I454" s="8"/>
      <c r="J454" s="2"/>
    </row>
    <row r="455" spans="1:10" x14ac:dyDescent="0.25">
      <c r="A455" s="8"/>
      <c r="B455" s="8"/>
      <c r="C455" s="8"/>
      <c r="D455" s="8"/>
      <c r="E455" s="8"/>
      <c r="F455" s="8"/>
      <c r="G455" s="8"/>
      <c r="H455" s="8"/>
      <c r="I455" s="8"/>
      <c r="J455" s="2"/>
    </row>
    <row r="456" spans="1:10" x14ac:dyDescent="0.25">
      <c r="A456" s="8"/>
      <c r="B456" s="8"/>
      <c r="C456" s="8"/>
      <c r="D456" s="8"/>
      <c r="E456" s="8"/>
      <c r="F456" s="8"/>
      <c r="G456" s="8"/>
      <c r="H456" s="8"/>
      <c r="I456" s="8"/>
      <c r="J456" s="2"/>
    </row>
    <row r="457" spans="1:10" x14ac:dyDescent="0.25">
      <c r="A457" s="8"/>
      <c r="B457" s="8"/>
      <c r="C457" s="8"/>
      <c r="D457" s="8"/>
      <c r="E457" s="8"/>
      <c r="F457" s="8"/>
      <c r="G457" s="8"/>
      <c r="H457" s="8"/>
      <c r="I457" s="8"/>
      <c r="J457" s="2"/>
    </row>
    <row r="458" spans="1:10" x14ac:dyDescent="0.25">
      <c r="A458" s="8"/>
      <c r="B458" s="8"/>
      <c r="C458" s="8"/>
      <c r="D458" s="8"/>
      <c r="E458" s="8"/>
      <c r="F458" s="8"/>
      <c r="G458" s="8"/>
      <c r="H458" s="8"/>
      <c r="I458" s="8"/>
      <c r="J458" s="2"/>
    </row>
    <row r="459" spans="1:10" x14ac:dyDescent="0.25">
      <c r="A459" s="8"/>
      <c r="B459" s="8"/>
      <c r="C459" s="8"/>
      <c r="D459" s="8"/>
      <c r="E459" s="8"/>
      <c r="F459" s="8"/>
      <c r="G459" s="8"/>
      <c r="H459" s="8"/>
      <c r="I459" s="8"/>
      <c r="J459" s="2"/>
    </row>
    <row r="460" spans="1:10" x14ac:dyDescent="0.25">
      <c r="A460" s="8"/>
      <c r="B460" s="8"/>
      <c r="C460" s="8"/>
      <c r="D460" s="8"/>
      <c r="E460" s="8"/>
      <c r="F460" s="8"/>
      <c r="G460" s="8"/>
      <c r="H460" s="8"/>
      <c r="I460" s="8"/>
      <c r="J460" s="2"/>
    </row>
    <row r="461" spans="1:10" x14ac:dyDescent="0.25">
      <c r="A461" s="8"/>
      <c r="B461" s="8"/>
      <c r="C461" s="8"/>
      <c r="D461" s="8"/>
      <c r="E461" s="8"/>
      <c r="F461" s="8"/>
      <c r="G461" s="8"/>
      <c r="H461" s="8"/>
      <c r="I461" s="8"/>
      <c r="J461" s="2"/>
    </row>
    <row r="462" spans="1:10" x14ac:dyDescent="0.25">
      <c r="A462" s="8"/>
      <c r="B462" s="8"/>
      <c r="C462" s="8"/>
      <c r="D462" s="8"/>
      <c r="E462" s="8"/>
      <c r="F462" s="8"/>
      <c r="G462" s="8"/>
      <c r="H462" s="8"/>
      <c r="I462" s="8"/>
      <c r="J462" s="2"/>
    </row>
    <row r="463" spans="1:10" x14ac:dyDescent="0.25">
      <c r="A463" s="8"/>
      <c r="B463" s="8"/>
      <c r="C463" s="8"/>
      <c r="D463" s="8"/>
      <c r="E463" s="8"/>
      <c r="F463" s="8"/>
      <c r="G463" s="8"/>
      <c r="H463" s="8"/>
      <c r="I463" s="8"/>
      <c r="J463" s="2"/>
    </row>
    <row r="464" spans="1:10" x14ac:dyDescent="0.25">
      <c r="A464" s="8"/>
      <c r="B464" s="8"/>
      <c r="C464" s="8"/>
      <c r="D464" s="8"/>
      <c r="E464" s="8"/>
      <c r="F464" s="8"/>
      <c r="G464" s="8"/>
      <c r="H464" s="8"/>
      <c r="I464" s="8"/>
      <c r="J464" s="2"/>
    </row>
    <row r="465" spans="1:10" x14ac:dyDescent="0.25">
      <c r="A465" s="8"/>
      <c r="B465" s="8"/>
      <c r="C465" s="8"/>
      <c r="D465" s="8"/>
      <c r="E465" s="8"/>
      <c r="F465" s="8"/>
      <c r="G465" s="8"/>
      <c r="H465" s="8"/>
      <c r="I465" s="8"/>
      <c r="J465" s="2"/>
    </row>
    <row r="466" spans="1:10" x14ac:dyDescent="0.25">
      <c r="A466" s="8"/>
      <c r="B466" s="8"/>
      <c r="C466" s="8"/>
      <c r="D466" s="8"/>
      <c r="E466" s="8"/>
      <c r="F466" s="8"/>
      <c r="G466" s="8"/>
      <c r="H466" s="8"/>
      <c r="I466" s="8"/>
      <c r="J466" s="2"/>
    </row>
    <row r="467" spans="1:10" x14ac:dyDescent="0.25">
      <c r="A467" s="8"/>
      <c r="B467" s="8"/>
      <c r="C467" s="8"/>
      <c r="D467" s="8"/>
      <c r="E467" s="8"/>
      <c r="F467" s="8"/>
      <c r="G467" s="8"/>
      <c r="H467" s="8"/>
      <c r="I467" s="8"/>
      <c r="J467" s="2"/>
    </row>
    <row r="468" spans="1:10" x14ac:dyDescent="0.25">
      <c r="A468" s="8"/>
      <c r="B468" s="8"/>
      <c r="C468" s="8"/>
      <c r="D468" s="8"/>
      <c r="E468" s="8"/>
      <c r="F468" s="8"/>
      <c r="G468" s="8"/>
      <c r="H468" s="8"/>
      <c r="I468" s="8"/>
      <c r="J468" s="2"/>
    </row>
    <row r="469" spans="1:10" x14ac:dyDescent="0.25">
      <c r="A469" s="8"/>
      <c r="B469" s="8"/>
      <c r="C469" s="8"/>
      <c r="D469" s="8"/>
      <c r="E469" s="8"/>
      <c r="F469" s="8"/>
      <c r="G469" s="8"/>
      <c r="H469" s="8"/>
      <c r="I469" s="8"/>
      <c r="J469" s="2"/>
    </row>
    <row r="470" spans="1:10" x14ac:dyDescent="0.25">
      <c r="A470" s="8"/>
      <c r="B470" s="8"/>
      <c r="C470" s="8"/>
      <c r="D470" s="8"/>
      <c r="E470" s="8"/>
      <c r="F470" s="8"/>
      <c r="G470" s="8"/>
      <c r="H470" s="8"/>
      <c r="I470" s="8"/>
      <c r="J470" s="2"/>
    </row>
    <row r="471" spans="1:10" x14ac:dyDescent="0.25">
      <c r="A471" s="8"/>
      <c r="B471" s="8"/>
      <c r="C471" s="8"/>
      <c r="D471" s="8"/>
      <c r="E471" s="8"/>
      <c r="F471" s="8"/>
      <c r="G471" s="8"/>
      <c r="H471" s="8"/>
      <c r="I471" s="8"/>
      <c r="J471" s="2"/>
    </row>
    <row r="472" spans="1:10" x14ac:dyDescent="0.25">
      <c r="A472" s="8"/>
      <c r="B472" s="8"/>
      <c r="C472" s="8"/>
      <c r="D472" s="8"/>
      <c r="E472" s="8"/>
      <c r="F472" s="8"/>
      <c r="G472" s="8"/>
      <c r="H472" s="8"/>
      <c r="I472" s="8"/>
      <c r="J472" s="2"/>
    </row>
    <row r="473" spans="1:10" x14ac:dyDescent="0.25">
      <c r="A473" s="8"/>
      <c r="B473" s="8"/>
      <c r="C473" s="8"/>
      <c r="D473" s="8"/>
      <c r="E473" s="8"/>
      <c r="F473" s="8"/>
      <c r="G473" s="8"/>
      <c r="H473" s="8"/>
      <c r="I473" s="8"/>
      <c r="J473" s="2"/>
    </row>
    <row r="474" spans="1:10" x14ac:dyDescent="0.25">
      <c r="A474" s="8"/>
      <c r="B474" s="8"/>
      <c r="C474" s="8"/>
      <c r="D474" s="8"/>
      <c r="E474" s="8"/>
      <c r="F474" s="8"/>
      <c r="G474" s="8"/>
      <c r="H474" s="8"/>
      <c r="I474" s="8"/>
      <c r="J474" s="2"/>
    </row>
    <row r="475" spans="1:10" x14ac:dyDescent="0.25">
      <c r="A475" s="8"/>
      <c r="B475" s="8"/>
      <c r="C475" s="8"/>
      <c r="D475" s="8"/>
      <c r="E475" s="8"/>
      <c r="F475" s="8"/>
      <c r="G475" s="8"/>
      <c r="H475" s="8"/>
      <c r="I475" s="8"/>
      <c r="J475" s="2"/>
    </row>
    <row r="476" spans="1:10" x14ac:dyDescent="0.25">
      <c r="A476" s="8"/>
      <c r="B476" s="8"/>
      <c r="C476" s="8"/>
      <c r="D476" s="8"/>
      <c r="E476" s="8"/>
      <c r="F476" s="8"/>
      <c r="G476" s="8"/>
      <c r="H476" s="8"/>
      <c r="I476" s="8"/>
      <c r="J476" s="2"/>
    </row>
    <row r="477" spans="1:10" x14ac:dyDescent="0.25">
      <c r="A477" s="8"/>
      <c r="B477" s="8"/>
      <c r="C477" s="8"/>
      <c r="D477" s="8"/>
      <c r="E477" s="8"/>
      <c r="F477" s="8"/>
      <c r="G477" s="8"/>
      <c r="H477" s="8"/>
      <c r="I477" s="8"/>
      <c r="J477" s="2"/>
    </row>
    <row r="478" spans="1:10" x14ac:dyDescent="0.25">
      <c r="A478" s="8"/>
      <c r="B478" s="8"/>
      <c r="C478" s="8"/>
      <c r="D478" s="8"/>
      <c r="E478" s="8"/>
      <c r="F478" s="8"/>
      <c r="G478" s="8"/>
      <c r="H478" s="8"/>
      <c r="I478" s="8"/>
      <c r="J478" s="2"/>
    </row>
    <row r="479" spans="1:10" x14ac:dyDescent="0.25">
      <c r="A479" s="8"/>
      <c r="B479" s="8"/>
      <c r="C479" s="8"/>
      <c r="D479" s="8"/>
      <c r="E479" s="8"/>
      <c r="F479" s="8"/>
      <c r="G479" s="8"/>
      <c r="H479" s="8"/>
      <c r="I479" s="8"/>
      <c r="J479" s="2"/>
    </row>
    <row r="480" spans="1:10" x14ac:dyDescent="0.25">
      <c r="A480" s="8"/>
      <c r="B480" s="8"/>
      <c r="C480" s="8"/>
      <c r="D480" s="8"/>
      <c r="E480" s="8"/>
      <c r="F480" s="8"/>
      <c r="G480" s="8"/>
      <c r="H480" s="8"/>
      <c r="I480" s="8"/>
      <c r="J480" s="2"/>
    </row>
    <row r="481" spans="1:10" x14ac:dyDescent="0.25">
      <c r="A481" s="8"/>
      <c r="B481" s="8"/>
      <c r="C481" s="8"/>
      <c r="D481" s="8"/>
      <c r="E481" s="8"/>
      <c r="F481" s="8"/>
      <c r="G481" s="8"/>
      <c r="H481" s="8"/>
      <c r="I481" s="8"/>
      <c r="J481" s="2"/>
    </row>
    <row r="482" spans="1:10" x14ac:dyDescent="0.25">
      <c r="A482" s="8"/>
      <c r="B482" s="8"/>
      <c r="C482" s="8"/>
      <c r="D482" s="8"/>
      <c r="E482" s="8"/>
      <c r="F482" s="8"/>
      <c r="G482" s="8"/>
      <c r="H482" s="8"/>
      <c r="I482" s="8"/>
      <c r="J482" s="2"/>
    </row>
    <row r="483" spans="1:10" x14ac:dyDescent="0.25">
      <c r="A483" s="8"/>
      <c r="B483" s="8"/>
      <c r="C483" s="8"/>
      <c r="D483" s="8"/>
      <c r="E483" s="8"/>
      <c r="F483" s="8"/>
      <c r="G483" s="8"/>
      <c r="H483" s="8"/>
      <c r="I483" s="8"/>
      <c r="J483" s="2"/>
    </row>
    <row r="484" spans="1:10" x14ac:dyDescent="0.25">
      <c r="A484" s="8"/>
      <c r="B484" s="8"/>
      <c r="C484" s="8"/>
      <c r="D484" s="8"/>
      <c r="E484" s="8"/>
      <c r="F484" s="8"/>
      <c r="G484" s="8"/>
      <c r="H484" s="8"/>
      <c r="I484" s="8"/>
      <c r="J484" s="2"/>
    </row>
    <row r="485" spans="1:10" x14ac:dyDescent="0.25">
      <c r="A485" s="8"/>
      <c r="B485" s="8"/>
      <c r="C485" s="8"/>
      <c r="D485" s="8"/>
      <c r="E485" s="8"/>
      <c r="F485" s="8"/>
      <c r="G485" s="8"/>
      <c r="H485" s="8"/>
      <c r="I485" s="8"/>
      <c r="J485" s="2"/>
    </row>
    <row r="486" spans="1:10" x14ac:dyDescent="0.25">
      <c r="A486" s="8"/>
      <c r="B486" s="8"/>
      <c r="C486" s="8"/>
      <c r="D486" s="8"/>
      <c r="E486" s="8"/>
      <c r="F486" s="8"/>
      <c r="G486" s="8"/>
      <c r="H486" s="8"/>
      <c r="I486" s="8"/>
      <c r="J486" s="2"/>
    </row>
    <row r="487" spans="1:10" x14ac:dyDescent="0.25">
      <c r="A487" s="8"/>
      <c r="B487" s="8"/>
      <c r="C487" s="8"/>
      <c r="D487" s="8"/>
      <c r="E487" s="8"/>
      <c r="F487" s="8"/>
      <c r="G487" s="8"/>
      <c r="H487" s="8"/>
      <c r="I487" s="8"/>
      <c r="J487" s="2"/>
    </row>
    <row r="488" spans="1:10" x14ac:dyDescent="0.25">
      <c r="A488" s="8"/>
      <c r="B488" s="8"/>
      <c r="C488" s="8"/>
      <c r="D488" s="8"/>
      <c r="E488" s="8"/>
      <c r="F488" s="8"/>
      <c r="G488" s="8"/>
      <c r="H488" s="8"/>
      <c r="I488" s="8"/>
      <c r="J488" s="2"/>
    </row>
    <row r="489" spans="1:10" x14ac:dyDescent="0.25">
      <c r="A489" s="8"/>
      <c r="B489" s="8"/>
      <c r="C489" s="8"/>
      <c r="D489" s="8"/>
      <c r="E489" s="8"/>
      <c r="F489" s="8"/>
      <c r="G489" s="8"/>
      <c r="H489" s="8"/>
      <c r="I489" s="8"/>
      <c r="J489" s="2"/>
    </row>
    <row r="490" spans="1:10" x14ac:dyDescent="0.25">
      <c r="A490" s="8"/>
      <c r="B490" s="8"/>
      <c r="C490" s="8"/>
      <c r="D490" s="8"/>
      <c r="E490" s="8"/>
      <c r="F490" s="8"/>
      <c r="G490" s="8"/>
      <c r="H490" s="8"/>
      <c r="I490" s="8"/>
      <c r="J490" s="2"/>
    </row>
    <row r="491" spans="1:10" x14ac:dyDescent="0.25">
      <c r="A491" s="8"/>
      <c r="B491" s="8"/>
      <c r="C491" s="8"/>
      <c r="D491" s="8"/>
      <c r="E491" s="8"/>
      <c r="F491" s="8"/>
      <c r="G491" s="8"/>
      <c r="H491" s="8"/>
      <c r="I491" s="8"/>
      <c r="J491" s="2"/>
    </row>
    <row r="492" spans="1:10" x14ac:dyDescent="0.25">
      <c r="A492" s="8"/>
      <c r="B492" s="8"/>
      <c r="C492" s="8"/>
      <c r="D492" s="8"/>
      <c r="E492" s="8"/>
      <c r="F492" s="8"/>
      <c r="G492" s="8"/>
      <c r="H492" s="8"/>
      <c r="I492" s="8"/>
      <c r="J492" s="2"/>
    </row>
    <row r="493" spans="1:10" x14ac:dyDescent="0.25">
      <c r="A493" s="8"/>
      <c r="B493" s="8"/>
      <c r="C493" s="8"/>
      <c r="D493" s="8"/>
      <c r="E493" s="8"/>
      <c r="F493" s="8"/>
      <c r="G493" s="8"/>
      <c r="H493" s="8"/>
      <c r="I493" s="8"/>
      <c r="J493" s="2"/>
    </row>
    <row r="494" spans="1:10" x14ac:dyDescent="0.25">
      <c r="A494" s="8"/>
      <c r="B494" s="8"/>
      <c r="C494" s="8"/>
      <c r="D494" s="8"/>
      <c r="E494" s="8"/>
      <c r="F494" s="8"/>
      <c r="G494" s="8"/>
      <c r="H494" s="8"/>
      <c r="I494" s="8"/>
      <c r="J494" s="2"/>
    </row>
    <row r="495" spans="1:10" x14ac:dyDescent="0.25">
      <c r="A495" s="8"/>
      <c r="B495" s="8"/>
      <c r="C495" s="8"/>
      <c r="D495" s="8"/>
      <c r="E495" s="8"/>
      <c r="F495" s="8"/>
      <c r="G495" s="8"/>
      <c r="H495" s="8"/>
      <c r="I495" s="8"/>
      <c r="J495" s="2"/>
    </row>
    <row r="496" spans="1:10" x14ac:dyDescent="0.25">
      <c r="A496" s="8"/>
      <c r="B496" s="8"/>
      <c r="C496" s="8"/>
      <c r="D496" s="8"/>
      <c r="E496" s="8"/>
      <c r="F496" s="8"/>
      <c r="G496" s="8"/>
      <c r="H496" s="8"/>
      <c r="I496" s="8"/>
      <c r="J496" s="2"/>
    </row>
    <row r="497" spans="1:10" x14ac:dyDescent="0.25">
      <c r="A497" s="8"/>
      <c r="B497" s="8"/>
      <c r="C497" s="8"/>
      <c r="D497" s="8"/>
      <c r="E497" s="8"/>
      <c r="F497" s="8"/>
      <c r="G497" s="8"/>
      <c r="H497" s="8"/>
      <c r="I497" s="8"/>
      <c r="J497" s="2"/>
    </row>
    <row r="498" spans="1:10" x14ac:dyDescent="0.25">
      <c r="A498" s="8"/>
      <c r="B498" s="8"/>
      <c r="C498" s="8"/>
      <c r="D498" s="8"/>
      <c r="E498" s="8"/>
      <c r="F498" s="8"/>
      <c r="G498" s="8"/>
      <c r="H498" s="8"/>
      <c r="I498" s="8"/>
      <c r="J498" s="2"/>
    </row>
    <row r="499" spans="1:10" x14ac:dyDescent="0.25">
      <c r="A499" s="8"/>
      <c r="B499" s="8"/>
      <c r="C499" s="8"/>
      <c r="D499" s="8"/>
      <c r="E499" s="8"/>
      <c r="F499" s="8"/>
      <c r="G499" s="8"/>
      <c r="H499" s="8"/>
      <c r="I499" s="8"/>
      <c r="J499" s="2"/>
    </row>
    <row r="500" spans="1:10" x14ac:dyDescent="0.25">
      <c r="A500" s="8"/>
      <c r="B500" s="8"/>
      <c r="C500" s="8"/>
      <c r="D500" s="8"/>
      <c r="E500" s="8"/>
      <c r="F500" s="8"/>
      <c r="G500" s="8"/>
      <c r="H500" s="8"/>
      <c r="I500" s="8"/>
      <c r="J500" s="2"/>
    </row>
    <row r="501" spans="1:10" x14ac:dyDescent="0.25">
      <c r="A501" s="8"/>
      <c r="B501" s="8"/>
      <c r="C501" s="8"/>
      <c r="D501" s="8"/>
      <c r="E501" s="8"/>
      <c r="F501" s="8"/>
      <c r="G501" s="8"/>
      <c r="H501" s="8"/>
      <c r="I501" s="8"/>
      <c r="J501" s="2"/>
    </row>
    <row r="502" spans="1:10" x14ac:dyDescent="0.25">
      <c r="A502" s="8"/>
      <c r="B502" s="8"/>
      <c r="C502" s="8"/>
      <c r="D502" s="8"/>
      <c r="E502" s="8"/>
      <c r="F502" s="8"/>
      <c r="G502" s="8"/>
      <c r="H502" s="8"/>
      <c r="I502" s="8"/>
      <c r="J502" s="2"/>
    </row>
    <row r="503" spans="1:10" x14ac:dyDescent="0.25">
      <c r="A503" s="8"/>
      <c r="B503" s="8"/>
      <c r="C503" s="8"/>
      <c r="D503" s="8"/>
      <c r="E503" s="8"/>
      <c r="F503" s="8"/>
      <c r="G503" s="8"/>
      <c r="H503" s="8"/>
      <c r="I503" s="8"/>
      <c r="J503" s="2"/>
    </row>
    <row r="504" spans="1:10" x14ac:dyDescent="0.25">
      <c r="A504" s="2"/>
      <c r="B504" s="2"/>
      <c r="C504" s="2"/>
      <c r="D504" s="2"/>
      <c r="E504" s="4"/>
      <c r="F504" s="4"/>
      <c r="G504" s="4"/>
      <c r="H504" s="2"/>
      <c r="I504" s="2"/>
      <c r="J504" s="2"/>
    </row>
    <row r="505" spans="1:10" x14ac:dyDescent="0.25">
      <c r="A505" s="2"/>
      <c r="B505" s="2"/>
      <c r="C505" s="2"/>
      <c r="D505" s="2"/>
      <c r="E505" s="4"/>
      <c r="F505" s="4"/>
      <c r="G505" s="4"/>
      <c r="H505" s="2"/>
      <c r="I505" s="2"/>
      <c r="J505" s="2"/>
    </row>
    <row r="506" spans="1:10" x14ac:dyDescent="0.25">
      <c r="A506" s="2"/>
      <c r="B506" s="2"/>
      <c r="C506" s="2"/>
      <c r="D506" s="2"/>
      <c r="E506" s="4"/>
      <c r="F506" s="4"/>
      <c r="G506" s="4"/>
      <c r="H506" s="2"/>
      <c r="I506" s="2"/>
      <c r="J506" s="2"/>
    </row>
    <row r="507" spans="1:10" x14ac:dyDescent="0.25">
      <c r="A507" s="2"/>
      <c r="B507" s="2"/>
      <c r="C507" s="2"/>
      <c r="D507" s="2"/>
      <c r="E507" s="4"/>
      <c r="F507" s="4"/>
      <c r="G507" s="4"/>
      <c r="H507" s="2"/>
      <c r="I507" s="2"/>
      <c r="J507" s="2"/>
    </row>
    <row r="508" spans="1:10" x14ac:dyDescent="0.25">
      <c r="A508" s="2"/>
      <c r="B508" s="2"/>
      <c r="C508" s="2"/>
      <c r="D508" s="2"/>
      <c r="E508" s="4"/>
      <c r="F508" s="4"/>
      <c r="G508" s="4"/>
      <c r="H508" s="2"/>
      <c r="I508" s="2"/>
      <c r="J508" s="2"/>
    </row>
    <row r="509" spans="1:10" x14ac:dyDescent="0.25">
      <c r="A509" s="2"/>
      <c r="B509" s="2"/>
      <c r="C509" s="2"/>
      <c r="D509" s="2"/>
      <c r="E509" s="4"/>
      <c r="F509" s="4"/>
      <c r="G509" s="4"/>
      <c r="H509" s="2"/>
      <c r="I509" s="2"/>
      <c r="J509" s="2"/>
    </row>
    <row r="510" spans="1:10" x14ac:dyDescent="0.25">
      <c r="A510" s="2"/>
      <c r="B510" s="2"/>
      <c r="C510" s="2"/>
      <c r="D510" s="2"/>
      <c r="E510" s="4"/>
      <c r="F510" s="4"/>
      <c r="G510" s="4"/>
      <c r="H510" s="2"/>
      <c r="I510" s="2"/>
      <c r="J510" s="2"/>
    </row>
    <row r="511" spans="1:10" x14ac:dyDescent="0.25">
      <c r="A511" s="2"/>
      <c r="B511" s="2"/>
      <c r="C511" s="2"/>
      <c r="D511" s="2"/>
      <c r="E511" s="4"/>
      <c r="F511" s="4"/>
      <c r="G511" s="4"/>
      <c r="H511" s="2"/>
      <c r="I511" s="2"/>
      <c r="J511" s="2"/>
    </row>
    <row r="512" spans="1:10" x14ac:dyDescent="0.25">
      <c r="A512" s="2"/>
      <c r="B512" s="2"/>
      <c r="C512" s="2"/>
      <c r="D512" s="2"/>
      <c r="E512" s="4"/>
      <c r="F512" s="4"/>
      <c r="G512" s="4"/>
      <c r="H512" s="2"/>
      <c r="I512" s="2"/>
      <c r="J512" s="2"/>
    </row>
    <row r="513" spans="1:10" x14ac:dyDescent="0.25">
      <c r="A513" s="2"/>
      <c r="B513" s="2"/>
      <c r="C513" s="2"/>
      <c r="D513" s="2"/>
      <c r="E513" s="4"/>
      <c r="F513" s="4"/>
      <c r="G513" s="4"/>
      <c r="H513" s="2"/>
      <c r="I513" s="2"/>
      <c r="J513" s="2"/>
    </row>
    <row r="514" spans="1:10" x14ac:dyDescent="0.25">
      <c r="A514" s="2"/>
      <c r="B514" s="2"/>
      <c r="C514" s="2"/>
      <c r="D514" s="2"/>
      <c r="E514" s="4"/>
      <c r="F514" s="4"/>
      <c r="G514" s="4"/>
      <c r="H514" s="2"/>
      <c r="I514" s="2"/>
      <c r="J514" s="2"/>
    </row>
    <row r="515" spans="1:10" x14ac:dyDescent="0.25">
      <c r="A515" s="2"/>
      <c r="B515" s="2"/>
      <c r="C515" s="2"/>
      <c r="D515" s="2"/>
      <c r="E515" s="4"/>
      <c r="F515" s="4"/>
      <c r="G515" s="4"/>
      <c r="H515" s="2"/>
      <c r="I515" s="2"/>
      <c r="J515" s="2"/>
    </row>
    <row r="516" spans="1:10" x14ac:dyDescent="0.25">
      <c r="A516" s="2"/>
      <c r="B516" s="2"/>
      <c r="C516" s="2"/>
      <c r="D516" s="2"/>
      <c r="E516" s="4"/>
      <c r="F516" s="4"/>
      <c r="G516" s="4"/>
      <c r="H516" s="2"/>
      <c r="I516" s="2"/>
      <c r="J516" s="2"/>
    </row>
    <row r="517" spans="1:10" x14ac:dyDescent="0.25">
      <c r="A517" s="2"/>
      <c r="B517" s="2"/>
      <c r="C517" s="2"/>
      <c r="D517" s="2"/>
      <c r="E517" s="4"/>
      <c r="F517" s="4"/>
      <c r="G517" s="4"/>
      <c r="H517" s="2"/>
      <c r="I517" s="2"/>
      <c r="J517" s="2"/>
    </row>
    <row r="518" spans="1:10" x14ac:dyDescent="0.25">
      <c r="A518" s="2"/>
      <c r="B518" s="2"/>
      <c r="C518" s="2"/>
      <c r="D518" s="2"/>
      <c r="E518" s="4"/>
      <c r="F518" s="4"/>
      <c r="G518" s="4"/>
      <c r="H518" s="2"/>
      <c r="I518" s="2"/>
      <c r="J518" s="2"/>
    </row>
    <row r="519" spans="1:10" x14ac:dyDescent="0.25">
      <c r="A519" s="2"/>
      <c r="B519" s="2"/>
      <c r="C519" s="2"/>
      <c r="D519" s="2"/>
      <c r="E519" s="4"/>
      <c r="F519" s="4"/>
      <c r="G519" s="4"/>
      <c r="H519" s="2"/>
      <c r="I519" s="2"/>
      <c r="J519" s="2"/>
    </row>
    <row r="520" spans="1:10" x14ac:dyDescent="0.25">
      <c r="A520" s="2"/>
      <c r="B520" s="2"/>
      <c r="C520" s="2"/>
      <c r="D520" s="2"/>
      <c r="E520" s="4"/>
      <c r="F520" s="4"/>
      <c r="G520" s="4"/>
      <c r="H520" s="2"/>
      <c r="I520" s="2"/>
      <c r="J520" s="2"/>
    </row>
    <row r="521" spans="1:10" x14ac:dyDescent="0.25">
      <c r="A521" s="2"/>
      <c r="B521" s="2"/>
      <c r="C521" s="2"/>
      <c r="D521" s="2"/>
      <c r="E521" s="4"/>
      <c r="F521" s="4"/>
      <c r="G521" s="4"/>
      <c r="H521" s="2"/>
      <c r="I521" s="2"/>
      <c r="J521" s="2"/>
    </row>
    <row r="522" spans="1:10" x14ac:dyDescent="0.25">
      <c r="A522" s="2"/>
      <c r="B522" s="2"/>
      <c r="C522" s="2"/>
      <c r="D522" s="2"/>
      <c r="E522" s="4"/>
      <c r="F522" s="4"/>
      <c r="G522" s="4"/>
      <c r="H522" s="2"/>
      <c r="I522" s="2"/>
      <c r="J522" s="2"/>
    </row>
    <row r="523" spans="1:10" x14ac:dyDescent="0.25">
      <c r="A523" s="2"/>
      <c r="B523" s="2"/>
      <c r="C523" s="2"/>
      <c r="D523" s="2"/>
      <c r="E523" s="4"/>
      <c r="F523" s="4"/>
      <c r="G523" s="4"/>
      <c r="H523" s="2"/>
      <c r="I523" s="2"/>
      <c r="J523" s="2"/>
    </row>
    <row r="524" spans="1:10" x14ac:dyDescent="0.25">
      <c r="A524" s="2"/>
      <c r="B524" s="2"/>
      <c r="C524" s="2"/>
      <c r="D524" s="2"/>
      <c r="E524" s="4"/>
      <c r="F524" s="4"/>
      <c r="G524" s="4"/>
      <c r="H524" s="2"/>
      <c r="I524" s="2"/>
      <c r="J524" s="2"/>
    </row>
    <row r="525" spans="1:10" x14ac:dyDescent="0.25">
      <c r="A525" s="2"/>
      <c r="B525" s="2"/>
      <c r="C525" s="2"/>
      <c r="D525" s="2"/>
      <c r="E525" s="4"/>
      <c r="F525" s="4"/>
      <c r="G525" s="4"/>
      <c r="H525" s="2"/>
      <c r="I525" s="2"/>
      <c r="J525" s="2"/>
    </row>
    <row r="526" spans="1:10" x14ac:dyDescent="0.25">
      <c r="A526" s="2"/>
      <c r="B526" s="2"/>
      <c r="C526" s="2"/>
      <c r="D526" s="2"/>
      <c r="E526" s="4"/>
      <c r="F526" s="4"/>
      <c r="G526" s="4"/>
      <c r="H526" s="2"/>
      <c r="I526" s="2"/>
      <c r="J526" s="2"/>
    </row>
    <row r="527" spans="1:10" x14ac:dyDescent="0.25">
      <c r="A527" s="2"/>
      <c r="B527" s="2"/>
      <c r="C527" s="2"/>
      <c r="D527" s="2"/>
      <c r="E527" s="4"/>
      <c r="F527" s="4"/>
      <c r="G527" s="4"/>
      <c r="H527" s="2"/>
      <c r="I527" s="2"/>
      <c r="J527" s="2"/>
    </row>
    <row r="528" spans="1:10" x14ac:dyDescent="0.25">
      <c r="A528" s="2"/>
      <c r="B528" s="2"/>
      <c r="C528" s="2"/>
      <c r="D528" s="2"/>
      <c r="E528" s="4"/>
      <c r="F528" s="4"/>
      <c r="G528" s="4"/>
      <c r="H528" s="2"/>
      <c r="I528" s="2"/>
      <c r="J528" s="2"/>
    </row>
    <row r="529" spans="1:10" x14ac:dyDescent="0.25">
      <c r="A529" s="2"/>
      <c r="B529" s="2"/>
      <c r="C529" s="2"/>
      <c r="D529" s="2"/>
      <c r="E529" s="4"/>
      <c r="F529" s="4"/>
      <c r="G529" s="4"/>
      <c r="H529" s="2"/>
      <c r="I529" s="2"/>
      <c r="J529" s="2"/>
    </row>
    <row r="530" spans="1:10" x14ac:dyDescent="0.25">
      <c r="A530" s="2"/>
      <c r="B530" s="2"/>
      <c r="C530" s="2"/>
      <c r="D530" s="2"/>
      <c r="E530" s="4"/>
      <c r="F530" s="4"/>
      <c r="G530" s="4"/>
      <c r="H530" s="2"/>
      <c r="I530" s="2"/>
      <c r="J530" s="2"/>
    </row>
    <row r="531" spans="1:10" x14ac:dyDescent="0.25">
      <c r="A531" s="2"/>
      <c r="B531" s="2"/>
      <c r="C531" s="2"/>
      <c r="D531" s="2"/>
      <c r="E531" s="4"/>
      <c r="F531" s="4"/>
      <c r="G531" s="4"/>
      <c r="H531" s="2"/>
      <c r="I531" s="2"/>
      <c r="J531" s="2"/>
    </row>
    <row r="532" spans="1:10" x14ac:dyDescent="0.25">
      <c r="A532" s="2"/>
      <c r="B532" s="2"/>
      <c r="C532" s="2"/>
      <c r="D532" s="2"/>
      <c r="E532" s="4"/>
      <c r="F532" s="4"/>
      <c r="G532" s="4"/>
      <c r="H532" s="2"/>
      <c r="I532" s="2"/>
      <c r="J532" s="2"/>
    </row>
    <row r="533" spans="1:10" x14ac:dyDescent="0.25">
      <c r="A533" s="2"/>
      <c r="B533" s="2"/>
      <c r="C533" s="2"/>
      <c r="D533" s="2"/>
      <c r="E533" s="4"/>
      <c r="F533" s="4"/>
      <c r="G533" s="4"/>
      <c r="H533" s="2"/>
      <c r="I533" s="2"/>
      <c r="J533" s="2"/>
    </row>
    <row r="534" spans="1:10" x14ac:dyDescent="0.25">
      <c r="A534" s="2"/>
      <c r="B534" s="2"/>
      <c r="C534" s="2"/>
      <c r="D534" s="2"/>
      <c r="E534" s="4"/>
      <c r="F534" s="4"/>
      <c r="G534" s="4"/>
      <c r="H534" s="2"/>
      <c r="I534" s="2"/>
      <c r="J534" s="2"/>
    </row>
    <row r="535" spans="1:10" x14ac:dyDescent="0.25">
      <c r="A535" s="2"/>
      <c r="B535" s="2"/>
      <c r="C535" s="2"/>
      <c r="D535" s="2"/>
      <c r="E535" s="4"/>
      <c r="F535" s="4"/>
      <c r="G535" s="4"/>
      <c r="H535" s="2"/>
      <c r="I535" s="2"/>
      <c r="J535" s="2"/>
    </row>
    <row r="536" spans="1:10" x14ac:dyDescent="0.25">
      <c r="A536" s="2"/>
      <c r="B536" s="2"/>
      <c r="C536" s="2"/>
      <c r="D536" s="2"/>
      <c r="E536" s="4"/>
      <c r="F536" s="4"/>
      <c r="G536" s="4"/>
      <c r="H536" s="2"/>
      <c r="I536" s="2"/>
      <c r="J536" s="2"/>
    </row>
    <row r="537" spans="1:10" x14ac:dyDescent="0.25">
      <c r="A537" s="2"/>
      <c r="B537" s="2"/>
      <c r="C537" s="2"/>
      <c r="D537" s="2"/>
      <c r="E537" s="4"/>
      <c r="F537" s="4"/>
      <c r="G537" s="4"/>
      <c r="H537" s="2"/>
      <c r="I537" s="2"/>
      <c r="J537" s="2"/>
    </row>
    <row r="538" spans="1:10" x14ac:dyDescent="0.25">
      <c r="A538" s="2"/>
      <c r="B538" s="2"/>
      <c r="C538" s="2"/>
      <c r="D538" s="2"/>
      <c r="E538" s="4"/>
      <c r="F538" s="4"/>
      <c r="G538" s="4"/>
      <c r="H538" s="2"/>
      <c r="I538" s="2"/>
      <c r="J538" s="2"/>
    </row>
    <row r="539" spans="1:10" x14ac:dyDescent="0.25">
      <c r="A539" s="2"/>
      <c r="B539" s="2"/>
      <c r="C539" s="2"/>
      <c r="D539" s="2"/>
      <c r="E539" s="4"/>
      <c r="F539" s="4"/>
      <c r="G539" s="4"/>
      <c r="H539" s="2"/>
      <c r="I539" s="2"/>
      <c r="J539" s="2"/>
    </row>
    <row r="540" spans="1:10" x14ac:dyDescent="0.25">
      <c r="A540" s="2"/>
      <c r="B540" s="2"/>
      <c r="C540" s="2"/>
      <c r="D540" s="2"/>
      <c r="E540" s="4"/>
      <c r="F540" s="4"/>
      <c r="G540" s="4"/>
      <c r="H540" s="2"/>
      <c r="I540" s="2"/>
      <c r="J540" s="2"/>
    </row>
    <row r="541" spans="1:10" x14ac:dyDescent="0.25">
      <c r="A541" s="2"/>
      <c r="B541" s="2"/>
      <c r="C541" s="2"/>
      <c r="D541" s="2"/>
      <c r="E541" s="4"/>
      <c r="F541" s="4"/>
      <c r="G541" s="4"/>
      <c r="H541" s="2"/>
      <c r="I541" s="2"/>
      <c r="J541" s="2"/>
    </row>
    <row r="542" spans="1:10" x14ac:dyDescent="0.25">
      <c r="A542" s="2"/>
      <c r="B542" s="2"/>
      <c r="C542" s="2"/>
      <c r="D542" s="2"/>
      <c r="E542" s="4"/>
      <c r="F542" s="4"/>
      <c r="G542" s="4"/>
      <c r="H542" s="2"/>
      <c r="I542" s="2"/>
      <c r="J542" s="2"/>
    </row>
    <row r="543" spans="1:10" x14ac:dyDescent="0.25">
      <c r="A543" s="2"/>
      <c r="B543" s="2"/>
      <c r="C543" s="2"/>
      <c r="D543" s="2"/>
      <c r="E543" s="4"/>
      <c r="F543" s="4"/>
      <c r="G543" s="4"/>
      <c r="H543" s="2"/>
      <c r="I543" s="2"/>
      <c r="J543" s="2"/>
    </row>
    <row r="544" spans="1:10" x14ac:dyDescent="0.25">
      <c r="A544" s="2"/>
      <c r="B544" s="2"/>
      <c r="C544" s="2"/>
      <c r="D544" s="2"/>
      <c r="E544" s="4"/>
      <c r="F544" s="4"/>
      <c r="G544" s="4"/>
      <c r="H544" s="2"/>
      <c r="I544" s="2"/>
      <c r="J544" s="2"/>
    </row>
    <row r="545" spans="1:10" x14ac:dyDescent="0.25">
      <c r="A545" s="2"/>
      <c r="B545" s="2"/>
      <c r="C545" s="2"/>
      <c r="D545" s="2"/>
      <c r="E545" s="4"/>
      <c r="F545" s="4"/>
      <c r="G545" s="4"/>
      <c r="H545" s="2"/>
      <c r="I545" s="2"/>
      <c r="J545" s="2"/>
    </row>
    <row r="546" spans="1:10" x14ac:dyDescent="0.25">
      <c r="A546" s="2"/>
      <c r="B546" s="2"/>
      <c r="C546" s="2"/>
      <c r="D546" s="2"/>
      <c r="E546" s="4"/>
      <c r="F546" s="4"/>
      <c r="G546" s="4"/>
      <c r="H546" s="2"/>
      <c r="I546" s="2"/>
      <c r="J546" s="2"/>
    </row>
    <row r="547" spans="1:10" x14ac:dyDescent="0.25">
      <c r="A547" s="2"/>
      <c r="B547" s="2"/>
      <c r="C547" s="2"/>
      <c r="D547" s="2"/>
      <c r="E547" s="4"/>
      <c r="F547" s="4"/>
      <c r="G547" s="4"/>
      <c r="H547" s="2"/>
      <c r="I547" s="2"/>
      <c r="J547" s="2"/>
    </row>
    <row r="548" spans="1:10" x14ac:dyDescent="0.25">
      <c r="A548" s="2"/>
      <c r="B548" s="2"/>
      <c r="C548" s="2"/>
      <c r="D548" s="2"/>
      <c r="E548" s="4"/>
      <c r="F548" s="4"/>
      <c r="G548" s="4"/>
      <c r="H548" s="2"/>
      <c r="I548" s="2"/>
      <c r="J548" s="2"/>
    </row>
    <row r="549" spans="1:10" x14ac:dyDescent="0.25">
      <c r="A549" s="2"/>
      <c r="B549" s="2"/>
      <c r="C549" s="2"/>
      <c r="D549" s="2"/>
      <c r="E549" s="4"/>
      <c r="F549" s="4"/>
      <c r="G549" s="4"/>
      <c r="H549" s="2"/>
      <c r="I549" s="2"/>
      <c r="J549" s="2"/>
    </row>
    <row r="550" spans="1:10" x14ac:dyDescent="0.25">
      <c r="A550" s="2"/>
      <c r="B550" s="2"/>
      <c r="C550" s="2"/>
      <c r="D550" s="2"/>
      <c r="E550" s="4"/>
      <c r="F550" s="4"/>
      <c r="G550" s="4"/>
      <c r="H550" s="2"/>
      <c r="I550" s="2"/>
      <c r="J550" s="2"/>
    </row>
    <row r="551" spans="1:10" x14ac:dyDescent="0.25">
      <c r="A551" s="2"/>
      <c r="B551" s="2"/>
      <c r="C551" s="2"/>
      <c r="D551" s="2"/>
      <c r="E551" s="4"/>
      <c r="F551" s="4"/>
      <c r="G551" s="4"/>
      <c r="H551" s="2"/>
      <c r="I551" s="2"/>
      <c r="J551" s="2"/>
    </row>
    <row r="552" spans="1:10" x14ac:dyDescent="0.25">
      <c r="A552" s="2"/>
      <c r="B552" s="2"/>
      <c r="C552" s="2"/>
      <c r="D552" s="2"/>
      <c r="E552" s="4"/>
      <c r="F552" s="4"/>
      <c r="G552" s="4"/>
      <c r="H552" s="2"/>
      <c r="I552" s="2"/>
      <c r="J552" s="2"/>
    </row>
    <row r="553" spans="1:10" x14ac:dyDescent="0.25">
      <c r="A553" s="2"/>
      <c r="B553" s="2"/>
      <c r="C553" s="2"/>
      <c r="D553" s="2"/>
      <c r="E553" s="4"/>
      <c r="F553" s="4"/>
      <c r="G553" s="4"/>
      <c r="H553" s="2"/>
      <c r="I553" s="2"/>
      <c r="J553" s="2"/>
    </row>
    <row r="554" spans="1:10" x14ac:dyDescent="0.25">
      <c r="A554" s="2"/>
      <c r="B554" s="2"/>
      <c r="C554" s="2"/>
      <c r="D554" s="2"/>
      <c r="E554" s="4"/>
      <c r="F554" s="4"/>
      <c r="G554" s="4"/>
      <c r="H554" s="2"/>
      <c r="I554" s="2"/>
      <c r="J554" s="2"/>
    </row>
    <row r="555" spans="1:10" x14ac:dyDescent="0.25">
      <c r="A555" s="2"/>
      <c r="B555" s="2"/>
      <c r="C555" s="2"/>
      <c r="D555" s="2"/>
      <c r="E555" s="4"/>
      <c r="F555" s="4"/>
      <c r="G555" s="4"/>
      <c r="H555" s="2"/>
      <c r="I555" s="2"/>
      <c r="J555" s="2"/>
    </row>
    <row r="556" spans="1:10" x14ac:dyDescent="0.25">
      <c r="A556" s="2"/>
      <c r="B556" s="2"/>
      <c r="C556" s="2"/>
      <c r="D556" s="2"/>
      <c r="E556" s="4"/>
      <c r="F556" s="4"/>
      <c r="G556" s="4"/>
      <c r="H556" s="2"/>
      <c r="I556" s="2"/>
      <c r="J556" s="2"/>
    </row>
    <row r="557" spans="1:10" x14ac:dyDescent="0.25">
      <c r="A557" s="2"/>
      <c r="B557" s="2"/>
      <c r="C557" s="2"/>
      <c r="D557" s="2"/>
      <c r="E557" s="4"/>
      <c r="F557" s="4"/>
      <c r="G557" s="4"/>
      <c r="H557" s="2"/>
      <c r="I557" s="2"/>
      <c r="J557" s="2"/>
    </row>
    <row r="558" spans="1:10" x14ac:dyDescent="0.25">
      <c r="A558" s="2"/>
      <c r="B558" s="2"/>
      <c r="C558" s="2"/>
      <c r="D558" s="2"/>
      <c r="E558" s="4"/>
      <c r="F558" s="4"/>
      <c r="G558" s="4"/>
      <c r="H558" s="2"/>
      <c r="I558" s="2"/>
      <c r="J558" s="2"/>
    </row>
    <row r="559" spans="1:10" x14ac:dyDescent="0.25">
      <c r="A559" s="2"/>
      <c r="B559" s="2"/>
      <c r="C559" s="2"/>
      <c r="D559" s="2"/>
      <c r="E559" s="4"/>
      <c r="F559" s="4"/>
      <c r="G559" s="4"/>
      <c r="H559" s="2"/>
      <c r="I559" s="2"/>
      <c r="J559" s="2"/>
    </row>
    <row r="560" spans="1:10" x14ac:dyDescent="0.25">
      <c r="A560" s="2"/>
      <c r="B560" s="2"/>
      <c r="C560" s="2"/>
      <c r="D560" s="2"/>
      <c r="E560" s="4"/>
      <c r="F560" s="4"/>
      <c r="G560" s="4"/>
      <c r="H560" s="2"/>
      <c r="I560" s="2"/>
      <c r="J560" s="2"/>
    </row>
    <row r="561" spans="1:10" x14ac:dyDescent="0.25">
      <c r="A561" s="2"/>
      <c r="B561" s="2"/>
      <c r="C561" s="2"/>
      <c r="D561" s="2"/>
      <c r="E561" s="4"/>
      <c r="F561" s="4"/>
      <c r="G561" s="4"/>
      <c r="H561" s="2"/>
      <c r="I561" s="2"/>
      <c r="J561" s="2"/>
    </row>
    <row r="562" spans="1:10" x14ac:dyDescent="0.25">
      <c r="A562" s="2"/>
      <c r="B562" s="2"/>
      <c r="C562" s="2"/>
      <c r="D562" s="2"/>
      <c r="E562" s="4"/>
      <c r="F562" s="4"/>
      <c r="G562" s="4"/>
      <c r="H562" s="2"/>
      <c r="I562" s="2"/>
      <c r="J562" s="2"/>
    </row>
    <row r="563" spans="1:10" x14ac:dyDescent="0.25">
      <c r="A563" s="2"/>
      <c r="B563" s="2"/>
      <c r="C563" s="2"/>
      <c r="D563" s="2"/>
      <c r="E563" s="4"/>
      <c r="F563" s="4"/>
      <c r="G563" s="4"/>
      <c r="H563" s="2"/>
      <c r="I563" s="2"/>
      <c r="J563" s="2"/>
    </row>
    <row r="564" spans="1:10" x14ac:dyDescent="0.25">
      <c r="A564" s="2"/>
      <c r="B564" s="2"/>
      <c r="C564" s="2"/>
      <c r="D564" s="2"/>
      <c r="E564" s="4"/>
      <c r="F564" s="4"/>
      <c r="G564" s="4"/>
      <c r="H564" s="2"/>
      <c r="I564" s="2"/>
      <c r="J564" s="2"/>
    </row>
    <row r="565" spans="1:10" x14ac:dyDescent="0.25">
      <c r="A565" s="2"/>
      <c r="B565" s="2"/>
      <c r="C565" s="2"/>
      <c r="D565" s="2"/>
      <c r="E565" s="4"/>
      <c r="F565" s="4"/>
      <c r="G565" s="4"/>
      <c r="H565" s="2"/>
      <c r="I565" s="2"/>
      <c r="J565" s="2"/>
    </row>
    <row r="566" spans="1:10" x14ac:dyDescent="0.25">
      <c r="A566" s="2"/>
      <c r="B566" s="2"/>
      <c r="C566" s="2"/>
      <c r="D566" s="2"/>
      <c r="E566" s="4"/>
      <c r="F566" s="4"/>
      <c r="G566" s="4"/>
      <c r="H566" s="2"/>
      <c r="I566" s="2"/>
      <c r="J566" s="2"/>
    </row>
    <row r="567" spans="1:10" x14ac:dyDescent="0.25">
      <c r="A567" s="2"/>
      <c r="B567" s="2"/>
      <c r="C567" s="2"/>
      <c r="D567" s="2"/>
      <c r="E567" s="4"/>
      <c r="F567" s="4"/>
      <c r="G567" s="4"/>
      <c r="H567" s="2"/>
      <c r="I567" s="2"/>
      <c r="J567" s="2"/>
    </row>
    <row r="568" spans="1:10" x14ac:dyDescent="0.25">
      <c r="A568" s="2"/>
      <c r="B568" s="2"/>
      <c r="C568" s="2"/>
      <c r="D568" s="2"/>
      <c r="E568" s="4"/>
      <c r="F568" s="4"/>
      <c r="G568" s="4"/>
      <c r="H568" s="2"/>
      <c r="I568" s="2"/>
      <c r="J568" s="2"/>
    </row>
    <row r="569" spans="1:10" x14ac:dyDescent="0.25">
      <c r="A569" s="2"/>
      <c r="B569" s="2"/>
      <c r="C569" s="2"/>
      <c r="D569" s="2"/>
      <c r="E569" s="4"/>
      <c r="F569" s="4"/>
      <c r="G569" s="4"/>
      <c r="H569" s="2"/>
      <c r="I569" s="2"/>
      <c r="J569" s="2"/>
    </row>
    <row r="570" spans="1:10" x14ac:dyDescent="0.25">
      <c r="A570" s="2"/>
      <c r="B570" s="2"/>
      <c r="C570" s="2"/>
      <c r="D570" s="2"/>
      <c r="E570" s="4"/>
      <c r="F570" s="4"/>
      <c r="G570" s="4"/>
      <c r="H570" s="2"/>
      <c r="I570" s="2"/>
      <c r="J570" s="2"/>
    </row>
    <row r="571" spans="1:10" x14ac:dyDescent="0.25">
      <c r="A571" s="2"/>
      <c r="B571" s="2"/>
      <c r="C571" s="2"/>
      <c r="D571" s="2"/>
      <c r="E571" s="4"/>
      <c r="F571" s="4"/>
      <c r="G571" s="4"/>
      <c r="H571" s="2"/>
      <c r="I571" s="2"/>
      <c r="J571" s="2"/>
    </row>
    <row r="572" spans="1:10" x14ac:dyDescent="0.25">
      <c r="A572" s="2"/>
      <c r="B572" s="2"/>
      <c r="C572" s="2"/>
      <c r="D572" s="2"/>
      <c r="E572" s="4"/>
      <c r="F572" s="4"/>
      <c r="G572" s="4"/>
      <c r="H572" s="2"/>
      <c r="I572" s="2"/>
      <c r="J572" s="2"/>
    </row>
    <row r="573" spans="1:10" x14ac:dyDescent="0.25">
      <c r="A573" s="2"/>
      <c r="B573" s="2"/>
      <c r="C573" s="2"/>
      <c r="D573" s="2"/>
      <c r="E573" s="4"/>
      <c r="F573" s="4"/>
      <c r="G573" s="4"/>
      <c r="H573" s="2"/>
      <c r="I573" s="2"/>
      <c r="J573" s="2"/>
    </row>
    <row r="574" spans="1:10" x14ac:dyDescent="0.25">
      <c r="A574" s="2"/>
      <c r="B574" s="2"/>
      <c r="C574" s="2"/>
      <c r="D574" s="2"/>
      <c r="E574" s="4"/>
      <c r="F574" s="4"/>
      <c r="G574" s="4"/>
      <c r="H574" s="2"/>
      <c r="I574" s="2"/>
      <c r="J574" s="2"/>
    </row>
    <row r="575" spans="1:10" x14ac:dyDescent="0.25">
      <c r="A575" s="2"/>
      <c r="B575" s="2"/>
      <c r="C575" s="2"/>
      <c r="D575" s="2"/>
      <c r="E575" s="4"/>
      <c r="F575" s="4"/>
      <c r="G575" s="4"/>
      <c r="H575" s="2"/>
      <c r="I575" s="2"/>
      <c r="J575" s="2"/>
    </row>
    <row r="576" spans="1:10" x14ac:dyDescent="0.25">
      <c r="A576" s="2"/>
      <c r="B576" s="2"/>
      <c r="C576" s="2"/>
      <c r="D576" s="2"/>
      <c r="E576" s="4"/>
      <c r="F576" s="4"/>
      <c r="G576" s="4"/>
      <c r="H576" s="2"/>
      <c r="I576" s="2"/>
      <c r="J576" s="2"/>
    </row>
    <row r="577" spans="1:10" x14ac:dyDescent="0.25">
      <c r="A577" s="2"/>
      <c r="B577" s="2"/>
      <c r="C577" s="2"/>
      <c r="D577" s="2"/>
      <c r="E577" s="4"/>
      <c r="F577" s="4"/>
      <c r="G577" s="4"/>
      <c r="H577" s="2"/>
      <c r="I577" s="2"/>
      <c r="J577" s="2"/>
    </row>
    <row r="578" spans="1:10" x14ac:dyDescent="0.25">
      <c r="A578" s="2"/>
      <c r="B578" s="2"/>
      <c r="C578" s="2"/>
      <c r="D578" s="2"/>
      <c r="E578" s="4"/>
      <c r="F578" s="4"/>
      <c r="G578" s="4"/>
      <c r="H578" s="2"/>
      <c r="I578" s="2"/>
      <c r="J578" s="2"/>
    </row>
    <row r="579" spans="1:10" x14ac:dyDescent="0.25">
      <c r="A579" s="2"/>
      <c r="B579" s="2"/>
      <c r="C579" s="2"/>
      <c r="D579" s="2"/>
      <c r="E579" s="4"/>
      <c r="F579" s="4"/>
      <c r="G579" s="4"/>
      <c r="H579" s="2"/>
      <c r="I579" s="2"/>
      <c r="J579" s="2"/>
    </row>
    <row r="580" spans="1:10" x14ac:dyDescent="0.25">
      <c r="A580" s="2"/>
      <c r="B580" s="2"/>
      <c r="C580" s="2"/>
      <c r="D580" s="2"/>
      <c r="E580" s="4"/>
      <c r="F580" s="4"/>
      <c r="G580" s="4"/>
      <c r="H580" s="2"/>
      <c r="I580" s="2"/>
      <c r="J580" s="2"/>
    </row>
    <row r="581" spans="1:10" x14ac:dyDescent="0.25">
      <c r="A581" s="2"/>
      <c r="B581" s="2"/>
      <c r="C581" s="2"/>
      <c r="D581" s="2"/>
      <c r="E581" s="4"/>
      <c r="F581" s="4"/>
      <c r="G581" s="4"/>
      <c r="H581" s="2"/>
      <c r="I581" s="2"/>
      <c r="J581" s="2"/>
    </row>
    <row r="582" spans="1:10" x14ac:dyDescent="0.25">
      <c r="A582" s="2"/>
      <c r="B582" s="2"/>
      <c r="C582" s="2"/>
      <c r="D582" s="2"/>
      <c r="E582" s="4"/>
      <c r="F582" s="4"/>
      <c r="G582" s="4"/>
      <c r="H582" s="2"/>
      <c r="I582" s="2"/>
      <c r="J582" s="2"/>
    </row>
    <row r="583" spans="1:10" x14ac:dyDescent="0.25">
      <c r="A583" s="2"/>
      <c r="B583" s="2"/>
      <c r="C583" s="2"/>
      <c r="D583" s="2"/>
      <c r="E583" s="4"/>
      <c r="F583" s="4"/>
      <c r="G583" s="4"/>
      <c r="H583" s="2"/>
      <c r="I583" s="2"/>
      <c r="J583" s="2"/>
    </row>
    <row r="584" spans="1:10" x14ac:dyDescent="0.25">
      <c r="A584" s="2"/>
      <c r="B584" s="2"/>
      <c r="C584" s="2"/>
      <c r="D584" s="2"/>
      <c r="E584" s="4"/>
      <c r="F584" s="4"/>
      <c r="G584" s="4"/>
      <c r="H584" s="2"/>
      <c r="I584" s="2"/>
      <c r="J584" s="2"/>
    </row>
    <row r="585" spans="1:10" x14ac:dyDescent="0.25">
      <c r="A585" s="2"/>
      <c r="B585" s="2"/>
      <c r="C585" s="2"/>
      <c r="D585" s="2"/>
      <c r="E585" s="4"/>
      <c r="F585" s="4"/>
      <c r="G585" s="4"/>
      <c r="H585" s="2"/>
      <c r="I585" s="2"/>
      <c r="J585" s="2"/>
    </row>
    <row r="586" spans="1:10" x14ac:dyDescent="0.25">
      <c r="A586" s="2"/>
      <c r="B586" s="2"/>
      <c r="C586" s="2"/>
      <c r="D586" s="2"/>
      <c r="E586" s="4"/>
      <c r="F586" s="4"/>
      <c r="G586" s="4"/>
      <c r="H586" s="2"/>
      <c r="I586" s="2"/>
      <c r="J586" s="2"/>
    </row>
    <row r="587" spans="1:10" x14ac:dyDescent="0.25">
      <c r="A587" s="2"/>
      <c r="B587" s="2"/>
      <c r="C587" s="2"/>
      <c r="D587" s="2"/>
      <c r="E587" s="4"/>
      <c r="F587" s="4"/>
      <c r="G587" s="4"/>
      <c r="H587" s="2"/>
      <c r="I587" s="2"/>
      <c r="J587" s="2"/>
    </row>
    <row r="588" spans="1:10" x14ac:dyDescent="0.25">
      <c r="A588" s="2"/>
      <c r="B588" s="2"/>
      <c r="C588" s="2"/>
      <c r="D588" s="2"/>
      <c r="E588" s="4"/>
      <c r="F588" s="4"/>
      <c r="G588" s="4"/>
      <c r="H588" s="2"/>
      <c r="I588" s="2"/>
      <c r="J588" s="2"/>
    </row>
    <row r="589" spans="1:10" x14ac:dyDescent="0.25">
      <c r="A589" s="2"/>
      <c r="B589" s="2"/>
      <c r="C589" s="2"/>
      <c r="D589" s="2"/>
      <c r="E589" s="4"/>
      <c r="F589" s="4"/>
      <c r="G589" s="4"/>
      <c r="H589" s="2"/>
      <c r="I589" s="2"/>
      <c r="J589" s="2"/>
    </row>
    <row r="590" spans="1:10" x14ac:dyDescent="0.25">
      <c r="A590" s="2"/>
      <c r="B590" s="2"/>
      <c r="C590" s="2"/>
      <c r="D590" s="2"/>
      <c r="E590" s="4"/>
      <c r="F590" s="4"/>
      <c r="G590" s="4"/>
      <c r="H590" s="2"/>
      <c r="I590" s="2"/>
      <c r="J590" s="2"/>
    </row>
    <row r="591" spans="1:10" x14ac:dyDescent="0.25">
      <c r="A591" s="2"/>
      <c r="B591" s="2"/>
      <c r="C591" s="2"/>
      <c r="D591" s="2"/>
      <c r="E591" s="4"/>
      <c r="F591" s="4"/>
      <c r="G591" s="4"/>
      <c r="H591" s="2"/>
      <c r="I591" s="2"/>
      <c r="J591" s="2"/>
    </row>
    <row r="592" spans="1:10" x14ac:dyDescent="0.25">
      <c r="A592" s="2"/>
      <c r="B592" s="2"/>
      <c r="C592" s="2"/>
      <c r="D592" s="2"/>
      <c r="E592" s="4"/>
      <c r="F592" s="4"/>
      <c r="G592" s="4"/>
      <c r="H592" s="2"/>
      <c r="I592" s="2"/>
      <c r="J592" s="2"/>
    </row>
    <row r="593" spans="1:10" x14ac:dyDescent="0.25">
      <c r="A593" s="2"/>
      <c r="B593" s="2"/>
      <c r="C593" s="2"/>
      <c r="D593" s="2"/>
      <c r="E593" s="4"/>
      <c r="F593" s="4"/>
      <c r="G593" s="4"/>
      <c r="H593" s="2"/>
      <c r="I593" s="2"/>
      <c r="J593" s="2"/>
    </row>
    <row r="594" spans="1:10" x14ac:dyDescent="0.25">
      <c r="A594" s="2"/>
      <c r="B594" s="2"/>
      <c r="C594" s="2"/>
      <c r="D594" s="2"/>
      <c r="E594" s="4"/>
      <c r="F594" s="4"/>
      <c r="G594" s="4"/>
      <c r="H594" s="2"/>
      <c r="I594" s="2"/>
      <c r="J594" s="2"/>
    </row>
    <row r="595" spans="1:10" x14ac:dyDescent="0.25">
      <c r="A595" s="2"/>
      <c r="B595" s="2"/>
      <c r="C595" s="2"/>
      <c r="D595" s="2"/>
      <c r="E595" s="4"/>
      <c r="F595" s="4"/>
      <c r="G595" s="4"/>
      <c r="H595" s="2"/>
      <c r="I595" s="2"/>
      <c r="J595" s="2"/>
    </row>
    <row r="596" spans="1:10" x14ac:dyDescent="0.25">
      <c r="A596" s="2"/>
      <c r="B596" s="2"/>
      <c r="C596" s="2"/>
      <c r="D596" s="2"/>
      <c r="E596" s="4"/>
      <c r="F596" s="4"/>
      <c r="G596" s="4"/>
      <c r="H596" s="2"/>
      <c r="I596" s="2"/>
      <c r="J596" s="2"/>
    </row>
    <row r="597" spans="1:10" x14ac:dyDescent="0.25">
      <c r="A597" s="2"/>
      <c r="B597" s="2"/>
      <c r="C597" s="2"/>
      <c r="D597" s="2"/>
      <c r="E597" s="4"/>
      <c r="F597" s="4"/>
      <c r="G597" s="4"/>
      <c r="H597" s="2"/>
      <c r="I597" s="2"/>
      <c r="J597" s="2"/>
    </row>
    <row r="598" spans="1:10" x14ac:dyDescent="0.25">
      <c r="A598" s="2"/>
      <c r="B598" s="2"/>
      <c r="C598" s="2"/>
      <c r="D598" s="2"/>
      <c r="E598" s="4"/>
      <c r="F598" s="4"/>
      <c r="G598" s="4"/>
      <c r="H598" s="2"/>
      <c r="I598" s="2"/>
      <c r="J598" s="2"/>
    </row>
    <row r="599" spans="1:10" x14ac:dyDescent="0.25">
      <c r="A599" s="2"/>
      <c r="B599" s="2"/>
      <c r="C599" s="2"/>
      <c r="D599" s="2"/>
      <c r="E599" s="4"/>
      <c r="F599" s="4"/>
      <c r="G599" s="4"/>
      <c r="H599" s="2"/>
      <c r="I599" s="2"/>
      <c r="J599" s="2"/>
    </row>
    <row r="600" spans="1:10" x14ac:dyDescent="0.25">
      <c r="A600" s="2"/>
      <c r="B600" s="2"/>
      <c r="C600" s="2"/>
      <c r="D600" s="2"/>
      <c r="E600" s="4"/>
      <c r="F600" s="4"/>
      <c r="G600" s="4"/>
      <c r="H600" s="2"/>
      <c r="I600" s="2"/>
      <c r="J600" s="2"/>
    </row>
    <row r="601" spans="1:10" x14ac:dyDescent="0.25">
      <c r="A601" s="2"/>
      <c r="B601" s="2"/>
      <c r="C601" s="2"/>
      <c r="D601" s="2"/>
      <c r="E601" s="4"/>
      <c r="F601" s="4"/>
      <c r="G601" s="4"/>
      <c r="H601" s="2"/>
      <c r="I601" s="2"/>
      <c r="J601" s="2"/>
    </row>
    <row r="602" spans="1:10" x14ac:dyDescent="0.25">
      <c r="A602" s="2"/>
      <c r="B602" s="2"/>
      <c r="C602" s="2"/>
      <c r="D602" s="2"/>
      <c r="E602" s="4"/>
      <c r="F602" s="4"/>
      <c r="G602" s="4"/>
      <c r="H602" s="2"/>
      <c r="I602" s="2"/>
      <c r="J602" s="2"/>
    </row>
    <row r="603" spans="1:10" x14ac:dyDescent="0.25">
      <c r="A603" s="2"/>
      <c r="B603" s="2"/>
      <c r="C603" s="2"/>
      <c r="D603" s="2"/>
      <c r="E603" s="4"/>
      <c r="F603" s="4"/>
      <c r="G603" s="4"/>
      <c r="H603" s="2"/>
      <c r="I603" s="2"/>
      <c r="J603" s="2"/>
    </row>
    <row r="604" spans="1:10" x14ac:dyDescent="0.25">
      <c r="A604" s="2"/>
      <c r="B604" s="2"/>
      <c r="C604" s="2"/>
      <c r="D604" s="2"/>
      <c r="E604" s="4"/>
      <c r="F604" s="4"/>
      <c r="G604" s="4"/>
      <c r="H604" s="2"/>
      <c r="I604" s="2"/>
      <c r="J604" s="2"/>
    </row>
    <row r="605" spans="1:10" x14ac:dyDescent="0.25">
      <c r="A605" s="2"/>
      <c r="B605" s="2"/>
      <c r="C605" s="2"/>
      <c r="D605" s="2"/>
      <c r="E605" s="4"/>
      <c r="F605" s="4"/>
      <c r="G605" s="4"/>
      <c r="H605" s="2"/>
      <c r="I605" s="2"/>
      <c r="J605" s="2"/>
    </row>
    <row r="606" spans="1:10" x14ac:dyDescent="0.25">
      <c r="A606" s="2"/>
      <c r="B606" s="2"/>
      <c r="C606" s="2"/>
      <c r="D606" s="2"/>
      <c r="E606" s="4"/>
      <c r="F606" s="4"/>
      <c r="G606" s="4"/>
      <c r="H606" s="2"/>
      <c r="I606" s="2"/>
      <c r="J606" s="2"/>
    </row>
    <row r="607" spans="1:10" x14ac:dyDescent="0.25">
      <c r="A607" s="2"/>
      <c r="B607" s="2"/>
      <c r="C607" s="2"/>
      <c r="D607" s="2"/>
      <c r="E607" s="4"/>
      <c r="F607" s="4"/>
      <c r="G607" s="4"/>
      <c r="H607" s="2"/>
      <c r="I607" s="2"/>
      <c r="J607" s="2"/>
    </row>
  </sheetData>
  <sheetProtection formatRows="0" autoFilter="0"/>
  <mergeCells count="7">
    <mergeCell ref="F13:I13"/>
    <mergeCell ref="J13:L13"/>
    <mergeCell ref="A1:N4"/>
    <mergeCell ref="A6:I6"/>
    <mergeCell ref="A7:I7"/>
    <mergeCell ref="A8:C8"/>
    <mergeCell ref="A9:J9"/>
  </mergeCells>
  <pageMargins left="0.1" right="0.1" top="0.25" bottom="0.25" header="0.3" footer="0.3"/>
  <pageSetup paperSize="5" scale="45"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2A30A-5C1A-44B9-AB62-F1546FE251F6}">
  <dimension ref="A1:O607"/>
  <sheetViews>
    <sheetView showGridLines="0" zoomScale="90" zoomScaleNormal="90" workbookViewId="0">
      <pane ySplit="15" topLeftCell="A50" activePane="bottomLeft" state="frozenSplit"/>
      <selection pane="bottomLeft" activeCell="B53" sqref="B53"/>
    </sheetView>
  </sheetViews>
  <sheetFormatPr defaultColWidth="9.140625" defaultRowHeight="15" x14ac:dyDescent="0.25"/>
  <cols>
    <col min="1" max="1" width="19" style="1" customWidth="1"/>
    <col min="2" max="2" width="16.42578125" style="1" customWidth="1"/>
    <col min="3" max="3" width="28.85546875" style="1" customWidth="1"/>
    <col min="4" max="4" width="15.140625" style="1" bestFit="1" customWidth="1"/>
    <col min="5" max="5" width="12.42578125" style="3" bestFit="1" customWidth="1"/>
    <col min="6" max="6" width="19.42578125" style="3" customWidth="1"/>
    <col min="7" max="7" width="14.5703125" style="3" bestFit="1" customWidth="1"/>
    <col min="8" max="14" width="19.28515625" style="1" customWidth="1"/>
    <col min="15" max="16384" width="9.140625" style="1"/>
  </cols>
  <sheetData>
    <row r="1" spans="1:15" ht="15" customHeight="1" x14ac:dyDescent="0.25">
      <c r="A1" s="107" t="str">
        <f ca="1">CONCATENATE(ADMIN!B5," Capital Improvement Request Summary 
(includes updates from the originally submitted ",ADMIN!B7,"departmental requests)")</f>
        <v>2026 Capital Improvement Request Summary 
(includes updates from the originally submitted July 15th departmental requests)</v>
      </c>
      <c r="B1" s="107"/>
      <c r="C1" s="107"/>
      <c r="D1" s="107"/>
      <c r="E1" s="107"/>
      <c r="F1" s="107"/>
      <c r="G1" s="107"/>
      <c r="H1" s="107"/>
      <c r="I1" s="107"/>
      <c r="J1" s="107"/>
      <c r="K1" s="107"/>
      <c r="L1" s="107"/>
      <c r="M1" s="107"/>
      <c r="N1" s="107"/>
    </row>
    <row r="2" spans="1:15" ht="15" customHeight="1" x14ac:dyDescent="0.25">
      <c r="A2" s="107"/>
      <c r="B2" s="107"/>
      <c r="C2" s="107"/>
      <c r="D2" s="107"/>
      <c r="E2" s="107"/>
      <c r="F2" s="107"/>
      <c r="G2" s="107"/>
      <c r="H2" s="107"/>
      <c r="I2" s="107"/>
      <c r="J2" s="107"/>
      <c r="K2" s="107"/>
      <c r="L2" s="107"/>
      <c r="M2" s="107"/>
      <c r="N2" s="107"/>
    </row>
    <row r="3" spans="1:15" ht="15" customHeight="1" x14ac:dyDescent="0.25">
      <c r="A3" s="107"/>
      <c r="B3" s="107"/>
      <c r="C3" s="107"/>
      <c r="D3" s="107"/>
      <c r="E3" s="107"/>
      <c r="F3" s="107"/>
      <c r="G3" s="107"/>
      <c r="H3" s="107"/>
      <c r="I3" s="107"/>
      <c r="J3" s="107"/>
      <c r="K3" s="107"/>
      <c r="L3" s="107"/>
      <c r="M3" s="107"/>
      <c r="N3" s="107"/>
    </row>
    <row r="4" spans="1:15" ht="15" customHeight="1" x14ac:dyDescent="0.25">
      <c r="A4" s="107"/>
      <c r="B4" s="107"/>
      <c r="C4" s="107"/>
      <c r="D4" s="107"/>
      <c r="E4" s="107"/>
      <c r="F4" s="107"/>
      <c r="G4" s="107"/>
      <c r="H4" s="107"/>
      <c r="I4" s="107"/>
      <c r="J4" s="107"/>
      <c r="K4" s="107"/>
      <c r="L4" s="107"/>
      <c r="M4" s="107"/>
      <c r="N4" s="107"/>
    </row>
    <row r="5" spans="1:15" x14ac:dyDescent="0.25">
      <c r="A5" s="5" t="s">
        <v>1175</v>
      </c>
    </row>
    <row r="6" spans="1:15" ht="14.45" customHeight="1" x14ac:dyDescent="0.25">
      <c r="A6" s="109" t="s">
        <v>1176</v>
      </c>
      <c r="B6" s="109"/>
      <c r="C6" s="109"/>
      <c r="D6" s="109"/>
      <c r="E6" s="109"/>
      <c r="F6" s="109"/>
      <c r="G6" s="109"/>
      <c r="H6" s="109"/>
      <c r="I6" s="109"/>
    </row>
    <row r="7" spans="1:15" ht="14.45" customHeight="1" x14ac:dyDescent="0.25">
      <c r="A7" s="109" t="s">
        <v>1178</v>
      </c>
      <c r="B7" s="109"/>
      <c r="C7" s="109"/>
      <c r="D7" s="109"/>
      <c r="E7" s="109"/>
      <c r="F7" s="109"/>
      <c r="G7" s="109"/>
      <c r="H7" s="109"/>
      <c r="I7" s="109"/>
    </row>
    <row r="8" spans="1:15" ht="14.45" customHeight="1" x14ac:dyDescent="0.25">
      <c r="A8" s="109" t="s">
        <v>1177</v>
      </c>
      <c r="B8" s="109"/>
      <c r="C8" s="109"/>
    </row>
    <row r="9" spans="1:15" x14ac:dyDescent="0.25">
      <c r="A9" s="109" t="s">
        <v>1181</v>
      </c>
      <c r="B9" s="109"/>
      <c r="C9" s="109"/>
      <c r="D9" s="109"/>
      <c r="E9" s="109"/>
      <c r="F9" s="109"/>
      <c r="G9" s="109"/>
      <c r="H9" s="109"/>
      <c r="I9" s="109"/>
      <c r="J9" s="109"/>
    </row>
    <row r="10" spans="1:15" hidden="1" x14ac:dyDescent="0.25"/>
    <row r="12" spans="1:15" s="5" customFormat="1" ht="30" x14ac:dyDescent="0.25">
      <c r="A12" s="63" t="s">
        <v>1068</v>
      </c>
      <c r="B12" s="64" t="s">
        <v>24</v>
      </c>
      <c r="C12" s="8" t="s">
        <v>1174</v>
      </c>
      <c r="O12" s="1"/>
    </row>
    <row r="13" spans="1:15" s="5" customFormat="1" x14ac:dyDescent="0.25">
      <c r="E13" s="6"/>
      <c r="F13" s="104" t="str">
        <f ca="1">CONCATENATE("YR 1 (",ADMIN!B5,")--Excluding AIRPORT")</f>
        <v>YR 1 (2026)--Excluding AIRPORT</v>
      </c>
      <c r="G13" s="104"/>
      <c r="H13" s="104"/>
      <c r="I13" s="104"/>
      <c r="J13" s="105" t="str">
        <f ca="1">CONCATENATE("YRS 2 - 5 (",ADMIN!B5+1," - ",ADMIN!B5+4,")--Excluding Airport")</f>
        <v>YRS 2 - 5 (2027 - 2030)--Excluding Airport</v>
      </c>
      <c r="K13" s="106"/>
      <c r="L13" s="106"/>
      <c r="O13" s="1"/>
    </row>
    <row r="14" spans="1:15" s="7" customFormat="1" hidden="1" x14ac:dyDescent="0.25">
      <c r="A14" s="32"/>
      <c r="B14" s="33"/>
      <c r="C14" s="33"/>
      <c r="D14" s="33"/>
      <c r="E14" s="34" t="s">
        <v>250</v>
      </c>
      <c r="F14" s="35"/>
      <c r="G14" s="35"/>
      <c r="H14" s="35"/>
      <c r="I14" s="35"/>
      <c r="J14" s="49"/>
      <c r="K14" s="47"/>
      <c r="L14" s="48"/>
      <c r="M14"/>
      <c r="N14"/>
      <c r="O14" s="1"/>
    </row>
    <row r="15" spans="1:15" s="7" customFormat="1" ht="45" x14ac:dyDescent="0.25">
      <c r="A15" s="32" t="s">
        <v>0</v>
      </c>
      <c r="B15" s="32" t="s">
        <v>1</v>
      </c>
      <c r="C15" s="32" t="s">
        <v>9</v>
      </c>
      <c r="D15" s="32" t="s">
        <v>255</v>
      </c>
      <c r="E15" s="59" t="s">
        <v>257</v>
      </c>
      <c r="F15" s="40" t="s">
        <v>254</v>
      </c>
      <c r="G15" s="36" t="s">
        <v>251</v>
      </c>
      <c r="H15" s="36" t="s">
        <v>252</v>
      </c>
      <c r="I15" s="36" t="s">
        <v>256</v>
      </c>
      <c r="J15" s="60" t="s">
        <v>258</v>
      </c>
      <c r="K15" s="61" t="s">
        <v>259</v>
      </c>
      <c r="L15" s="62" t="s">
        <v>260</v>
      </c>
      <c r="M15"/>
      <c r="N15"/>
    </row>
    <row r="16" spans="1:15" ht="30" x14ac:dyDescent="0.25">
      <c r="A16" s="26" t="s">
        <v>22</v>
      </c>
      <c r="B16" s="26" t="s">
        <v>1194</v>
      </c>
      <c r="C16" s="26" t="s">
        <v>1195</v>
      </c>
      <c r="D16" s="26" t="s">
        <v>26</v>
      </c>
      <c r="E16" s="44">
        <v>1</v>
      </c>
      <c r="F16" s="41">
        <v>400000</v>
      </c>
      <c r="G16" s="30">
        <v>0</v>
      </c>
      <c r="H16" s="30">
        <v>400000</v>
      </c>
      <c r="I16" s="30">
        <v>0</v>
      </c>
      <c r="J16" s="50">
        <v>800000</v>
      </c>
      <c r="K16" s="53">
        <v>800000</v>
      </c>
      <c r="L16" s="56">
        <v>0</v>
      </c>
      <c r="M16"/>
      <c r="N16"/>
    </row>
    <row r="17" spans="1:14" ht="30" x14ac:dyDescent="0.25">
      <c r="A17" s="27" t="s">
        <v>22</v>
      </c>
      <c r="B17" s="26" t="s">
        <v>1206</v>
      </c>
      <c r="C17" s="26" t="s">
        <v>1207</v>
      </c>
      <c r="D17" s="26" t="s">
        <v>26</v>
      </c>
      <c r="E17" s="44">
        <v>1</v>
      </c>
      <c r="F17" s="41">
        <v>250000</v>
      </c>
      <c r="G17" s="30">
        <v>0</v>
      </c>
      <c r="H17" s="30">
        <v>250000</v>
      </c>
      <c r="I17" s="30">
        <v>0</v>
      </c>
      <c r="J17" s="50">
        <v>250000</v>
      </c>
      <c r="K17" s="53">
        <v>250000</v>
      </c>
      <c r="L17" s="56">
        <v>0</v>
      </c>
      <c r="M17"/>
      <c r="N17"/>
    </row>
    <row r="18" spans="1:14" x14ac:dyDescent="0.25">
      <c r="A18" s="37" t="s">
        <v>235</v>
      </c>
      <c r="B18" s="38"/>
      <c r="C18" s="38"/>
      <c r="D18" s="38"/>
      <c r="E18" s="45">
        <v>2</v>
      </c>
      <c r="F18" s="42">
        <v>650000</v>
      </c>
      <c r="G18" s="39">
        <v>0</v>
      </c>
      <c r="H18" s="39">
        <v>650000</v>
      </c>
      <c r="I18" s="39">
        <v>0</v>
      </c>
      <c r="J18" s="51">
        <v>1050000</v>
      </c>
      <c r="K18" s="54">
        <v>1050000</v>
      </c>
      <c r="L18" s="57">
        <v>0</v>
      </c>
      <c r="M18"/>
      <c r="N18"/>
    </row>
    <row r="19" spans="1:14" ht="45" x14ac:dyDescent="0.25">
      <c r="A19" s="26" t="s">
        <v>52</v>
      </c>
      <c r="B19" s="26" t="s">
        <v>1283</v>
      </c>
      <c r="C19" s="26" t="s">
        <v>1284</v>
      </c>
      <c r="D19" s="26" t="s">
        <v>48</v>
      </c>
      <c r="E19" s="44">
        <v>1</v>
      </c>
      <c r="F19" s="41">
        <v>144710</v>
      </c>
      <c r="G19" s="30">
        <v>0</v>
      </c>
      <c r="H19" s="30">
        <v>144710</v>
      </c>
      <c r="I19" s="30">
        <v>0</v>
      </c>
      <c r="J19" s="50">
        <v>1300000</v>
      </c>
      <c r="K19" s="53">
        <v>1300000</v>
      </c>
      <c r="L19" s="56">
        <v>0</v>
      </c>
      <c r="M19"/>
      <c r="N19"/>
    </row>
    <row r="20" spans="1:14" x14ac:dyDescent="0.25">
      <c r="A20" s="37" t="s">
        <v>1066</v>
      </c>
      <c r="B20" s="38"/>
      <c r="C20" s="38"/>
      <c r="D20" s="38"/>
      <c r="E20" s="45">
        <v>1</v>
      </c>
      <c r="F20" s="42">
        <v>144710</v>
      </c>
      <c r="G20" s="39">
        <v>0</v>
      </c>
      <c r="H20" s="39">
        <v>144710</v>
      </c>
      <c r="I20" s="39">
        <v>0</v>
      </c>
      <c r="J20" s="51">
        <v>1300000</v>
      </c>
      <c r="K20" s="54">
        <v>1300000</v>
      </c>
      <c r="L20" s="57">
        <v>0</v>
      </c>
      <c r="M20"/>
      <c r="N20"/>
    </row>
    <row r="21" spans="1:14" ht="30" x14ac:dyDescent="0.25">
      <c r="A21" s="26" t="s">
        <v>47</v>
      </c>
      <c r="B21" s="26" t="s">
        <v>589</v>
      </c>
      <c r="C21" s="26" t="s">
        <v>590</v>
      </c>
      <c r="D21" s="26" t="s">
        <v>50</v>
      </c>
      <c r="E21" s="44">
        <v>1</v>
      </c>
      <c r="F21" s="41">
        <v>641510</v>
      </c>
      <c r="G21" s="30">
        <v>641510</v>
      </c>
      <c r="H21" s="30">
        <v>0</v>
      </c>
      <c r="I21" s="30">
        <v>0</v>
      </c>
      <c r="J21" s="50">
        <v>6529678</v>
      </c>
      <c r="K21" s="53">
        <v>6529678</v>
      </c>
      <c r="L21" s="56">
        <v>0</v>
      </c>
      <c r="M21"/>
      <c r="N21"/>
    </row>
    <row r="22" spans="1:14" x14ac:dyDescent="0.25">
      <c r="A22" s="37" t="s">
        <v>236</v>
      </c>
      <c r="B22" s="38"/>
      <c r="C22" s="38"/>
      <c r="D22" s="38"/>
      <c r="E22" s="45">
        <v>1</v>
      </c>
      <c r="F22" s="42">
        <v>641510</v>
      </c>
      <c r="G22" s="39">
        <v>641510</v>
      </c>
      <c r="H22" s="39">
        <v>0</v>
      </c>
      <c r="I22" s="39">
        <v>0</v>
      </c>
      <c r="J22" s="51">
        <v>6529678</v>
      </c>
      <c r="K22" s="54">
        <v>6529678</v>
      </c>
      <c r="L22" s="57">
        <v>0</v>
      </c>
      <c r="M22"/>
      <c r="N22"/>
    </row>
    <row r="23" spans="1:14" ht="30" x14ac:dyDescent="0.25">
      <c r="A23" s="26" t="s">
        <v>1071</v>
      </c>
      <c r="B23" s="26" t="s">
        <v>42</v>
      </c>
      <c r="C23" s="26" t="s">
        <v>43</v>
      </c>
      <c r="D23" s="26" t="s">
        <v>35</v>
      </c>
      <c r="E23" s="44">
        <v>1</v>
      </c>
      <c r="F23" s="41">
        <v>337000</v>
      </c>
      <c r="G23" s="30">
        <v>337000</v>
      </c>
      <c r="H23" s="30">
        <v>0</v>
      </c>
      <c r="I23" s="30">
        <v>0</v>
      </c>
      <c r="J23" s="50">
        <v>3000000</v>
      </c>
      <c r="K23" s="53">
        <v>3000000</v>
      </c>
      <c r="L23" s="56">
        <v>0</v>
      </c>
      <c r="M23"/>
      <c r="N23"/>
    </row>
    <row r="24" spans="1:14" ht="30" x14ac:dyDescent="0.25">
      <c r="A24" s="27" t="s">
        <v>1071</v>
      </c>
      <c r="B24" s="26" t="s">
        <v>44</v>
      </c>
      <c r="C24" s="26" t="s">
        <v>45</v>
      </c>
      <c r="D24" s="26" t="s">
        <v>35</v>
      </c>
      <c r="E24" s="44">
        <v>1</v>
      </c>
      <c r="F24" s="41">
        <v>305000</v>
      </c>
      <c r="G24" s="30">
        <v>305000</v>
      </c>
      <c r="H24" s="30">
        <v>0</v>
      </c>
      <c r="I24" s="30">
        <v>0</v>
      </c>
      <c r="J24" s="50">
        <v>2800000</v>
      </c>
      <c r="K24" s="53">
        <v>2800000</v>
      </c>
      <c r="L24" s="56">
        <v>0</v>
      </c>
      <c r="M24"/>
      <c r="N24"/>
    </row>
    <row r="25" spans="1:14" ht="30" x14ac:dyDescent="0.25">
      <c r="A25" s="27" t="s">
        <v>1071</v>
      </c>
      <c r="B25" s="26" t="s">
        <v>46</v>
      </c>
      <c r="C25" s="26" t="s">
        <v>579</v>
      </c>
      <c r="D25" s="26" t="s">
        <v>35</v>
      </c>
      <c r="E25" s="44">
        <v>1</v>
      </c>
      <c r="F25" s="41">
        <v>185000</v>
      </c>
      <c r="G25" s="30">
        <v>185000</v>
      </c>
      <c r="H25" s="30">
        <v>0</v>
      </c>
      <c r="I25" s="30">
        <v>0</v>
      </c>
      <c r="J25" s="50">
        <v>1800000</v>
      </c>
      <c r="K25" s="53">
        <v>1800000</v>
      </c>
      <c r="L25" s="56">
        <v>0</v>
      </c>
      <c r="M25"/>
      <c r="N25"/>
    </row>
    <row r="26" spans="1:14" ht="30" x14ac:dyDescent="0.25">
      <c r="A26" s="27" t="s">
        <v>1071</v>
      </c>
      <c r="B26" s="26" t="s">
        <v>581</v>
      </c>
      <c r="C26" s="26" t="s">
        <v>582</v>
      </c>
      <c r="D26" s="26" t="s">
        <v>35</v>
      </c>
      <c r="E26" s="44">
        <v>1</v>
      </c>
      <c r="F26" s="41">
        <v>485000</v>
      </c>
      <c r="G26" s="30">
        <v>485000</v>
      </c>
      <c r="H26" s="30">
        <v>0</v>
      </c>
      <c r="I26" s="30">
        <v>0</v>
      </c>
      <c r="J26" s="50">
        <v>4300000</v>
      </c>
      <c r="K26" s="53">
        <v>4300000</v>
      </c>
      <c r="L26" s="56">
        <v>0</v>
      </c>
      <c r="M26"/>
      <c r="N26"/>
    </row>
    <row r="27" spans="1:14" ht="30" x14ac:dyDescent="0.25">
      <c r="A27" s="27" t="s">
        <v>1071</v>
      </c>
      <c r="B27" s="26" t="s">
        <v>1254</v>
      </c>
      <c r="C27" s="26" t="s">
        <v>1255</v>
      </c>
      <c r="D27" s="26" t="s">
        <v>35</v>
      </c>
      <c r="E27" s="44">
        <v>1</v>
      </c>
      <c r="F27" s="41">
        <v>181670</v>
      </c>
      <c r="G27" s="30">
        <v>0</v>
      </c>
      <c r="H27" s="30">
        <v>181670</v>
      </c>
      <c r="I27" s="30">
        <v>0</v>
      </c>
      <c r="J27" s="50">
        <v>1800000</v>
      </c>
      <c r="K27" s="53">
        <v>1800000</v>
      </c>
      <c r="L27" s="56">
        <v>0</v>
      </c>
      <c r="M27"/>
      <c r="N27"/>
    </row>
    <row r="28" spans="1:14" ht="30" x14ac:dyDescent="0.25">
      <c r="A28" s="27" t="s">
        <v>1071</v>
      </c>
      <c r="B28" s="26" t="s">
        <v>1267</v>
      </c>
      <c r="C28" s="26" t="s">
        <v>1268</v>
      </c>
      <c r="D28" s="26" t="s">
        <v>35</v>
      </c>
      <c r="E28" s="44">
        <v>1</v>
      </c>
      <c r="F28" s="41">
        <v>215010</v>
      </c>
      <c r="G28" s="30">
        <v>0</v>
      </c>
      <c r="H28" s="30">
        <v>215010</v>
      </c>
      <c r="I28" s="30">
        <v>0</v>
      </c>
      <c r="J28" s="50">
        <v>165000</v>
      </c>
      <c r="K28" s="53">
        <v>165000</v>
      </c>
      <c r="L28" s="56">
        <v>0</v>
      </c>
      <c r="M28"/>
      <c r="N28"/>
    </row>
    <row r="29" spans="1:14" ht="30" x14ac:dyDescent="0.25">
      <c r="A29" s="37" t="s">
        <v>1162</v>
      </c>
      <c r="B29" s="38"/>
      <c r="C29" s="38"/>
      <c r="D29" s="38"/>
      <c r="E29" s="45">
        <v>6</v>
      </c>
      <c r="F29" s="42">
        <v>1708680</v>
      </c>
      <c r="G29" s="39">
        <v>1312000</v>
      </c>
      <c r="H29" s="39">
        <v>396680</v>
      </c>
      <c r="I29" s="39">
        <v>0</v>
      </c>
      <c r="J29" s="51">
        <v>13865000</v>
      </c>
      <c r="K29" s="54">
        <v>13865000</v>
      </c>
      <c r="L29" s="57">
        <v>0</v>
      </c>
      <c r="M29"/>
      <c r="N29"/>
    </row>
    <row r="30" spans="1:14" ht="30" x14ac:dyDescent="0.25">
      <c r="A30" s="26" t="s">
        <v>66</v>
      </c>
      <c r="B30" s="26" t="s">
        <v>69</v>
      </c>
      <c r="C30" s="26" t="s">
        <v>675</v>
      </c>
      <c r="D30" s="26" t="s">
        <v>70</v>
      </c>
      <c r="E30" s="44">
        <v>1</v>
      </c>
      <c r="F30" s="41">
        <v>175000</v>
      </c>
      <c r="G30" s="30">
        <v>175000</v>
      </c>
      <c r="H30" s="30">
        <v>0</v>
      </c>
      <c r="I30" s="30">
        <v>0</v>
      </c>
      <c r="J30" s="50">
        <v>1400000</v>
      </c>
      <c r="K30" s="53">
        <v>1400000</v>
      </c>
      <c r="L30" s="56">
        <v>0</v>
      </c>
      <c r="M30"/>
      <c r="N30"/>
    </row>
    <row r="31" spans="1:14" x14ac:dyDescent="0.25">
      <c r="A31" s="37" t="s">
        <v>237</v>
      </c>
      <c r="B31" s="38"/>
      <c r="C31" s="38"/>
      <c r="D31" s="38"/>
      <c r="E31" s="45">
        <v>1</v>
      </c>
      <c r="F31" s="42">
        <v>175000</v>
      </c>
      <c r="G31" s="39">
        <v>175000</v>
      </c>
      <c r="H31" s="39">
        <v>0</v>
      </c>
      <c r="I31" s="39">
        <v>0</v>
      </c>
      <c r="J31" s="51">
        <v>1400000</v>
      </c>
      <c r="K31" s="54">
        <v>1400000</v>
      </c>
      <c r="L31" s="57">
        <v>0</v>
      </c>
      <c r="M31"/>
      <c r="N31"/>
    </row>
    <row r="32" spans="1:14" x14ac:dyDescent="0.25">
      <c r="A32" s="26" t="s">
        <v>49</v>
      </c>
      <c r="B32" s="26" t="s">
        <v>1574</v>
      </c>
      <c r="C32" s="26" t="s">
        <v>1575</v>
      </c>
      <c r="D32" s="26" t="s">
        <v>48</v>
      </c>
      <c r="E32" s="44">
        <v>1</v>
      </c>
      <c r="F32" s="41">
        <v>1590620</v>
      </c>
      <c r="G32" s="30">
        <v>1590620</v>
      </c>
      <c r="H32" s="30">
        <v>0</v>
      </c>
      <c r="I32" s="30">
        <v>0</v>
      </c>
      <c r="J32" s="50">
        <v>0</v>
      </c>
      <c r="K32" s="53">
        <v>0</v>
      </c>
      <c r="L32" s="56">
        <v>0</v>
      </c>
      <c r="M32"/>
      <c r="N32"/>
    </row>
    <row r="33" spans="1:14" x14ac:dyDescent="0.25">
      <c r="A33" s="27" t="s">
        <v>49</v>
      </c>
      <c r="B33" s="26" t="s">
        <v>1350</v>
      </c>
      <c r="C33" s="26" t="s">
        <v>1351</v>
      </c>
      <c r="D33" s="26" t="s">
        <v>48</v>
      </c>
      <c r="E33" s="44">
        <v>1</v>
      </c>
      <c r="F33" s="41">
        <v>2809350</v>
      </c>
      <c r="G33" s="30">
        <v>2809350</v>
      </c>
      <c r="H33" s="30">
        <v>0</v>
      </c>
      <c r="I33" s="30">
        <v>0</v>
      </c>
      <c r="J33" s="50">
        <v>6027490</v>
      </c>
      <c r="K33" s="53">
        <v>6027490</v>
      </c>
      <c r="L33" s="56">
        <v>0</v>
      </c>
      <c r="M33"/>
      <c r="N33"/>
    </row>
    <row r="34" spans="1:14" ht="30" x14ac:dyDescent="0.25">
      <c r="A34" s="27" t="s">
        <v>49</v>
      </c>
      <c r="B34" s="26" t="s">
        <v>76</v>
      </c>
      <c r="C34" s="26" t="s">
        <v>683</v>
      </c>
      <c r="D34" s="26" t="s">
        <v>50</v>
      </c>
      <c r="E34" s="44">
        <v>1</v>
      </c>
      <c r="F34" s="41">
        <v>1038930</v>
      </c>
      <c r="G34" s="30">
        <v>1038930</v>
      </c>
      <c r="H34" s="30">
        <v>0</v>
      </c>
      <c r="I34" s="30">
        <v>0</v>
      </c>
      <c r="J34" s="50">
        <v>0</v>
      </c>
      <c r="K34" s="53">
        <v>0</v>
      </c>
      <c r="L34" s="56">
        <v>0</v>
      </c>
      <c r="M34"/>
      <c r="N34"/>
    </row>
    <row r="35" spans="1:14" ht="30" x14ac:dyDescent="0.25">
      <c r="A35" s="27" t="s">
        <v>49</v>
      </c>
      <c r="B35" s="26" t="s">
        <v>55</v>
      </c>
      <c r="C35" s="26" t="s">
        <v>56</v>
      </c>
      <c r="D35" s="26" t="s">
        <v>57</v>
      </c>
      <c r="E35" s="44">
        <v>1</v>
      </c>
      <c r="F35" s="41">
        <v>270000</v>
      </c>
      <c r="G35" s="30">
        <v>270000</v>
      </c>
      <c r="H35" s="30">
        <v>0</v>
      </c>
      <c r="I35" s="30">
        <v>0</v>
      </c>
      <c r="J35" s="50">
        <v>2000000</v>
      </c>
      <c r="K35" s="53">
        <v>2000000</v>
      </c>
      <c r="L35" s="56">
        <v>0</v>
      </c>
      <c r="M35"/>
      <c r="N35"/>
    </row>
    <row r="36" spans="1:14" x14ac:dyDescent="0.25">
      <c r="A36" s="27" t="s">
        <v>49</v>
      </c>
      <c r="B36" s="26" t="s">
        <v>608</v>
      </c>
      <c r="C36" s="26" t="s">
        <v>609</v>
      </c>
      <c r="D36" s="26" t="s">
        <v>48</v>
      </c>
      <c r="E36" s="44">
        <v>1</v>
      </c>
      <c r="F36" s="41">
        <v>100500</v>
      </c>
      <c r="G36" s="30">
        <v>0</v>
      </c>
      <c r="H36" s="30">
        <v>100500</v>
      </c>
      <c r="I36" s="30">
        <v>0</v>
      </c>
      <c r="J36" s="50">
        <v>0</v>
      </c>
      <c r="K36" s="53">
        <v>0</v>
      </c>
      <c r="L36" s="56">
        <v>0</v>
      </c>
      <c r="M36"/>
      <c r="N36"/>
    </row>
    <row r="37" spans="1:14" x14ac:dyDescent="0.25">
      <c r="A37" s="27" t="s">
        <v>49</v>
      </c>
      <c r="B37" s="26" t="s">
        <v>624</v>
      </c>
      <c r="C37" s="26" t="s">
        <v>625</v>
      </c>
      <c r="D37" s="26" t="s">
        <v>48</v>
      </c>
      <c r="E37" s="44">
        <v>1</v>
      </c>
      <c r="F37" s="41">
        <v>4902080</v>
      </c>
      <c r="G37" s="30">
        <v>4902080</v>
      </c>
      <c r="H37" s="30">
        <v>0</v>
      </c>
      <c r="I37" s="30">
        <v>0</v>
      </c>
      <c r="J37" s="50">
        <v>0</v>
      </c>
      <c r="K37" s="53">
        <v>0</v>
      </c>
      <c r="L37" s="56">
        <v>0</v>
      </c>
      <c r="M37"/>
      <c r="N37"/>
    </row>
    <row r="38" spans="1:14" ht="30" x14ac:dyDescent="0.25">
      <c r="A38" s="27" t="s">
        <v>49</v>
      </c>
      <c r="B38" s="26" t="s">
        <v>627</v>
      </c>
      <c r="C38" s="26" t="s">
        <v>628</v>
      </c>
      <c r="D38" s="26" t="s">
        <v>48</v>
      </c>
      <c r="E38" s="44">
        <v>1</v>
      </c>
      <c r="F38" s="41">
        <v>328720</v>
      </c>
      <c r="G38" s="30">
        <v>328720</v>
      </c>
      <c r="H38" s="30">
        <v>0</v>
      </c>
      <c r="I38" s="30">
        <v>0</v>
      </c>
      <c r="J38" s="50">
        <v>0</v>
      </c>
      <c r="K38" s="53">
        <v>0</v>
      </c>
      <c r="L38" s="56">
        <v>0</v>
      </c>
      <c r="M38"/>
      <c r="N38"/>
    </row>
    <row r="39" spans="1:14" x14ac:dyDescent="0.25">
      <c r="A39" s="27" t="s">
        <v>49</v>
      </c>
      <c r="B39" s="26" t="s">
        <v>635</v>
      </c>
      <c r="C39" s="26" t="s">
        <v>636</v>
      </c>
      <c r="D39" s="26" t="s">
        <v>48</v>
      </c>
      <c r="E39" s="44">
        <v>1</v>
      </c>
      <c r="F39" s="41">
        <v>519020</v>
      </c>
      <c r="G39" s="30">
        <v>519020</v>
      </c>
      <c r="H39" s="30">
        <v>0</v>
      </c>
      <c r="I39" s="30">
        <v>0</v>
      </c>
      <c r="J39" s="50">
        <v>0</v>
      </c>
      <c r="K39" s="53">
        <v>0</v>
      </c>
      <c r="L39" s="56">
        <v>0</v>
      </c>
      <c r="M39"/>
      <c r="N39"/>
    </row>
    <row r="40" spans="1:14" x14ac:dyDescent="0.25">
      <c r="A40" s="27" t="s">
        <v>49</v>
      </c>
      <c r="B40" s="26" t="s">
        <v>643</v>
      </c>
      <c r="C40" s="26" t="s">
        <v>1294</v>
      </c>
      <c r="D40" s="26" t="s">
        <v>50</v>
      </c>
      <c r="E40" s="44">
        <v>1</v>
      </c>
      <c r="F40" s="41">
        <v>757630</v>
      </c>
      <c r="G40" s="30">
        <v>757630</v>
      </c>
      <c r="H40" s="30">
        <v>0</v>
      </c>
      <c r="I40" s="30">
        <v>0</v>
      </c>
      <c r="J40" s="50">
        <v>6698000</v>
      </c>
      <c r="K40" s="53">
        <v>6698000</v>
      </c>
      <c r="L40" s="56">
        <v>0</v>
      </c>
      <c r="M40"/>
      <c r="N40"/>
    </row>
    <row r="41" spans="1:14" ht="30" x14ac:dyDescent="0.25">
      <c r="A41" s="27" t="s">
        <v>49</v>
      </c>
      <c r="B41" s="26" t="s">
        <v>651</v>
      </c>
      <c r="C41" s="26" t="s">
        <v>652</v>
      </c>
      <c r="D41" s="26" t="s">
        <v>201</v>
      </c>
      <c r="E41" s="44">
        <v>1</v>
      </c>
      <c r="F41" s="41">
        <v>697260</v>
      </c>
      <c r="G41" s="30">
        <v>697260</v>
      </c>
      <c r="H41" s="30">
        <v>0</v>
      </c>
      <c r="I41" s="30">
        <v>0</v>
      </c>
      <c r="J41" s="50">
        <v>0</v>
      </c>
      <c r="K41" s="53">
        <v>0</v>
      </c>
      <c r="L41" s="56">
        <v>0</v>
      </c>
      <c r="M41"/>
      <c r="N41"/>
    </row>
    <row r="42" spans="1:14" ht="30" x14ac:dyDescent="0.25">
      <c r="A42" s="27" t="s">
        <v>49</v>
      </c>
      <c r="B42" s="26" t="s">
        <v>668</v>
      </c>
      <c r="C42" s="26" t="s">
        <v>669</v>
      </c>
      <c r="D42" s="26" t="s">
        <v>50</v>
      </c>
      <c r="E42" s="44">
        <v>1</v>
      </c>
      <c r="F42" s="41">
        <v>70000</v>
      </c>
      <c r="G42" s="30">
        <v>70000</v>
      </c>
      <c r="H42" s="30">
        <v>0</v>
      </c>
      <c r="I42" s="30">
        <v>0</v>
      </c>
      <c r="J42" s="50">
        <v>220000</v>
      </c>
      <c r="K42" s="53">
        <v>220000</v>
      </c>
      <c r="L42" s="56">
        <v>0</v>
      </c>
      <c r="M42"/>
      <c r="N42"/>
    </row>
    <row r="43" spans="1:14" ht="30" x14ac:dyDescent="0.25">
      <c r="A43" s="27" t="s">
        <v>49</v>
      </c>
      <c r="B43" s="26" t="s">
        <v>1306</v>
      </c>
      <c r="C43" s="26" t="s">
        <v>1309</v>
      </c>
      <c r="D43" s="26" t="s">
        <v>48</v>
      </c>
      <c r="E43" s="44">
        <v>1</v>
      </c>
      <c r="F43" s="41">
        <v>11101280</v>
      </c>
      <c r="G43" s="30">
        <v>0</v>
      </c>
      <c r="H43" s="30">
        <v>11101280</v>
      </c>
      <c r="I43" s="30">
        <v>0</v>
      </c>
      <c r="J43" s="50">
        <v>415618720</v>
      </c>
      <c r="K43" s="53">
        <v>415618720</v>
      </c>
      <c r="L43" s="56">
        <v>0</v>
      </c>
      <c r="M43"/>
      <c r="N43"/>
    </row>
    <row r="44" spans="1:14" ht="30" x14ac:dyDescent="0.25">
      <c r="A44" s="27" t="s">
        <v>49</v>
      </c>
      <c r="B44" s="26" t="s">
        <v>1364</v>
      </c>
      <c r="C44" s="26" t="s">
        <v>1365</v>
      </c>
      <c r="D44" s="26" t="s">
        <v>48</v>
      </c>
      <c r="E44" s="44">
        <v>1</v>
      </c>
      <c r="F44" s="41">
        <v>2378110</v>
      </c>
      <c r="G44" s="30">
        <v>0</v>
      </c>
      <c r="H44" s="30">
        <v>2378110</v>
      </c>
      <c r="I44" s="30">
        <v>0</v>
      </c>
      <c r="J44" s="50">
        <v>0</v>
      </c>
      <c r="K44" s="53">
        <v>0</v>
      </c>
      <c r="L44" s="56">
        <v>0</v>
      </c>
      <c r="M44"/>
      <c r="N44"/>
    </row>
    <row r="45" spans="1:14" ht="30" x14ac:dyDescent="0.25">
      <c r="A45" s="27" t="s">
        <v>49</v>
      </c>
      <c r="B45" s="26" t="s">
        <v>1374</v>
      </c>
      <c r="C45" s="26" t="s">
        <v>1375</v>
      </c>
      <c r="D45" s="26" t="s">
        <v>63</v>
      </c>
      <c r="E45" s="44">
        <v>1</v>
      </c>
      <c r="F45" s="41">
        <v>1599770</v>
      </c>
      <c r="G45" s="30">
        <v>1599770</v>
      </c>
      <c r="H45" s="30">
        <v>0</v>
      </c>
      <c r="I45" s="30">
        <v>0</v>
      </c>
      <c r="J45" s="50">
        <v>0</v>
      </c>
      <c r="K45" s="53">
        <v>0</v>
      </c>
      <c r="L45" s="56">
        <v>0</v>
      </c>
      <c r="M45"/>
      <c r="N45"/>
    </row>
    <row r="46" spans="1:14" ht="30" x14ac:dyDescent="0.25">
      <c r="A46" s="27" t="s">
        <v>49</v>
      </c>
      <c r="B46" s="26" t="s">
        <v>1384</v>
      </c>
      <c r="C46" s="26" t="s">
        <v>1385</v>
      </c>
      <c r="D46" s="26" t="s">
        <v>63</v>
      </c>
      <c r="E46" s="44">
        <v>1</v>
      </c>
      <c r="F46" s="41">
        <v>2025720</v>
      </c>
      <c r="G46" s="30">
        <v>2025720</v>
      </c>
      <c r="H46" s="30">
        <v>0</v>
      </c>
      <c r="I46" s="30">
        <v>0</v>
      </c>
      <c r="J46" s="50">
        <v>0</v>
      </c>
      <c r="K46" s="53">
        <v>0</v>
      </c>
      <c r="L46" s="56">
        <v>0</v>
      </c>
      <c r="M46"/>
      <c r="N46"/>
    </row>
    <row r="47" spans="1:14" x14ac:dyDescent="0.25">
      <c r="A47" s="27" t="s">
        <v>49</v>
      </c>
      <c r="B47" s="26" t="s">
        <v>1395</v>
      </c>
      <c r="C47" s="26" t="s">
        <v>1396</v>
      </c>
      <c r="D47" s="26" t="s">
        <v>63</v>
      </c>
      <c r="E47" s="44">
        <v>1</v>
      </c>
      <c r="F47" s="41">
        <v>4082801</v>
      </c>
      <c r="G47" s="30">
        <v>0</v>
      </c>
      <c r="H47" s="30">
        <v>4082801</v>
      </c>
      <c r="I47" s="30">
        <v>0</v>
      </c>
      <c r="J47" s="50">
        <v>0</v>
      </c>
      <c r="K47" s="53">
        <v>0</v>
      </c>
      <c r="L47" s="56">
        <v>0</v>
      </c>
      <c r="M47"/>
      <c r="N47"/>
    </row>
    <row r="48" spans="1:14" ht="30" x14ac:dyDescent="0.25">
      <c r="A48" s="27" t="s">
        <v>49</v>
      </c>
      <c r="B48" s="26" t="s">
        <v>1405</v>
      </c>
      <c r="C48" s="26" t="s">
        <v>1406</v>
      </c>
      <c r="D48" s="26" t="s">
        <v>48</v>
      </c>
      <c r="E48" s="44">
        <v>1</v>
      </c>
      <c r="F48" s="41">
        <v>125000</v>
      </c>
      <c r="G48" s="30">
        <v>0</v>
      </c>
      <c r="H48" s="30">
        <v>125000</v>
      </c>
      <c r="I48" s="30">
        <v>0</v>
      </c>
      <c r="J48" s="50">
        <v>0</v>
      </c>
      <c r="K48" s="53">
        <v>0</v>
      </c>
      <c r="L48" s="56">
        <v>0</v>
      </c>
      <c r="M48"/>
      <c r="N48"/>
    </row>
    <row r="49" spans="1:14" ht="30" x14ac:dyDescent="0.25">
      <c r="A49" s="27" t="s">
        <v>49</v>
      </c>
      <c r="B49" s="26" t="s">
        <v>1415</v>
      </c>
      <c r="C49" s="26" t="s">
        <v>1416</v>
      </c>
      <c r="D49" s="26" t="s">
        <v>48</v>
      </c>
      <c r="E49" s="44">
        <v>1</v>
      </c>
      <c r="F49" s="41">
        <v>100000</v>
      </c>
      <c r="G49" s="30">
        <v>0</v>
      </c>
      <c r="H49" s="30">
        <v>100000</v>
      </c>
      <c r="I49" s="30">
        <v>0</v>
      </c>
      <c r="J49" s="50">
        <v>0</v>
      </c>
      <c r="K49" s="53">
        <v>0</v>
      </c>
      <c r="L49" s="56">
        <v>0</v>
      </c>
      <c r="M49"/>
      <c r="N49"/>
    </row>
    <row r="50" spans="1:14" ht="30" x14ac:dyDescent="0.25">
      <c r="A50" s="27" t="s">
        <v>49</v>
      </c>
      <c r="B50" s="26" t="s">
        <v>1427</v>
      </c>
      <c r="C50" s="26" t="s">
        <v>1428</v>
      </c>
      <c r="D50" s="26" t="s">
        <v>48</v>
      </c>
      <c r="E50" s="44">
        <v>1</v>
      </c>
      <c r="F50" s="41">
        <v>39020</v>
      </c>
      <c r="G50" s="30">
        <v>0</v>
      </c>
      <c r="H50" s="30">
        <v>39020</v>
      </c>
      <c r="I50" s="30">
        <v>0</v>
      </c>
      <c r="J50" s="50">
        <v>355000</v>
      </c>
      <c r="K50" s="53">
        <v>355000</v>
      </c>
      <c r="L50" s="56">
        <v>0</v>
      </c>
      <c r="M50"/>
      <c r="N50"/>
    </row>
    <row r="51" spans="1:14" ht="30" x14ac:dyDescent="0.25">
      <c r="A51" s="27" t="s">
        <v>49</v>
      </c>
      <c r="B51" s="26" t="s">
        <v>1441</v>
      </c>
      <c r="C51" s="26" t="s">
        <v>1442</v>
      </c>
      <c r="D51" s="26" t="s">
        <v>48</v>
      </c>
      <c r="E51" s="44">
        <v>1</v>
      </c>
      <c r="F51" s="41">
        <v>100000</v>
      </c>
      <c r="G51" s="30">
        <v>0</v>
      </c>
      <c r="H51" s="30">
        <v>100000</v>
      </c>
      <c r="I51" s="30">
        <v>0</v>
      </c>
      <c r="J51" s="50">
        <v>0</v>
      </c>
      <c r="K51" s="53">
        <v>0</v>
      </c>
      <c r="L51" s="56">
        <v>0</v>
      </c>
      <c r="M51"/>
      <c r="N51"/>
    </row>
    <row r="52" spans="1:14" ht="45" x14ac:dyDescent="0.25">
      <c r="A52" s="27" t="s">
        <v>49</v>
      </c>
      <c r="B52" s="26" t="s">
        <v>1457</v>
      </c>
      <c r="C52" s="26" t="s">
        <v>1458</v>
      </c>
      <c r="D52" s="26" t="s">
        <v>48</v>
      </c>
      <c r="E52" s="44">
        <v>1</v>
      </c>
      <c r="F52" s="41">
        <v>103000</v>
      </c>
      <c r="G52" s="30">
        <v>0</v>
      </c>
      <c r="H52" s="30">
        <v>103000</v>
      </c>
      <c r="I52" s="30">
        <v>0</v>
      </c>
      <c r="J52" s="50">
        <v>1550000</v>
      </c>
      <c r="K52" s="53">
        <v>1550000</v>
      </c>
      <c r="L52" s="56">
        <v>0</v>
      </c>
      <c r="M52"/>
      <c r="N52"/>
    </row>
    <row r="53" spans="1:14" ht="30" x14ac:dyDescent="0.25">
      <c r="A53" s="27" t="s">
        <v>49</v>
      </c>
      <c r="B53" s="26" t="s">
        <v>1469</v>
      </c>
      <c r="C53" s="26" t="s">
        <v>1470</v>
      </c>
      <c r="D53" s="26" t="s">
        <v>48</v>
      </c>
      <c r="E53" s="44">
        <v>1</v>
      </c>
      <c r="F53" s="41">
        <v>175080</v>
      </c>
      <c r="G53" s="30">
        <v>175080</v>
      </c>
      <c r="H53" s="30">
        <v>0</v>
      </c>
      <c r="I53" s="30">
        <v>0</v>
      </c>
      <c r="J53" s="50">
        <v>2795000</v>
      </c>
      <c r="K53" s="53">
        <v>2795000</v>
      </c>
      <c r="L53" s="56">
        <v>0</v>
      </c>
      <c r="M53"/>
      <c r="N53"/>
    </row>
    <row r="54" spans="1:14" ht="30" x14ac:dyDescent="0.25">
      <c r="A54" s="27" t="s">
        <v>49</v>
      </c>
      <c r="B54" s="26" t="s">
        <v>1481</v>
      </c>
      <c r="C54" s="26" t="s">
        <v>1482</v>
      </c>
      <c r="D54" s="26" t="s">
        <v>48</v>
      </c>
      <c r="E54" s="44">
        <v>1</v>
      </c>
      <c r="F54" s="41">
        <v>103020</v>
      </c>
      <c r="G54" s="30">
        <v>0</v>
      </c>
      <c r="H54" s="30">
        <v>103020</v>
      </c>
      <c r="I54" s="30">
        <v>0</v>
      </c>
      <c r="J54" s="50">
        <v>1500000</v>
      </c>
      <c r="K54" s="53">
        <v>1500000</v>
      </c>
      <c r="L54" s="56">
        <v>0</v>
      </c>
      <c r="M54"/>
      <c r="N54"/>
    </row>
    <row r="55" spans="1:14" ht="30" x14ac:dyDescent="0.25">
      <c r="A55" s="27" t="s">
        <v>49</v>
      </c>
      <c r="B55" s="26" t="s">
        <v>1491</v>
      </c>
      <c r="C55" s="26" t="s">
        <v>1492</v>
      </c>
      <c r="D55" s="26" t="s">
        <v>48</v>
      </c>
      <c r="E55" s="44">
        <v>1</v>
      </c>
      <c r="F55" s="41">
        <v>1213890</v>
      </c>
      <c r="G55" s="30">
        <v>0</v>
      </c>
      <c r="H55" s="30">
        <v>1213890</v>
      </c>
      <c r="I55" s="30">
        <v>0</v>
      </c>
      <c r="J55" s="50">
        <v>0</v>
      </c>
      <c r="K55" s="53">
        <v>0</v>
      </c>
      <c r="L55" s="56">
        <v>0</v>
      </c>
      <c r="M55"/>
      <c r="N55"/>
    </row>
    <row r="56" spans="1:14" ht="30" x14ac:dyDescent="0.25">
      <c r="A56" s="27" t="s">
        <v>49</v>
      </c>
      <c r="B56" s="26" t="s">
        <v>1502</v>
      </c>
      <c r="C56" s="26" t="s">
        <v>1503</v>
      </c>
      <c r="D56" s="26" t="s">
        <v>50</v>
      </c>
      <c r="E56" s="44">
        <v>1</v>
      </c>
      <c r="F56" s="41">
        <v>200000</v>
      </c>
      <c r="G56" s="30">
        <v>0</v>
      </c>
      <c r="H56" s="30">
        <v>200000</v>
      </c>
      <c r="I56" s="30">
        <v>0</v>
      </c>
      <c r="J56" s="50">
        <v>0</v>
      </c>
      <c r="K56" s="53">
        <v>0</v>
      </c>
      <c r="L56" s="56">
        <v>0</v>
      </c>
      <c r="M56"/>
      <c r="N56"/>
    </row>
    <row r="57" spans="1:14" ht="30" x14ac:dyDescent="0.25">
      <c r="A57" s="27" t="s">
        <v>49</v>
      </c>
      <c r="B57" s="26" t="s">
        <v>1514</v>
      </c>
      <c r="C57" s="26" t="s">
        <v>1515</v>
      </c>
      <c r="D57" s="26" t="s">
        <v>57</v>
      </c>
      <c r="E57" s="44">
        <v>1</v>
      </c>
      <c r="F57" s="41">
        <v>77170</v>
      </c>
      <c r="G57" s="30">
        <v>77170</v>
      </c>
      <c r="H57" s="30">
        <v>0</v>
      </c>
      <c r="I57" s="30">
        <v>0</v>
      </c>
      <c r="J57" s="50">
        <v>515000</v>
      </c>
      <c r="K57" s="53">
        <v>515000</v>
      </c>
      <c r="L57" s="56">
        <v>0</v>
      </c>
      <c r="M57"/>
      <c r="N57"/>
    </row>
    <row r="58" spans="1:14" ht="30" x14ac:dyDescent="0.25">
      <c r="A58" s="27" t="s">
        <v>49</v>
      </c>
      <c r="B58" s="26" t="s">
        <v>1530</v>
      </c>
      <c r="C58" s="26" t="s">
        <v>1531</v>
      </c>
      <c r="D58" s="26" t="s">
        <v>105</v>
      </c>
      <c r="E58" s="44">
        <v>1</v>
      </c>
      <c r="F58" s="41">
        <v>113000</v>
      </c>
      <c r="G58" s="30">
        <v>0</v>
      </c>
      <c r="H58" s="30">
        <v>113000</v>
      </c>
      <c r="I58" s="30">
        <v>0</v>
      </c>
      <c r="J58" s="50">
        <v>2200000</v>
      </c>
      <c r="K58" s="53">
        <v>2200000</v>
      </c>
      <c r="L58" s="56">
        <v>0</v>
      </c>
      <c r="M58"/>
      <c r="N58"/>
    </row>
    <row r="59" spans="1:14" x14ac:dyDescent="0.25">
      <c r="A59" s="27" t="s">
        <v>49</v>
      </c>
      <c r="B59" s="26" t="s">
        <v>1547</v>
      </c>
      <c r="C59" s="26" t="s">
        <v>1548</v>
      </c>
      <c r="D59" s="26" t="s">
        <v>105</v>
      </c>
      <c r="E59" s="44">
        <v>1</v>
      </c>
      <c r="F59" s="41">
        <v>233850</v>
      </c>
      <c r="G59" s="30">
        <v>0</v>
      </c>
      <c r="H59" s="30">
        <v>233850</v>
      </c>
      <c r="I59" s="30">
        <v>0</v>
      </c>
      <c r="J59" s="50">
        <v>650000</v>
      </c>
      <c r="K59" s="53">
        <v>650000</v>
      </c>
      <c r="L59" s="56">
        <v>0</v>
      </c>
      <c r="M59"/>
      <c r="N59"/>
    </row>
    <row r="60" spans="1:14" ht="30" x14ac:dyDescent="0.25">
      <c r="A60" s="27" t="s">
        <v>49</v>
      </c>
      <c r="B60" s="26" t="s">
        <v>1559</v>
      </c>
      <c r="C60" s="26" t="s">
        <v>1560</v>
      </c>
      <c r="D60" s="26" t="s">
        <v>201</v>
      </c>
      <c r="E60" s="44">
        <v>1</v>
      </c>
      <c r="F60" s="41">
        <v>161000</v>
      </c>
      <c r="G60" s="30">
        <v>0</v>
      </c>
      <c r="H60" s="30">
        <v>161000</v>
      </c>
      <c r="I60" s="30">
        <v>0</v>
      </c>
      <c r="J60" s="50">
        <v>1600000</v>
      </c>
      <c r="K60" s="53">
        <v>1600000</v>
      </c>
      <c r="L60" s="56">
        <v>0</v>
      </c>
      <c r="M60"/>
      <c r="N60"/>
    </row>
    <row r="61" spans="1:14" x14ac:dyDescent="0.25">
      <c r="A61" s="27" t="s">
        <v>49</v>
      </c>
      <c r="B61" s="26" t="s">
        <v>1586</v>
      </c>
      <c r="C61" s="26" t="s">
        <v>1587</v>
      </c>
      <c r="D61" s="26" t="s">
        <v>48</v>
      </c>
      <c r="E61" s="44">
        <v>1</v>
      </c>
      <c r="F61" s="41">
        <v>200000</v>
      </c>
      <c r="G61" s="30">
        <v>0</v>
      </c>
      <c r="H61" s="30">
        <v>200000</v>
      </c>
      <c r="I61" s="30">
        <v>0</v>
      </c>
      <c r="J61" s="50">
        <v>0</v>
      </c>
      <c r="K61" s="53">
        <v>0</v>
      </c>
      <c r="L61" s="56">
        <v>0</v>
      </c>
      <c r="M61"/>
      <c r="N61"/>
    </row>
    <row r="62" spans="1:14" ht="30" x14ac:dyDescent="0.25">
      <c r="A62" s="27" t="s">
        <v>49</v>
      </c>
      <c r="B62" s="26" t="s">
        <v>1596</v>
      </c>
      <c r="C62" s="26" t="s">
        <v>1597</v>
      </c>
      <c r="D62" s="26" t="s">
        <v>48</v>
      </c>
      <c r="E62" s="44">
        <v>1</v>
      </c>
      <c r="F62" s="41">
        <v>346400</v>
      </c>
      <c r="G62" s="30">
        <v>346400</v>
      </c>
      <c r="H62" s="30">
        <v>0</v>
      </c>
      <c r="I62" s="30">
        <v>0</v>
      </c>
      <c r="J62" s="50">
        <v>0</v>
      </c>
      <c r="K62" s="53">
        <v>0</v>
      </c>
      <c r="L62" s="56">
        <v>0</v>
      </c>
      <c r="M62"/>
      <c r="N62"/>
    </row>
    <row r="63" spans="1:14" ht="30" x14ac:dyDescent="0.25">
      <c r="A63" s="27" t="s">
        <v>49</v>
      </c>
      <c r="B63" s="26" t="s">
        <v>1606</v>
      </c>
      <c r="C63" s="26" t="s">
        <v>1607</v>
      </c>
      <c r="D63" s="26" t="s">
        <v>50</v>
      </c>
      <c r="E63" s="44">
        <v>1</v>
      </c>
      <c r="F63" s="41">
        <v>276300</v>
      </c>
      <c r="G63" s="30">
        <v>276300</v>
      </c>
      <c r="H63" s="30">
        <v>0</v>
      </c>
      <c r="I63" s="30">
        <v>0</v>
      </c>
      <c r="J63" s="50">
        <v>0</v>
      </c>
      <c r="K63" s="53">
        <v>0</v>
      </c>
      <c r="L63" s="56">
        <v>0</v>
      </c>
      <c r="M63"/>
      <c r="N63"/>
    </row>
    <row r="64" spans="1:14" ht="30" x14ac:dyDescent="0.25">
      <c r="A64" s="27" t="s">
        <v>49</v>
      </c>
      <c r="B64" s="26" t="s">
        <v>1616</v>
      </c>
      <c r="C64" s="26" t="s">
        <v>1617</v>
      </c>
      <c r="D64" s="26" t="s">
        <v>201</v>
      </c>
      <c r="E64" s="44">
        <v>1</v>
      </c>
      <c r="F64" s="41">
        <v>146240</v>
      </c>
      <c r="G64" s="30">
        <v>146240</v>
      </c>
      <c r="H64" s="30">
        <v>0</v>
      </c>
      <c r="I64" s="30">
        <v>0</v>
      </c>
      <c r="J64" s="50">
        <v>1100000</v>
      </c>
      <c r="K64" s="53">
        <v>1100000</v>
      </c>
      <c r="L64" s="56">
        <v>0</v>
      </c>
      <c r="M64"/>
      <c r="N64"/>
    </row>
    <row r="65" spans="1:14" ht="30" x14ac:dyDescent="0.25">
      <c r="A65" s="27" t="s">
        <v>49</v>
      </c>
      <c r="B65" s="26" t="s">
        <v>1641</v>
      </c>
      <c r="C65" s="26" t="s">
        <v>1642</v>
      </c>
      <c r="D65" s="26" t="s">
        <v>48</v>
      </c>
      <c r="E65" s="44">
        <v>1</v>
      </c>
      <c r="F65" s="41">
        <v>2104310</v>
      </c>
      <c r="G65" s="30">
        <v>0</v>
      </c>
      <c r="H65" s="30">
        <v>2104310</v>
      </c>
      <c r="I65" s="30">
        <v>0</v>
      </c>
      <c r="J65" s="50">
        <v>0</v>
      </c>
      <c r="K65" s="53">
        <v>0</v>
      </c>
      <c r="L65" s="56">
        <v>0</v>
      </c>
      <c r="M65"/>
      <c r="N65"/>
    </row>
    <row r="66" spans="1:14" x14ac:dyDescent="0.25">
      <c r="A66" s="27" t="s">
        <v>49</v>
      </c>
      <c r="B66" s="26" t="s">
        <v>1684</v>
      </c>
      <c r="C66" s="26" t="s">
        <v>1685</v>
      </c>
      <c r="D66" s="26" t="s">
        <v>48</v>
      </c>
      <c r="E66" s="44">
        <v>1</v>
      </c>
      <c r="F66" s="41">
        <v>726090</v>
      </c>
      <c r="G66" s="30">
        <v>0</v>
      </c>
      <c r="H66" s="30">
        <v>726090</v>
      </c>
      <c r="I66" s="30">
        <v>0</v>
      </c>
      <c r="J66" s="50">
        <v>0</v>
      </c>
      <c r="K66" s="53">
        <v>0</v>
      </c>
      <c r="L66" s="56">
        <v>0</v>
      </c>
      <c r="M66"/>
      <c r="N66"/>
    </row>
    <row r="67" spans="1:14" x14ac:dyDescent="0.25">
      <c r="A67" s="37" t="s">
        <v>238</v>
      </c>
      <c r="B67" s="38"/>
      <c r="C67" s="38"/>
      <c r="D67" s="38"/>
      <c r="E67" s="45">
        <v>35</v>
      </c>
      <c r="F67" s="42">
        <v>40815161</v>
      </c>
      <c r="G67" s="39">
        <v>17630290</v>
      </c>
      <c r="H67" s="39">
        <v>23184871</v>
      </c>
      <c r="I67" s="39">
        <v>0</v>
      </c>
      <c r="J67" s="51">
        <v>442829210</v>
      </c>
      <c r="K67" s="54">
        <v>442829210</v>
      </c>
      <c r="L67" s="57">
        <v>0</v>
      </c>
      <c r="M67"/>
      <c r="N67"/>
    </row>
    <row r="68" spans="1:14" ht="30" x14ac:dyDescent="0.25">
      <c r="A68" s="26" t="s">
        <v>75</v>
      </c>
      <c r="B68" s="26" t="s">
        <v>1703</v>
      </c>
      <c r="C68" s="26" t="s">
        <v>1704</v>
      </c>
      <c r="D68" s="26" t="s">
        <v>50</v>
      </c>
      <c r="E68" s="44">
        <v>1</v>
      </c>
      <c r="F68" s="41">
        <v>1987010</v>
      </c>
      <c r="G68" s="30">
        <v>1987010</v>
      </c>
      <c r="H68" s="30">
        <v>0</v>
      </c>
      <c r="I68" s="30">
        <v>0</v>
      </c>
      <c r="J68" s="50">
        <v>0</v>
      </c>
      <c r="K68" s="53">
        <v>0</v>
      </c>
      <c r="L68" s="56">
        <v>0</v>
      </c>
      <c r="M68"/>
      <c r="N68"/>
    </row>
    <row r="69" spans="1:14" x14ac:dyDescent="0.25">
      <c r="A69" s="37" t="s">
        <v>239</v>
      </c>
      <c r="B69" s="38"/>
      <c r="C69" s="38"/>
      <c r="D69" s="38"/>
      <c r="E69" s="45">
        <v>1</v>
      </c>
      <c r="F69" s="42">
        <v>1987010</v>
      </c>
      <c r="G69" s="39">
        <v>1987010</v>
      </c>
      <c r="H69" s="39">
        <v>0</v>
      </c>
      <c r="I69" s="39">
        <v>0</v>
      </c>
      <c r="J69" s="51">
        <v>0</v>
      </c>
      <c r="K69" s="54">
        <v>0</v>
      </c>
      <c r="L69" s="57">
        <v>0</v>
      </c>
      <c r="M69"/>
      <c r="N69"/>
    </row>
    <row r="70" spans="1:14" ht="30" x14ac:dyDescent="0.25">
      <c r="A70" s="26" t="s">
        <v>131</v>
      </c>
      <c r="B70" s="26" t="s">
        <v>1998</v>
      </c>
      <c r="C70" s="26" t="s">
        <v>2000</v>
      </c>
      <c r="D70" s="26" t="s">
        <v>63</v>
      </c>
      <c r="E70" s="44">
        <v>1</v>
      </c>
      <c r="F70" s="41">
        <v>489237</v>
      </c>
      <c r="G70" s="30">
        <v>0</v>
      </c>
      <c r="H70" s="30">
        <v>489237</v>
      </c>
      <c r="I70" s="30">
        <v>0</v>
      </c>
      <c r="J70" s="50">
        <v>0</v>
      </c>
      <c r="K70" s="53">
        <v>0</v>
      </c>
      <c r="L70" s="56">
        <v>0</v>
      </c>
      <c r="M70"/>
      <c r="N70"/>
    </row>
    <row r="71" spans="1:14" ht="30" x14ac:dyDescent="0.25">
      <c r="A71" s="27" t="s">
        <v>131</v>
      </c>
      <c r="B71" s="26" t="s">
        <v>2011</v>
      </c>
      <c r="C71" s="26" t="s">
        <v>2012</v>
      </c>
      <c r="D71" s="26" t="s">
        <v>63</v>
      </c>
      <c r="E71" s="44">
        <v>1</v>
      </c>
      <c r="F71" s="41">
        <v>5185200</v>
      </c>
      <c r="G71" s="30">
        <v>0</v>
      </c>
      <c r="H71" s="30">
        <v>5185200</v>
      </c>
      <c r="I71" s="30">
        <v>0</v>
      </c>
      <c r="J71" s="50">
        <v>0</v>
      </c>
      <c r="K71" s="53">
        <v>0</v>
      </c>
      <c r="L71" s="56">
        <v>0</v>
      </c>
      <c r="M71"/>
      <c r="N71"/>
    </row>
    <row r="72" spans="1:14" ht="30" x14ac:dyDescent="0.25">
      <c r="A72" s="27" t="s">
        <v>131</v>
      </c>
      <c r="B72" s="26" t="s">
        <v>136</v>
      </c>
      <c r="C72" s="26" t="s">
        <v>836</v>
      </c>
      <c r="D72" s="26" t="s">
        <v>63</v>
      </c>
      <c r="E72" s="44">
        <v>1</v>
      </c>
      <c r="F72" s="41">
        <v>1283600</v>
      </c>
      <c r="G72" s="30">
        <v>0</v>
      </c>
      <c r="H72" s="30">
        <v>1283600</v>
      </c>
      <c r="I72" s="30">
        <v>0</v>
      </c>
      <c r="J72" s="50">
        <v>0</v>
      </c>
      <c r="K72" s="53">
        <v>0</v>
      </c>
      <c r="L72" s="56">
        <v>0</v>
      </c>
      <c r="M72"/>
      <c r="N72"/>
    </row>
    <row r="73" spans="1:14" ht="30" x14ac:dyDescent="0.25">
      <c r="A73" s="27" t="s">
        <v>131</v>
      </c>
      <c r="B73" s="26" t="s">
        <v>138</v>
      </c>
      <c r="C73" s="26" t="s">
        <v>840</v>
      </c>
      <c r="D73" s="26" t="s">
        <v>63</v>
      </c>
      <c r="E73" s="44">
        <v>1</v>
      </c>
      <c r="F73" s="41">
        <v>365300</v>
      </c>
      <c r="G73" s="30">
        <v>0</v>
      </c>
      <c r="H73" s="30">
        <v>365300</v>
      </c>
      <c r="I73" s="30">
        <v>0</v>
      </c>
      <c r="J73" s="50">
        <v>0</v>
      </c>
      <c r="K73" s="53">
        <v>0</v>
      </c>
      <c r="L73" s="56">
        <v>0</v>
      </c>
      <c r="M73"/>
      <c r="N73"/>
    </row>
    <row r="74" spans="1:14" ht="30" x14ac:dyDescent="0.25">
      <c r="A74" s="27" t="s">
        <v>131</v>
      </c>
      <c r="B74" s="26" t="s">
        <v>2023</v>
      </c>
      <c r="C74" s="26" t="s">
        <v>2024</v>
      </c>
      <c r="D74" s="26" t="s">
        <v>63</v>
      </c>
      <c r="E74" s="44">
        <v>1</v>
      </c>
      <c r="F74" s="41">
        <v>1220000</v>
      </c>
      <c r="G74" s="30">
        <v>0</v>
      </c>
      <c r="H74" s="30">
        <v>1220000</v>
      </c>
      <c r="I74" s="30">
        <v>0</v>
      </c>
      <c r="J74" s="50">
        <v>0</v>
      </c>
      <c r="K74" s="53">
        <v>0</v>
      </c>
      <c r="L74" s="56">
        <v>0</v>
      </c>
      <c r="M74"/>
      <c r="N74"/>
    </row>
    <row r="75" spans="1:14" ht="30" x14ac:dyDescent="0.25">
      <c r="A75" s="27" t="s">
        <v>131</v>
      </c>
      <c r="B75" s="26" t="s">
        <v>134</v>
      </c>
      <c r="C75" s="26" t="s">
        <v>135</v>
      </c>
      <c r="D75" s="26" t="s">
        <v>63</v>
      </c>
      <c r="E75" s="44">
        <v>1</v>
      </c>
      <c r="F75" s="41">
        <v>4348549</v>
      </c>
      <c r="G75" s="30">
        <v>0</v>
      </c>
      <c r="H75" s="30">
        <v>4348549</v>
      </c>
      <c r="I75" s="30">
        <v>0</v>
      </c>
      <c r="J75" s="50">
        <v>0</v>
      </c>
      <c r="K75" s="53">
        <v>0</v>
      </c>
      <c r="L75" s="56">
        <v>0</v>
      </c>
      <c r="M75"/>
      <c r="N75"/>
    </row>
    <row r="76" spans="1:14" ht="30" x14ac:dyDescent="0.25">
      <c r="A76" s="27" t="s">
        <v>131</v>
      </c>
      <c r="B76" s="26" t="s">
        <v>847</v>
      </c>
      <c r="C76" s="26" t="s">
        <v>848</v>
      </c>
      <c r="D76" s="26" t="s">
        <v>63</v>
      </c>
      <c r="E76" s="44">
        <v>1</v>
      </c>
      <c r="F76" s="41">
        <v>1271249</v>
      </c>
      <c r="G76" s="30">
        <v>0</v>
      </c>
      <c r="H76" s="30">
        <v>1271249</v>
      </c>
      <c r="I76" s="30">
        <v>0</v>
      </c>
      <c r="J76" s="50">
        <v>0</v>
      </c>
      <c r="K76" s="53">
        <v>0</v>
      </c>
      <c r="L76" s="56">
        <v>0</v>
      </c>
      <c r="M76"/>
      <c r="N76"/>
    </row>
    <row r="77" spans="1:14" ht="30" x14ac:dyDescent="0.25">
      <c r="A77" s="37" t="s">
        <v>240</v>
      </c>
      <c r="B77" s="38"/>
      <c r="C77" s="38"/>
      <c r="D77" s="38"/>
      <c r="E77" s="45">
        <v>7</v>
      </c>
      <c r="F77" s="42">
        <v>14163135</v>
      </c>
      <c r="G77" s="39">
        <v>0</v>
      </c>
      <c r="H77" s="39">
        <v>14163135</v>
      </c>
      <c r="I77" s="39">
        <v>0</v>
      </c>
      <c r="J77" s="51">
        <v>0</v>
      </c>
      <c r="K77" s="54">
        <v>0</v>
      </c>
      <c r="L77" s="57">
        <v>0</v>
      </c>
      <c r="M77"/>
      <c r="N77"/>
    </row>
    <row r="78" spans="1:14" ht="30" x14ac:dyDescent="0.25">
      <c r="A78" s="26" t="s">
        <v>107</v>
      </c>
      <c r="B78" s="26" t="s">
        <v>108</v>
      </c>
      <c r="C78" s="26" t="s">
        <v>109</v>
      </c>
      <c r="D78" s="26" t="s">
        <v>50</v>
      </c>
      <c r="E78" s="44">
        <v>1</v>
      </c>
      <c r="F78" s="41">
        <v>800000</v>
      </c>
      <c r="G78" s="30">
        <v>800000</v>
      </c>
      <c r="H78" s="30">
        <v>0</v>
      </c>
      <c r="I78" s="30">
        <v>0</v>
      </c>
      <c r="J78" s="50">
        <v>5000000</v>
      </c>
      <c r="K78" s="53">
        <v>5000000</v>
      </c>
      <c r="L78" s="56">
        <v>0</v>
      </c>
      <c r="M78"/>
      <c r="N78"/>
    </row>
    <row r="79" spans="1:14" ht="30" x14ac:dyDescent="0.25">
      <c r="A79" s="27" t="s">
        <v>107</v>
      </c>
      <c r="B79" s="26" t="s">
        <v>114</v>
      </c>
      <c r="C79" s="26" t="s">
        <v>803</v>
      </c>
      <c r="D79" s="26" t="s">
        <v>50</v>
      </c>
      <c r="E79" s="44">
        <v>1</v>
      </c>
      <c r="F79" s="41">
        <v>202000</v>
      </c>
      <c r="G79" s="30">
        <v>202000</v>
      </c>
      <c r="H79" s="30">
        <v>0</v>
      </c>
      <c r="I79" s="30">
        <v>0</v>
      </c>
      <c r="J79" s="50">
        <v>2000000</v>
      </c>
      <c r="K79" s="53">
        <v>2000000</v>
      </c>
      <c r="L79" s="56">
        <v>0</v>
      </c>
      <c r="M79"/>
      <c r="N79"/>
    </row>
    <row r="80" spans="1:14" ht="30" x14ac:dyDescent="0.25">
      <c r="A80" s="27" t="s">
        <v>107</v>
      </c>
      <c r="B80" s="26" t="s">
        <v>115</v>
      </c>
      <c r="C80" s="26" t="s">
        <v>116</v>
      </c>
      <c r="D80" s="26" t="s">
        <v>50</v>
      </c>
      <c r="E80" s="44">
        <v>1</v>
      </c>
      <c r="F80" s="41">
        <v>181020</v>
      </c>
      <c r="G80" s="30">
        <v>181020</v>
      </c>
      <c r="H80" s="30">
        <v>0</v>
      </c>
      <c r="I80" s="30">
        <v>0</v>
      </c>
      <c r="J80" s="50">
        <v>1300000</v>
      </c>
      <c r="K80" s="53">
        <v>1300000</v>
      </c>
      <c r="L80" s="56">
        <v>0</v>
      </c>
      <c r="M80"/>
      <c r="N80"/>
    </row>
    <row r="81" spans="1:14" ht="45" x14ac:dyDescent="0.25">
      <c r="A81" s="27" t="s">
        <v>107</v>
      </c>
      <c r="B81" s="26" t="s">
        <v>1793</v>
      </c>
      <c r="C81" s="26" t="s">
        <v>1794</v>
      </c>
      <c r="D81" s="26" t="s">
        <v>63</v>
      </c>
      <c r="E81" s="44">
        <v>1</v>
      </c>
      <c r="F81" s="41">
        <v>7203000</v>
      </c>
      <c r="G81" s="30">
        <v>7203000</v>
      </c>
      <c r="H81" s="30">
        <v>0</v>
      </c>
      <c r="I81" s="30">
        <v>0</v>
      </c>
      <c r="J81" s="50">
        <v>0</v>
      </c>
      <c r="K81" s="53">
        <v>0</v>
      </c>
      <c r="L81" s="56">
        <v>0</v>
      </c>
      <c r="M81"/>
      <c r="N81"/>
    </row>
    <row r="82" spans="1:14" ht="30" x14ac:dyDescent="0.25">
      <c r="A82" s="27" t="s">
        <v>107</v>
      </c>
      <c r="B82" s="26" t="s">
        <v>1892</v>
      </c>
      <c r="C82" s="26" t="s">
        <v>1893</v>
      </c>
      <c r="D82" s="26" t="s">
        <v>50</v>
      </c>
      <c r="E82" s="44">
        <v>1</v>
      </c>
      <c r="F82" s="41">
        <v>428750</v>
      </c>
      <c r="G82" s="30">
        <v>428750</v>
      </c>
      <c r="H82" s="30">
        <v>0</v>
      </c>
      <c r="I82" s="30">
        <v>0</v>
      </c>
      <c r="J82" s="50">
        <v>6859510</v>
      </c>
      <c r="K82" s="53">
        <v>6859510</v>
      </c>
      <c r="L82" s="56">
        <v>0</v>
      </c>
      <c r="M82"/>
      <c r="N82"/>
    </row>
    <row r="83" spans="1:14" ht="30" x14ac:dyDescent="0.25">
      <c r="A83" s="37" t="s">
        <v>241</v>
      </c>
      <c r="B83" s="38"/>
      <c r="C83" s="38"/>
      <c r="D83" s="38"/>
      <c r="E83" s="45">
        <v>5</v>
      </c>
      <c r="F83" s="42">
        <v>8814770</v>
      </c>
      <c r="G83" s="39">
        <v>8814770</v>
      </c>
      <c r="H83" s="39">
        <v>0</v>
      </c>
      <c r="I83" s="39">
        <v>0</v>
      </c>
      <c r="J83" s="51">
        <v>15159510</v>
      </c>
      <c r="K83" s="54">
        <v>15159510</v>
      </c>
      <c r="L83" s="57">
        <v>0</v>
      </c>
      <c r="M83"/>
      <c r="N83"/>
    </row>
    <row r="84" spans="1:14" ht="30" x14ac:dyDescent="0.25">
      <c r="A84" s="26" t="s">
        <v>1798</v>
      </c>
      <c r="B84" s="26" t="s">
        <v>1799</v>
      </c>
      <c r="C84" s="26" t="s">
        <v>1800</v>
      </c>
      <c r="D84" s="26" t="s">
        <v>35</v>
      </c>
      <c r="E84" s="44">
        <v>1</v>
      </c>
      <c r="F84" s="41">
        <v>500000</v>
      </c>
      <c r="G84" s="30">
        <v>0</v>
      </c>
      <c r="H84" s="30">
        <v>500000</v>
      </c>
      <c r="I84" s="30">
        <v>0</v>
      </c>
      <c r="J84" s="50">
        <v>0</v>
      </c>
      <c r="K84" s="53">
        <v>0</v>
      </c>
      <c r="L84" s="56">
        <v>0</v>
      </c>
      <c r="M84"/>
      <c r="N84"/>
    </row>
    <row r="85" spans="1:14" x14ac:dyDescent="0.25">
      <c r="A85" s="37" t="s">
        <v>2669</v>
      </c>
      <c r="B85" s="38"/>
      <c r="C85" s="38"/>
      <c r="D85" s="38"/>
      <c r="E85" s="45">
        <v>1</v>
      </c>
      <c r="F85" s="42">
        <v>500000</v>
      </c>
      <c r="G85" s="39">
        <v>0</v>
      </c>
      <c r="H85" s="39">
        <v>500000</v>
      </c>
      <c r="I85" s="39">
        <v>0</v>
      </c>
      <c r="J85" s="51">
        <v>0</v>
      </c>
      <c r="K85" s="54">
        <v>0</v>
      </c>
      <c r="L85" s="57">
        <v>0</v>
      </c>
      <c r="M85"/>
      <c r="N85"/>
    </row>
    <row r="86" spans="1:14" ht="30" x14ac:dyDescent="0.25">
      <c r="A86" s="26" t="s">
        <v>60</v>
      </c>
      <c r="B86" s="26" t="s">
        <v>1651</v>
      </c>
      <c r="C86" s="26" t="s">
        <v>1652</v>
      </c>
      <c r="D86" s="26" t="s">
        <v>63</v>
      </c>
      <c r="E86" s="44">
        <v>1</v>
      </c>
      <c r="F86" s="41">
        <v>250000</v>
      </c>
      <c r="G86" s="30">
        <v>0</v>
      </c>
      <c r="H86" s="30">
        <v>250000</v>
      </c>
      <c r="I86" s="30">
        <v>0</v>
      </c>
      <c r="J86" s="50">
        <v>0</v>
      </c>
      <c r="K86" s="53">
        <v>0</v>
      </c>
      <c r="L86" s="56">
        <v>0</v>
      </c>
      <c r="M86"/>
      <c r="N86"/>
    </row>
    <row r="87" spans="1:14" ht="30" x14ac:dyDescent="0.25">
      <c r="A87" s="27" t="s">
        <v>60</v>
      </c>
      <c r="B87" s="26" t="s">
        <v>691</v>
      </c>
      <c r="C87" s="26" t="s">
        <v>692</v>
      </c>
      <c r="D87" s="26" t="s">
        <v>63</v>
      </c>
      <c r="E87" s="44">
        <v>1</v>
      </c>
      <c r="F87" s="41">
        <v>400000</v>
      </c>
      <c r="G87" s="30">
        <v>0</v>
      </c>
      <c r="H87" s="30">
        <v>400000</v>
      </c>
      <c r="I87" s="30">
        <v>0</v>
      </c>
      <c r="J87" s="50">
        <v>0</v>
      </c>
      <c r="K87" s="53">
        <v>0</v>
      </c>
      <c r="L87" s="56">
        <v>0</v>
      </c>
      <c r="M87"/>
      <c r="N87"/>
    </row>
    <row r="88" spans="1:14" ht="30" x14ac:dyDescent="0.25">
      <c r="A88" s="27" t="s">
        <v>60</v>
      </c>
      <c r="B88" s="26" t="s">
        <v>700</v>
      </c>
      <c r="C88" s="26" t="s">
        <v>703</v>
      </c>
      <c r="D88" s="26" t="s">
        <v>48</v>
      </c>
      <c r="E88" s="44">
        <v>1</v>
      </c>
      <c r="F88" s="41">
        <v>850000</v>
      </c>
      <c r="G88" s="30">
        <v>0</v>
      </c>
      <c r="H88" s="30">
        <v>850000</v>
      </c>
      <c r="I88" s="30">
        <v>0</v>
      </c>
      <c r="J88" s="50">
        <v>0</v>
      </c>
      <c r="K88" s="53">
        <v>0</v>
      </c>
      <c r="L88" s="56">
        <v>0</v>
      </c>
      <c r="M88"/>
      <c r="N88"/>
    </row>
    <row r="89" spans="1:14" ht="30" x14ac:dyDescent="0.25">
      <c r="A89" s="27" t="s">
        <v>60</v>
      </c>
      <c r="B89" s="26" t="s">
        <v>1662</v>
      </c>
      <c r="C89" s="26" t="s">
        <v>1663</v>
      </c>
      <c r="D89" s="26" t="s">
        <v>63</v>
      </c>
      <c r="E89" s="44">
        <v>1</v>
      </c>
      <c r="F89" s="41">
        <v>260000</v>
      </c>
      <c r="G89" s="30">
        <v>0</v>
      </c>
      <c r="H89" s="30">
        <v>260000</v>
      </c>
      <c r="I89" s="30">
        <v>0</v>
      </c>
      <c r="J89" s="50">
        <v>0</v>
      </c>
      <c r="K89" s="53">
        <v>0</v>
      </c>
      <c r="L89" s="56">
        <v>0</v>
      </c>
      <c r="M89"/>
      <c r="N89"/>
    </row>
    <row r="90" spans="1:14" ht="45" x14ac:dyDescent="0.25">
      <c r="A90" s="27" t="s">
        <v>60</v>
      </c>
      <c r="B90" s="26" t="s">
        <v>1628</v>
      </c>
      <c r="C90" s="26" t="s">
        <v>1629</v>
      </c>
      <c r="D90" s="26" t="s">
        <v>63</v>
      </c>
      <c r="E90" s="44">
        <v>1</v>
      </c>
      <c r="F90" s="41">
        <v>1700000</v>
      </c>
      <c r="G90" s="30">
        <v>0</v>
      </c>
      <c r="H90" s="30">
        <v>1700000</v>
      </c>
      <c r="I90" s="30">
        <v>0</v>
      </c>
      <c r="J90" s="50">
        <v>0</v>
      </c>
      <c r="K90" s="53">
        <v>0</v>
      </c>
      <c r="L90" s="56">
        <v>0</v>
      </c>
      <c r="M90"/>
      <c r="N90"/>
    </row>
    <row r="91" spans="1:14" ht="30" x14ac:dyDescent="0.25">
      <c r="A91" s="27" t="s">
        <v>60</v>
      </c>
      <c r="B91" s="26" t="s">
        <v>1673</v>
      </c>
      <c r="C91" s="26" t="s">
        <v>1674</v>
      </c>
      <c r="D91" s="26" t="s">
        <v>63</v>
      </c>
      <c r="E91" s="44">
        <v>1</v>
      </c>
      <c r="F91" s="41">
        <v>900000</v>
      </c>
      <c r="G91" s="30">
        <v>0</v>
      </c>
      <c r="H91" s="30">
        <v>900000</v>
      </c>
      <c r="I91" s="30">
        <v>0</v>
      </c>
      <c r="J91" s="50">
        <v>0</v>
      </c>
      <c r="K91" s="53">
        <v>0</v>
      </c>
      <c r="L91" s="56">
        <v>0</v>
      </c>
      <c r="M91"/>
      <c r="N91"/>
    </row>
    <row r="92" spans="1:14" x14ac:dyDescent="0.25">
      <c r="A92" s="37" t="s">
        <v>242</v>
      </c>
      <c r="B92" s="38"/>
      <c r="C92" s="38"/>
      <c r="D92" s="38"/>
      <c r="E92" s="45">
        <v>6</v>
      </c>
      <c r="F92" s="42">
        <v>4360000</v>
      </c>
      <c r="G92" s="39">
        <v>0</v>
      </c>
      <c r="H92" s="39">
        <v>4360000</v>
      </c>
      <c r="I92" s="39">
        <v>0</v>
      </c>
      <c r="J92" s="51">
        <v>0</v>
      </c>
      <c r="K92" s="54">
        <v>0</v>
      </c>
      <c r="L92" s="57">
        <v>0</v>
      </c>
      <c r="M92"/>
      <c r="N92"/>
    </row>
    <row r="93" spans="1:14" ht="45" x14ac:dyDescent="0.25">
      <c r="A93" s="26" t="s">
        <v>139</v>
      </c>
      <c r="B93" s="26" t="s">
        <v>862</v>
      </c>
      <c r="C93" s="26" t="s">
        <v>863</v>
      </c>
      <c r="D93" s="26" t="s">
        <v>26</v>
      </c>
      <c r="E93" s="44">
        <v>1</v>
      </c>
      <c r="F93" s="41">
        <v>2201850</v>
      </c>
      <c r="G93" s="30">
        <v>2201850</v>
      </c>
      <c r="H93" s="30">
        <v>0</v>
      </c>
      <c r="I93" s="30">
        <v>0</v>
      </c>
      <c r="J93" s="50">
        <v>0</v>
      </c>
      <c r="K93" s="53">
        <v>0</v>
      </c>
      <c r="L93" s="56">
        <v>0</v>
      </c>
      <c r="M93"/>
      <c r="N93"/>
    </row>
    <row r="94" spans="1:14" ht="30" x14ac:dyDescent="0.25">
      <c r="A94" s="27" t="s">
        <v>139</v>
      </c>
      <c r="B94" s="26" t="s">
        <v>2033</v>
      </c>
      <c r="C94" s="26" t="s">
        <v>2034</v>
      </c>
      <c r="D94" s="26" t="s">
        <v>26</v>
      </c>
      <c r="E94" s="44">
        <v>1</v>
      </c>
      <c r="F94" s="41">
        <v>757295</v>
      </c>
      <c r="G94" s="30">
        <v>0</v>
      </c>
      <c r="H94" s="30">
        <v>757295</v>
      </c>
      <c r="I94" s="30">
        <v>0</v>
      </c>
      <c r="J94" s="50">
        <v>0</v>
      </c>
      <c r="K94" s="53">
        <v>0</v>
      </c>
      <c r="L94" s="56">
        <v>0</v>
      </c>
      <c r="M94"/>
      <c r="N94"/>
    </row>
    <row r="95" spans="1:14" x14ac:dyDescent="0.25">
      <c r="A95" s="37" t="s">
        <v>243</v>
      </c>
      <c r="B95" s="38"/>
      <c r="C95" s="38"/>
      <c r="D95" s="38"/>
      <c r="E95" s="45">
        <v>2</v>
      </c>
      <c r="F95" s="42">
        <v>2959145</v>
      </c>
      <c r="G95" s="39">
        <v>2201850</v>
      </c>
      <c r="H95" s="39">
        <v>757295</v>
      </c>
      <c r="I95" s="39">
        <v>0</v>
      </c>
      <c r="J95" s="51">
        <v>0</v>
      </c>
      <c r="K95" s="54">
        <v>0</v>
      </c>
      <c r="L95" s="57">
        <v>0</v>
      </c>
      <c r="M95"/>
      <c r="N95"/>
    </row>
    <row r="96" spans="1:14" ht="30" x14ac:dyDescent="0.25">
      <c r="A96" s="26" t="s">
        <v>170</v>
      </c>
      <c r="B96" s="26" t="s">
        <v>217</v>
      </c>
      <c r="C96" s="26" t="s">
        <v>218</v>
      </c>
      <c r="D96" s="26" t="s">
        <v>26</v>
      </c>
      <c r="E96" s="44">
        <v>1</v>
      </c>
      <c r="F96" s="41">
        <v>254990</v>
      </c>
      <c r="G96" s="30">
        <v>254990</v>
      </c>
      <c r="H96" s="30">
        <v>0</v>
      </c>
      <c r="I96" s="30">
        <v>0</v>
      </c>
      <c r="J96" s="50">
        <v>1300000</v>
      </c>
      <c r="K96" s="53">
        <v>1300000</v>
      </c>
      <c r="L96" s="56">
        <v>0</v>
      </c>
      <c r="M96"/>
      <c r="N96"/>
    </row>
    <row r="97" spans="1:14" ht="45" x14ac:dyDescent="0.25">
      <c r="A97" s="27" t="s">
        <v>170</v>
      </c>
      <c r="B97" s="26" t="s">
        <v>174</v>
      </c>
      <c r="C97" s="26" t="s">
        <v>2544</v>
      </c>
      <c r="D97" s="26" t="s">
        <v>57</v>
      </c>
      <c r="E97" s="44">
        <v>1</v>
      </c>
      <c r="F97" s="41">
        <v>897920</v>
      </c>
      <c r="G97" s="30">
        <v>897920</v>
      </c>
      <c r="H97" s="30">
        <v>0</v>
      </c>
      <c r="I97" s="30">
        <v>0</v>
      </c>
      <c r="J97" s="50">
        <v>8000000</v>
      </c>
      <c r="K97" s="53">
        <v>8000000</v>
      </c>
      <c r="L97" s="56">
        <v>0</v>
      </c>
      <c r="M97"/>
      <c r="N97"/>
    </row>
    <row r="98" spans="1:14" ht="30" x14ac:dyDescent="0.25">
      <c r="A98" s="27" t="s">
        <v>170</v>
      </c>
      <c r="B98" s="26" t="s">
        <v>2193</v>
      </c>
      <c r="C98" s="26" t="s">
        <v>2194</v>
      </c>
      <c r="D98" s="26" t="s">
        <v>63</v>
      </c>
      <c r="E98" s="44">
        <v>1</v>
      </c>
      <c r="F98" s="41">
        <v>166000</v>
      </c>
      <c r="G98" s="30">
        <v>0</v>
      </c>
      <c r="H98" s="30">
        <v>166000</v>
      </c>
      <c r="I98" s="30">
        <v>0</v>
      </c>
      <c r="J98" s="50">
        <v>0</v>
      </c>
      <c r="K98" s="53">
        <v>0</v>
      </c>
      <c r="L98" s="56">
        <v>0</v>
      </c>
      <c r="M98"/>
      <c r="N98"/>
    </row>
    <row r="99" spans="1:14" ht="30" x14ac:dyDescent="0.25">
      <c r="A99" s="27" t="s">
        <v>170</v>
      </c>
      <c r="B99" s="26" t="s">
        <v>222</v>
      </c>
      <c r="C99" s="26" t="s">
        <v>223</v>
      </c>
      <c r="D99" s="26" t="s">
        <v>35</v>
      </c>
      <c r="E99" s="44">
        <v>1</v>
      </c>
      <c r="F99" s="41">
        <v>5251000</v>
      </c>
      <c r="G99" s="30">
        <v>5251000</v>
      </c>
      <c r="H99" s="30">
        <v>0</v>
      </c>
      <c r="I99" s="30">
        <v>0</v>
      </c>
      <c r="J99" s="50">
        <v>3605000</v>
      </c>
      <c r="K99" s="53">
        <v>3605000</v>
      </c>
      <c r="L99" s="56">
        <v>0</v>
      </c>
      <c r="M99"/>
      <c r="N99"/>
    </row>
    <row r="100" spans="1:14" ht="30" x14ac:dyDescent="0.25">
      <c r="A100" s="27" t="s">
        <v>170</v>
      </c>
      <c r="B100" s="26" t="s">
        <v>175</v>
      </c>
      <c r="C100" s="26" t="s">
        <v>176</v>
      </c>
      <c r="D100" s="26" t="s">
        <v>26</v>
      </c>
      <c r="E100" s="44">
        <v>1</v>
      </c>
      <c r="F100" s="41">
        <v>270430</v>
      </c>
      <c r="G100" s="30">
        <v>270430</v>
      </c>
      <c r="H100" s="30">
        <v>0</v>
      </c>
      <c r="I100" s="30">
        <v>0</v>
      </c>
      <c r="J100" s="50">
        <v>1900000</v>
      </c>
      <c r="K100" s="53">
        <v>1900000</v>
      </c>
      <c r="L100" s="56">
        <v>0</v>
      </c>
      <c r="M100"/>
      <c r="N100"/>
    </row>
    <row r="101" spans="1:14" ht="30" x14ac:dyDescent="0.25">
      <c r="A101" s="27" t="s">
        <v>170</v>
      </c>
      <c r="B101" s="26" t="s">
        <v>178</v>
      </c>
      <c r="C101" s="26" t="s">
        <v>179</v>
      </c>
      <c r="D101" s="26" t="s">
        <v>57</v>
      </c>
      <c r="E101" s="44">
        <v>1</v>
      </c>
      <c r="F101" s="41">
        <v>270000</v>
      </c>
      <c r="G101" s="30">
        <v>270000</v>
      </c>
      <c r="H101" s="30">
        <v>0</v>
      </c>
      <c r="I101" s="30">
        <v>0</v>
      </c>
      <c r="J101" s="50">
        <v>1900000</v>
      </c>
      <c r="K101" s="53">
        <v>1900000</v>
      </c>
      <c r="L101" s="56">
        <v>0</v>
      </c>
      <c r="M101"/>
      <c r="N101"/>
    </row>
    <row r="102" spans="1:14" x14ac:dyDescent="0.25">
      <c r="A102" s="27" t="s">
        <v>170</v>
      </c>
      <c r="B102" s="26" t="s">
        <v>181</v>
      </c>
      <c r="C102" s="26" t="s">
        <v>2259</v>
      </c>
      <c r="D102" s="26" t="s">
        <v>105</v>
      </c>
      <c r="E102" s="44">
        <v>1</v>
      </c>
      <c r="F102" s="41">
        <v>18129970</v>
      </c>
      <c r="G102" s="30">
        <v>18129970</v>
      </c>
      <c r="H102" s="30">
        <v>0</v>
      </c>
      <c r="I102" s="30">
        <v>0</v>
      </c>
      <c r="J102" s="50">
        <v>0</v>
      </c>
      <c r="K102" s="53">
        <v>0</v>
      </c>
      <c r="L102" s="56">
        <v>0</v>
      </c>
      <c r="M102"/>
      <c r="N102"/>
    </row>
    <row r="103" spans="1:14" ht="30" x14ac:dyDescent="0.25">
      <c r="A103" s="27" t="s">
        <v>170</v>
      </c>
      <c r="B103" s="26" t="s">
        <v>182</v>
      </c>
      <c r="C103" s="26" t="s">
        <v>183</v>
      </c>
      <c r="D103" s="26" t="s">
        <v>184</v>
      </c>
      <c r="E103" s="44">
        <v>1</v>
      </c>
      <c r="F103" s="41">
        <v>1294090</v>
      </c>
      <c r="G103" s="30">
        <v>0</v>
      </c>
      <c r="H103" s="30">
        <v>1294090</v>
      </c>
      <c r="I103" s="30">
        <v>0</v>
      </c>
      <c r="J103" s="50">
        <v>0</v>
      </c>
      <c r="K103" s="53">
        <v>0</v>
      </c>
      <c r="L103" s="56">
        <v>0</v>
      </c>
      <c r="M103"/>
      <c r="N103"/>
    </row>
    <row r="104" spans="1:14" ht="30" x14ac:dyDescent="0.25">
      <c r="A104" s="27" t="s">
        <v>170</v>
      </c>
      <c r="B104" s="26" t="s">
        <v>187</v>
      </c>
      <c r="C104" s="26" t="s">
        <v>950</v>
      </c>
      <c r="D104" s="26" t="s">
        <v>186</v>
      </c>
      <c r="E104" s="44">
        <v>1</v>
      </c>
      <c r="F104" s="41">
        <v>118000</v>
      </c>
      <c r="G104" s="30">
        <v>118000</v>
      </c>
      <c r="H104" s="30">
        <v>0</v>
      </c>
      <c r="I104" s="30">
        <v>0</v>
      </c>
      <c r="J104" s="50">
        <v>900000</v>
      </c>
      <c r="K104" s="53">
        <v>900000</v>
      </c>
      <c r="L104" s="56">
        <v>0</v>
      </c>
      <c r="M104"/>
      <c r="N104"/>
    </row>
    <row r="105" spans="1:14" ht="45" x14ac:dyDescent="0.25">
      <c r="A105" s="27" t="s">
        <v>170</v>
      </c>
      <c r="B105" s="26" t="s">
        <v>2296</v>
      </c>
      <c r="C105" s="26" t="s">
        <v>2297</v>
      </c>
      <c r="D105" s="26" t="s">
        <v>63</v>
      </c>
      <c r="E105" s="44">
        <v>1</v>
      </c>
      <c r="F105" s="41">
        <v>122110</v>
      </c>
      <c r="G105" s="30">
        <v>0</v>
      </c>
      <c r="H105" s="30">
        <v>122110</v>
      </c>
      <c r="I105" s="30">
        <v>0</v>
      </c>
      <c r="J105" s="50">
        <v>0</v>
      </c>
      <c r="K105" s="53">
        <v>0</v>
      </c>
      <c r="L105" s="56">
        <v>0</v>
      </c>
      <c r="M105"/>
      <c r="N105"/>
    </row>
    <row r="106" spans="1:14" ht="30" x14ac:dyDescent="0.25">
      <c r="A106" s="27" t="s">
        <v>170</v>
      </c>
      <c r="B106" s="26" t="s">
        <v>220</v>
      </c>
      <c r="C106" s="26" t="s">
        <v>952</v>
      </c>
      <c r="D106" s="26" t="s">
        <v>127</v>
      </c>
      <c r="E106" s="44">
        <v>1</v>
      </c>
      <c r="F106" s="41">
        <v>184740</v>
      </c>
      <c r="G106" s="30">
        <v>184740</v>
      </c>
      <c r="H106" s="30">
        <v>0</v>
      </c>
      <c r="I106" s="30">
        <v>0</v>
      </c>
      <c r="J106" s="50">
        <v>1200000</v>
      </c>
      <c r="K106" s="53">
        <v>1200000</v>
      </c>
      <c r="L106" s="56">
        <v>0</v>
      </c>
      <c r="M106"/>
      <c r="N106"/>
    </row>
    <row r="107" spans="1:14" ht="30" x14ac:dyDescent="0.25">
      <c r="A107" s="27" t="s">
        <v>170</v>
      </c>
      <c r="B107" s="26" t="s">
        <v>189</v>
      </c>
      <c r="C107" s="26" t="s">
        <v>190</v>
      </c>
      <c r="D107" s="26" t="s">
        <v>50</v>
      </c>
      <c r="E107" s="44">
        <v>1</v>
      </c>
      <c r="F107" s="41">
        <v>586898</v>
      </c>
      <c r="G107" s="30">
        <v>586898</v>
      </c>
      <c r="H107" s="30">
        <v>0</v>
      </c>
      <c r="I107" s="30">
        <v>0</v>
      </c>
      <c r="J107" s="50">
        <v>0</v>
      </c>
      <c r="K107" s="53">
        <v>0</v>
      </c>
      <c r="L107" s="56">
        <v>0</v>
      </c>
      <c r="M107"/>
      <c r="N107"/>
    </row>
    <row r="108" spans="1:14" ht="30" x14ac:dyDescent="0.25">
      <c r="A108" s="27" t="s">
        <v>170</v>
      </c>
      <c r="B108" s="26" t="s">
        <v>212</v>
      </c>
      <c r="C108" s="26" t="s">
        <v>213</v>
      </c>
      <c r="D108" s="26" t="s">
        <v>125</v>
      </c>
      <c r="E108" s="44">
        <v>1</v>
      </c>
      <c r="F108" s="41">
        <v>475010</v>
      </c>
      <c r="G108" s="30">
        <v>475010</v>
      </c>
      <c r="H108" s="30">
        <v>0</v>
      </c>
      <c r="I108" s="30">
        <v>0</v>
      </c>
      <c r="J108" s="50">
        <v>0</v>
      </c>
      <c r="K108" s="53">
        <v>0</v>
      </c>
      <c r="L108" s="56">
        <v>0</v>
      </c>
      <c r="M108"/>
      <c r="N108"/>
    </row>
    <row r="109" spans="1:14" ht="30" x14ac:dyDescent="0.25">
      <c r="A109" s="27" t="s">
        <v>170</v>
      </c>
      <c r="B109" s="26" t="s">
        <v>193</v>
      </c>
      <c r="C109" s="26" t="s">
        <v>194</v>
      </c>
      <c r="D109" s="26" t="s">
        <v>127</v>
      </c>
      <c r="E109" s="44">
        <v>1</v>
      </c>
      <c r="F109" s="41">
        <v>390789</v>
      </c>
      <c r="G109" s="30">
        <v>390789</v>
      </c>
      <c r="H109" s="30">
        <v>0</v>
      </c>
      <c r="I109" s="30">
        <v>0</v>
      </c>
      <c r="J109" s="50">
        <v>0</v>
      </c>
      <c r="K109" s="53">
        <v>0</v>
      </c>
      <c r="L109" s="56">
        <v>0</v>
      </c>
      <c r="M109"/>
      <c r="N109"/>
    </row>
    <row r="110" spans="1:14" ht="30" x14ac:dyDescent="0.25">
      <c r="A110" s="27" t="s">
        <v>170</v>
      </c>
      <c r="B110" s="26" t="s">
        <v>196</v>
      </c>
      <c r="C110" s="26" t="s">
        <v>197</v>
      </c>
      <c r="D110" s="26" t="s">
        <v>125</v>
      </c>
      <c r="E110" s="44">
        <v>1</v>
      </c>
      <c r="F110" s="41">
        <v>317420</v>
      </c>
      <c r="G110" s="30">
        <v>0</v>
      </c>
      <c r="H110" s="30">
        <v>317420</v>
      </c>
      <c r="I110" s="30">
        <v>0</v>
      </c>
      <c r="J110" s="50">
        <v>2500000</v>
      </c>
      <c r="K110" s="53">
        <v>2500000</v>
      </c>
      <c r="L110" s="56">
        <v>0</v>
      </c>
      <c r="M110"/>
      <c r="N110"/>
    </row>
    <row r="111" spans="1:14" ht="60" x14ac:dyDescent="0.25">
      <c r="A111" s="27" t="s">
        <v>170</v>
      </c>
      <c r="B111" s="26" t="s">
        <v>199</v>
      </c>
      <c r="C111" s="26" t="s">
        <v>200</v>
      </c>
      <c r="D111" s="26" t="s">
        <v>72</v>
      </c>
      <c r="E111" s="44">
        <v>1</v>
      </c>
      <c r="F111" s="41">
        <v>300040</v>
      </c>
      <c r="G111" s="30">
        <v>300040</v>
      </c>
      <c r="H111" s="30">
        <v>0</v>
      </c>
      <c r="I111" s="30">
        <v>0</v>
      </c>
      <c r="J111" s="50">
        <v>4000000</v>
      </c>
      <c r="K111" s="53">
        <v>4000000</v>
      </c>
      <c r="L111" s="56">
        <v>0</v>
      </c>
      <c r="M111"/>
      <c r="N111"/>
    </row>
    <row r="112" spans="1:14" ht="45" x14ac:dyDescent="0.25">
      <c r="A112" s="27" t="s">
        <v>170</v>
      </c>
      <c r="B112" s="26" t="s">
        <v>2366</v>
      </c>
      <c r="C112" s="26" t="s">
        <v>2367</v>
      </c>
      <c r="D112" s="26" t="s">
        <v>184</v>
      </c>
      <c r="E112" s="44">
        <v>1</v>
      </c>
      <c r="F112" s="41">
        <v>620760</v>
      </c>
      <c r="G112" s="30">
        <v>0</v>
      </c>
      <c r="H112" s="30">
        <v>620760</v>
      </c>
      <c r="I112" s="30">
        <v>0</v>
      </c>
      <c r="J112" s="50">
        <v>0</v>
      </c>
      <c r="K112" s="53">
        <v>0</v>
      </c>
      <c r="L112" s="56">
        <v>0</v>
      </c>
      <c r="M112"/>
      <c r="N112"/>
    </row>
    <row r="113" spans="1:14" x14ac:dyDescent="0.25">
      <c r="A113" s="27" t="s">
        <v>170</v>
      </c>
      <c r="B113" s="26" t="s">
        <v>2377</v>
      </c>
      <c r="C113" s="26" t="s">
        <v>2378</v>
      </c>
      <c r="D113" s="26" t="s">
        <v>201</v>
      </c>
      <c r="E113" s="44">
        <v>1</v>
      </c>
      <c r="F113" s="41">
        <v>190010</v>
      </c>
      <c r="G113" s="30">
        <v>0</v>
      </c>
      <c r="H113" s="30">
        <v>190010</v>
      </c>
      <c r="I113" s="30">
        <v>0</v>
      </c>
      <c r="J113" s="50">
        <v>1500000</v>
      </c>
      <c r="K113" s="53">
        <v>1500000</v>
      </c>
      <c r="L113" s="56">
        <v>0</v>
      </c>
      <c r="M113"/>
      <c r="N113"/>
    </row>
    <row r="114" spans="1:14" ht="30" x14ac:dyDescent="0.25">
      <c r="A114" s="27" t="s">
        <v>170</v>
      </c>
      <c r="B114" s="26" t="s">
        <v>203</v>
      </c>
      <c r="C114" s="26" t="s">
        <v>204</v>
      </c>
      <c r="D114" s="26" t="s">
        <v>63</v>
      </c>
      <c r="E114" s="44">
        <v>1</v>
      </c>
      <c r="F114" s="41">
        <v>762160</v>
      </c>
      <c r="G114" s="30">
        <v>762160</v>
      </c>
      <c r="H114" s="30">
        <v>0</v>
      </c>
      <c r="I114" s="30">
        <v>0</v>
      </c>
      <c r="J114" s="50">
        <v>5000000</v>
      </c>
      <c r="K114" s="53">
        <v>5000000</v>
      </c>
      <c r="L114" s="56">
        <v>0</v>
      </c>
      <c r="M114"/>
      <c r="N114"/>
    </row>
    <row r="115" spans="1:14" ht="30" x14ac:dyDescent="0.25">
      <c r="A115" s="27" t="s">
        <v>170</v>
      </c>
      <c r="B115" s="26" t="s">
        <v>2390</v>
      </c>
      <c r="C115" s="26" t="s">
        <v>2391</v>
      </c>
      <c r="D115" s="26" t="s">
        <v>125</v>
      </c>
      <c r="E115" s="44">
        <v>1</v>
      </c>
      <c r="F115" s="41">
        <v>1695670</v>
      </c>
      <c r="G115" s="30">
        <v>1695670</v>
      </c>
      <c r="H115" s="30">
        <v>0</v>
      </c>
      <c r="I115" s="30">
        <v>0</v>
      </c>
      <c r="J115" s="50">
        <v>0</v>
      </c>
      <c r="K115" s="53">
        <v>0</v>
      </c>
      <c r="L115" s="56">
        <v>0</v>
      </c>
      <c r="M115"/>
      <c r="N115"/>
    </row>
    <row r="116" spans="1:14" ht="30" x14ac:dyDescent="0.25">
      <c r="A116" s="27" t="s">
        <v>170</v>
      </c>
      <c r="B116" s="26" t="s">
        <v>206</v>
      </c>
      <c r="C116" s="26" t="s">
        <v>207</v>
      </c>
      <c r="D116" s="26" t="s">
        <v>57</v>
      </c>
      <c r="E116" s="44">
        <v>1</v>
      </c>
      <c r="F116" s="41">
        <v>162320</v>
      </c>
      <c r="G116" s="30">
        <v>162320</v>
      </c>
      <c r="H116" s="30">
        <v>0</v>
      </c>
      <c r="I116" s="30">
        <v>0</v>
      </c>
      <c r="J116" s="50">
        <v>1000000</v>
      </c>
      <c r="K116" s="53">
        <v>1000000</v>
      </c>
      <c r="L116" s="56">
        <v>0</v>
      </c>
      <c r="M116"/>
      <c r="N116"/>
    </row>
    <row r="117" spans="1:14" ht="45" x14ac:dyDescent="0.25">
      <c r="A117" s="27" t="s">
        <v>170</v>
      </c>
      <c r="B117" s="26" t="s">
        <v>208</v>
      </c>
      <c r="C117" s="26" t="s">
        <v>977</v>
      </c>
      <c r="D117" s="26" t="s">
        <v>26</v>
      </c>
      <c r="E117" s="44">
        <v>1</v>
      </c>
      <c r="F117" s="41">
        <v>320330</v>
      </c>
      <c r="G117" s="30">
        <v>320330</v>
      </c>
      <c r="H117" s="30">
        <v>0</v>
      </c>
      <c r="I117" s="30">
        <v>0</v>
      </c>
      <c r="J117" s="50">
        <v>3200000</v>
      </c>
      <c r="K117" s="53">
        <v>3200000</v>
      </c>
      <c r="L117" s="56">
        <v>0</v>
      </c>
      <c r="M117"/>
      <c r="N117"/>
    </row>
    <row r="118" spans="1:14" ht="45" x14ac:dyDescent="0.25">
      <c r="A118" s="27" t="s">
        <v>170</v>
      </c>
      <c r="B118" s="26" t="s">
        <v>210</v>
      </c>
      <c r="C118" s="26" t="s">
        <v>982</v>
      </c>
      <c r="D118" s="26" t="s">
        <v>83</v>
      </c>
      <c r="E118" s="44">
        <v>1</v>
      </c>
      <c r="F118" s="41">
        <v>203010</v>
      </c>
      <c r="G118" s="30">
        <v>203010</v>
      </c>
      <c r="H118" s="30">
        <v>0</v>
      </c>
      <c r="I118" s="30">
        <v>0</v>
      </c>
      <c r="J118" s="50">
        <v>1600000</v>
      </c>
      <c r="K118" s="53">
        <v>1600000</v>
      </c>
      <c r="L118" s="56">
        <v>0</v>
      </c>
      <c r="M118"/>
      <c r="N118"/>
    </row>
    <row r="119" spans="1:14" ht="30" x14ac:dyDescent="0.25">
      <c r="A119" s="27" t="s">
        <v>170</v>
      </c>
      <c r="B119" s="26" t="s">
        <v>215</v>
      </c>
      <c r="C119" s="26" t="s">
        <v>216</v>
      </c>
      <c r="D119" s="26" t="s">
        <v>105</v>
      </c>
      <c r="E119" s="44">
        <v>1</v>
      </c>
      <c r="F119" s="41">
        <v>465833</v>
      </c>
      <c r="G119" s="30">
        <v>465833</v>
      </c>
      <c r="H119" s="30">
        <v>0</v>
      </c>
      <c r="I119" s="30">
        <v>0</v>
      </c>
      <c r="J119" s="50">
        <v>0</v>
      </c>
      <c r="K119" s="53">
        <v>0</v>
      </c>
      <c r="L119" s="56">
        <v>0</v>
      </c>
      <c r="M119"/>
      <c r="N119"/>
    </row>
    <row r="120" spans="1:14" ht="30" x14ac:dyDescent="0.25">
      <c r="A120" s="27" t="s">
        <v>170</v>
      </c>
      <c r="B120" s="26" t="s">
        <v>2419</v>
      </c>
      <c r="C120" s="26" t="s">
        <v>2420</v>
      </c>
      <c r="D120" s="26" t="s">
        <v>70</v>
      </c>
      <c r="E120" s="44">
        <v>1</v>
      </c>
      <c r="F120" s="41">
        <v>5000000</v>
      </c>
      <c r="G120" s="30">
        <v>5000000</v>
      </c>
      <c r="H120" s="30">
        <v>0</v>
      </c>
      <c r="I120" s="30">
        <v>0</v>
      </c>
      <c r="J120" s="50">
        <v>20000000</v>
      </c>
      <c r="K120" s="53">
        <v>20000000</v>
      </c>
      <c r="L120" s="56">
        <v>0</v>
      </c>
      <c r="M120"/>
      <c r="N120"/>
    </row>
    <row r="121" spans="1:14" ht="30" x14ac:dyDescent="0.25">
      <c r="A121" s="27" t="s">
        <v>170</v>
      </c>
      <c r="B121" s="26" t="s">
        <v>2438</v>
      </c>
      <c r="C121" s="26" t="s">
        <v>2439</v>
      </c>
      <c r="D121" s="26" t="s">
        <v>70</v>
      </c>
      <c r="E121" s="44">
        <v>1</v>
      </c>
      <c r="F121" s="41">
        <v>682940</v>
      </c>
      <c r="G121" s="30">
        <v>682940</v>
      </c>
      <c r="H121" s="30">
        <v>0</v>
      </c>
      <c r="I121" s="30">
        <v>0</v>
      </c>
      <c r="J121" s="50">
        <v>0</v>
      </c>
      <c r="K121" s="53">
        <v>0</v>
      </c>
      <c r="L121" s="56">
        <v>0</v>
      </c>
      <c r="M121"/>
      <c r="N121"/>
    </row>
    <row r="122" spans="1:14" ht="30" x14ac:dyDescent="0.25">
      <c r="A122" s="27" t="s">
        <v>170</v>
      </c>
      <c r="B122" s="26" t="s">
        <v>989</v>
      </c>
      <c r="C122" s="26" t="s">
        <v>990</v>
      </c>
      <c r="D122" s="26" t="s">
        <v>186</v>
      </c>
      <c r="E122" s="44">
        <v>1</v>
      </c>
      <c r="F122" s="41">
        <v>403620</v>
      </c>
      <c r="G122" s="30">
        <v>403620</v>
      </c>
      <c r="H122" s="30">
        <v>0</v>
      </c>
      <c r="I122" s="30">
        <v>0</v>
      </c>
      <c r="J122" s="50">
        <v>0</v>
      </c>
      <c r="K122" s="53">
        <v>0</v>
      </c>
      <c r="L122" s="56">
        <v>0</v>
      </c>
      <c r="M122"/>
      <c r="N122"/>
    </row>
    <row r="123" spans="1:14" ht="30" x14ac:dyDescent="0.25">
      <c r="A123" s="27" t="s">
        <v>170</v>
      </c>
      <c r="B123" s="26" t="s">
        <v>997</v>
      </c>
      <c r="C123" s="26" t="s">
        <v>998</v>
      </c>
      <c r="D123" s="26" t="s">
        <v>184</v>
      </c>
      <c r="E123" s="44">
        <v>1</v>
      </c>
      <c r="F123" s="41">
        <v>389183</v>
      </c>
      <c r="G123" s="30">
        <v>389183</v>
      </c>
      <c r="H123" s="30">
        <v>0</v>
      </c>
      <c r="I123" s="30">
        <v>0</v>
      </c>
      <c r="J123" s="50">
        <v>0</v>
      </c>
      <c r="K123" s="53">
        <v>0</v>
      </c>
      <c r="L123" s="56">
        <v>0</v>
      </c>
      <c r="M123"/>
      <c r="N123"/>
    </row>
    <row r="124" spans="1:14" ht="45" x14ac:dyDescent="0.25">
      <c r="A124" s="27" t="s">
        <v>170</v>
      </c>
      <c r="B124" s="26" t="s">
        <v>1013</v>
      </c>
      <c r="C124" s="26" t="s">
        <v>1014</v>
      </c>
      <c r="D124" s="26" t="s">
        <v>126</v>
      </c>
      <c r="E124" s="44">
        <v>1</v>
      </c>
      <c r="F124" s="41">
        <v>960020</v>
      </c>
      <c r="G124" s="30">
        <v>960020</v>
      </c>
      <c r="H124" s="30">
        <v>0</v>
      </c>
      <c r="I124" s="30">
        <v>0</v>
      </c>
      <c r="J124" s="50">
        <v>7734100</v>
      </c>
      <c r="K124" s="53">
        <v>7734100</v>
      </c>
      <c r="L124" s="56">
        <v>0</v>
      </c>
      <c r="M124"/>
      <c r="N124"/>
    </row>
    <row r="125" spans="1:14" ht="30" x14ac:dyDescent="0.25">
      <c r="A125" s="27" t="s">
        <v>170</v>
      </c>
      <c r="B125" s="26" t="s">
        <v>1022</v>
      </c>
      <c r="C125" s="26" t="s">
        <v>1023</v>
      </c>
      <c r="D125" s="26" t="s">
        <v>63</v>
      </c>
      <c r="E125" s="44">
        <v>1</v>
      </c>
      <c r="F125" s="41">
        <v>588000</v>
      </c>
      <c r="G125" s="30">
        <v>588000</v>
      </c>
      <c r="H125" s="30">
        <v>0</v>
      </c>
      <c r="I125" s="30">
        <v>0</v>
      </c>
      <c r="J125" s="50">
        <v>0</v>
      </c>
      <c r="K125" s="53">
        <v>0</v>
      </c>
      <c r="L125" s="56">
        <v>0</v>
      </c>
      <c r="M125"/>
      <c r="N125"/>
    </row>
    <row r="126" spans="1:14" ht="30" x14ac:dyDescent="0.25">
      <c r="A126" s="27" t="s">
        <v>170</v>
      </c>
      <c r="B126" s="26" t="s">
        <v>1025</v>
      </c>
      <c r="C126" s="26" t="s">
        <v>1026</v>
      </c>
      <c r="D126" s="26" t="s">
        <v>201</v>
      </c>
      <c r="E126" s="44">
        <v>1</v>
      </c>
      <c r="F126" s="41">
        <v>12710736</v>
      </c>
      <c r="G126" s="30">
        <v>12710736</v>
      </c>
      <c r="H126" s="30">
        <v>0</v>
      </c>
      <c r="I126" s="30">
        <v>0</v>
      </c>
      <c r="J126" s="50">
        <v>0</v>
      </c>
      <c r="K126" s="53">
        <v>0</v>
      </c>
      <c r="L126" s="56">
        <v>0</v>
      </c>
      <c r="M126"/>
      <c r="N126"/>
    </row>
    <row r="127" spans="1:14" ht="30" x14ac:dyDescent="0.25">
      <c r="A127" s="27" t="s">
        <v>170</v>
      </c>
      <c r="B127" s="26" t="s">
        <v>2176</v>
      </c>
      <c r="C127" s="26" t="s">
        <v>2177</v>
      </c>
      <c r="D127" s="26" t="s">
        <v>126</v>
      </c>
      <c r="E127" s="44">
        <v>1</v>
      </c>
      <c r="F127" s="41">
        <v>1531180</v>
      </c>
      <c r="G127" s="30">
        <v>0</v>
      </c>
      <c r="H127" s="30">
        <v>1531180</v>
      </c>
      <c r="I127" s="30">
        <v>0</v>
      </c>
      <c r="J127" s="50">
        <v>0</v>
      </c>
      <c r="K127" s="53">
        <v>0</v>
      </c>
      <c r="L127" s="56">
        <v>0</v>
      </c>
      <c r="M127"/>
      <c r="N127"/>
    </row>
    <row r="128" spans="1:14" ht="30" x14ac:dyDescent="0.25">
      <c r="A128" s="27" t="s">
        <v>170</v>
      </c>
      <c r="B128" s="26" t="s">
        <v>2217</v>
      </c>
      <c r="C128" s="26" t="s">
        <v>2218</v>
      </c>
      <c r="D128" s="26" t="s">
        <v>126</v>
      </c>
      <c r="E128" s="44">
        <v>1</v>
      </c>
      <c r="F128" s="41">
        <v>1278370</v>
      </c>
      <c r="G128" s="30">
        <v>1278370</v>
      </c>
      <c r="H128" s="30">
        <v>0</v>
      </c>
      <c r="I128" s="30">
        <v>0</v>
      </c>
      <c r="J128" s="50">
        <v>0</v>
      </c>
      <c r="K128" s="53">
        <v>0</v>
      </c>
      <c r="L128" s="56">
        <v>0</v>
      </c>
      <c r="M128"/>
      <c r="N128"/>
    </row>
    <row r="129" spans="1:14" ht="45" x14ac:dyDescent="0.25">
      <c r="A129" s="27" t="s">
        <v>170</v>
      </c>
      <c r="B129" s="26" t="s">
        <v>2236</v>
      </c>
      <c r="C129" s="26" t="s">
        <v>2237</v>
      </c>
      <c r="D129" s="26" t="s">
        <v>35</v>
      </c>
      <c r="E129" s="44">
        <v>1</v>
      </c>
      <c r="F129" s="41">
        <v>1556810</v>
      </c>
      <c r="G129" s="30">
        <v>0</v>
      </c>
      <c r="H129" s="30">
        <v>1556810</v>
      </c>
      <c r="I129" s="30">
        <v>0</v>
      </c>
      <c r="J129" s="50">
        <v>0</v>
      </c>
      <c r="K129" s="53">
        <v>0</v>
      </c>
      <c r="L129" s="56">
        <v>0</v>
      </c>
      <c r="M129"/>
      <c r="N129"/>
    </row>
    <row r="130" spans="1:14" x14ac:dyDescent="0.25">
      <c r="A130" s="27" t="s">
        <v>170</v>
      </c>
      <c r="B130" s="26" t="s">
        <v>2248</v>
      </c>
      <c r="C130" s="26" t="s">
        <v>2249</v>
      </c>
      <c r="D130" s="26" t="s">
        <v>57</v>
      </c>
      <c r="E130" s="44">
        <v>1</v>
      </c>
      <c r="F130" s="41">
        <v>954420</v>
      </c>
      <c r="G130" s="30">
        <v>954420</v>
      </c>
      <c r="H130" s="30">
        <v>0</v>
      </c>
      <c r="I130" s="30">
        <v>0</v>
      </c>
      <c r="J130" s="50">
        <v>0</v>
      </c>
      <c r="K130" s="53">
        <v>0</v>
      </c>
      <c r="L130" s="56">
        <v>0</v>
      </c>
      <c r="M130"/>
      <c r="N130"/>
    </row>
    <row r="131" spans="1:14" ht="30" x14ac:dyDescent="0.25">
      <c r="A131" s="27" t="s">
        <v>170</v>
      </c>
      <c r="B131" s="26" t="s">
        <v>2269</v>
      </c>
      <c r="C131" s="26" t="s">
        <v>2270</v>
      </c>
      <c r="D131" s="26" t="s">
        <v>127</v>
      </c>
      <c r="E131" s="44">
        <v>1</v>
      </c>
      <c r="F131" s="41">
        <v>443940</v>
      </c>
      <c r="G131" s="30">
        <v>443940</v>
      </c>
      <c r="H131" s="30">
        <v>0</v>
      </c>
      <c r="I131" s="30">
        <v>0</v>
      </c>
      <c r="J131" s="50">
        <v>0</v>
      </c>
      <c r="K131" s="53">
        <v>0</v>
      </c>
      <c r="L131" s="56">
        <v>0</v>
      </c>
      <c r="M131"/>
      <c r="N131"/>
    </row>
    <row r="132" spans="1:14" ht="30" x14ac:dyDescent="0.25">
      <c r="A132" s="27" t="s">
        <v>170</v>
      </c>
      <c r="B132" s="26" t="s">
        <v>2281</v>
      </c>
      <c r="C132" s="26" t="s">
        <v>2282</v>
      </c>
      <c r="D132" s="26" t="s">
        <v>57</v>
      </c>
      <c r="E132" s="44">
        <v>1</v>
      </c>
      <c r="F132" s="41">
        <v>593350</v>
      </c>
      <c r="G132" s="30">
        <v>0</v>
      </c>
      <c r="H132" s="30">
        <v>593350</v>
      </c>
      <c r="I132" s="30">
        <v>0</v>
      </c>
      <c r="J132" s="50">
        <v>0</v>
      </c>
      <c r="K132" s="53">
        <v>0</v>
      </c>
      <c r="L132" s="56">
        <v>0</v>
      </c>
      <c r="M132"/>
      <c r="N132"/>
    </row>
    <row r="133" spans="1:14" ht="30" x14ac:dyDescent="0.25">
      <c r="A133" s="27" t="s">
        <v>170</v>
      </c>
      <c r="B133" s="26" t="s">
        <v>2311</v>
      </c>
      <c r="C133" s="26" t="s">
        <v>2312</v>
      </c>
      <c r="D133" s="26" t="s">
        <v>121</v>
      </c>
      <c r="E133" s="44">
        <v>1</v>
      </c>
      <c r="F133" s="41">
        <v>3657110</v>
      </c>
      <c r="G133" s="30">
        <v>3657110</v>
      </c>
      <c r="H133" s="30">
        <v>0</v>
      </c>
      <c r="I133" s="30">
        <v>0</v>
      </c>
      <c r="J133" s="50">
        <v>0</v>
      </c>
      <c r="K133" s="53">
        <v>0</v>
      </c>
      <c r="L133" s="56">
        <v>0</v>
      </c>
      <c r="M133"/>
      <c r="N133"/>
    </row>
    <row r="134" spans="1:14" ht="30" x14ac:dyDescent="0.25">
      <c r="A134" s="27" t="s">
        <v>170</v>
      </c>
      <c r="B134" s="26" t="s">
        <v>2331</v>
      </c>
      <c r="C134" s="26" t="s">
        <v>2332</v>
      </c>
      <c r="D134" s="26" t="s">
        <v>70</v>
      </c>
      <c r="E134" s="44">
        <v>1</v>
      </c>
      <c r="F134" s="41">
        <v>2290000</v>
      </c>
      <c r="G134" s="30">
        <v>2290000</v>
      </c>
      <c r="H134" s="30">
        <v>0</v>
      </c>
      <c r="I134" s="30">
        <v>0</v>
      </c>
      <c r="J134" s="50">
        <v>0</v>
      </c>
      <c r="K134" s="53">
        <v>0</v>
      </c>
      <c r="L134" s="56">
        <v>0</v>
      </c>
      <c r="M134"/>
      <c r="N134"/>
    </row>
    <row r="135" spans="1:14" x14ac:dyDescent="0.25">
      <c r="A135" s="27" t="s">
        <v>170</v>
      </c>
      <c r="B135" s="26" t="s">
        <v>2463</v>
      </c>
      <c r="C135" s="26" t="s">
        <v>2464</v>
      </c>
      <c r="D135" s="26" t="s">
        <v>105</v>
      </c>
      <c r="E135" s="44">
        <v>1</v>
      </c>
      <c r="F135" s="41">
        <v>80000</v>
      </c>
      <c r="G135" s="30">
        <v>0</v>
      </c>
      <c r="H135" s="30">
        <v>80000</v>
      </c>
      <c r="I135" s="30">
        <v>0</v>
      </c>
      <c r="J135" s="50">
        <v>0</v>
      </c>
      <c r="K135" s="53">
        <v>0</v>
      </c>
      <c r="L135" s="56">
        <v>0</v>
      </c>
      <c r="M135"/>
      <c r="N135"/>
    </row>
    <row r="136" spans="1:14" ht="45" x14ac:dyDescent="0.25">
      <c r="A136" s="27" t="s">
        <v>170</v>
      </c>
      <c r="B136" s="26" t="s">
        <v>2474</v>
      </c>
      <c r="C136" s="26" t="s">
        <v>2475</v>
      </c>
      <c r="D136" s="26" t="s">
        <v>63</v>
      </c>
      <c r="E136" s="44">
        <v>1</v>
      </c>
      <c r="F136" s="41">
        <v>394000</v>
      </c>
      <c r="G136" s="30">
        <v>0</v>
      </c>
      <c r="H136" s="30">
        <v>394000</v>
      </c>
      <c r="I136" s="30">
        <v>0</v>
      </c>
      <c r="J136" s="50">
        <v>2900000</v>
      </c>
      <c r="K136" s="53">
        <v>2900000</v>
      </c>
      <c r="L136" s="56">
        <v>0</v>
      </c>
      <c r="M136"/>
      <c r="N136"/>
    </row>
    <row r="137" spans="1:14" ht="45" x14ac:dyDescent="0.25">
      <c r="A137" s="27" t="s">
        <v>170</v>
      </c>
      <c r="B137" s="26" t="s">
        <v>2485</v>
      </c>
      <c r="C137" s="26" t="s">
        <v>2486</v>
      </c>
      <c r="D137" s="26" t="s">
        <v>63</v>
      </c>
      <c r="E137" s="44">
        <v>1</v>
      </c>
      <c r="F137" s="41">
        <v>675000</v>
      </c>
      <c r="G137" s="30">
        <v>0</v>
      </c>
      <c r="H137" s="30">
        <v>675000</v>
      </c>
      <c r="I137" s="30">
        <v>0</v>
      </c>
      <c r="J137" s="50">
        <v>0</v>
      </c>
      <c r="K137" s="53">
        <v>0</v>
      </c>
      <c r="L137" s="56">
        <v>0</v>
      </c>
      <c r="M137"/>
      <c r="N137"/>
    </row>
    <row r="138" spans="1:14" ht="30" x14ac:dyDescent="0.25">
      <c r="A138" s="27" t="s">
        <v>170</v>
      </c>
      <c r="B138" s="26" t="s">
        <v>2497</v>
      </c>
      <c r="C138" s="26" t="s">
        <v>2498</v>
      </c>
      <c r="D138" s="26" t="s">
        <v>72</v>
      </c>
      <c r="E138" s="44">
        <v>1</v>
      </c>
      <c r="F138" s="41">
        <v>1000110</v>
      </c>
      <c r="G138" s="30">
        <v>0</v>
      </c>
      <c r="H138" s="30">
        <v>1000110</v>
      </c>
      <c r="I138" s="30">
        <v>0</v>
      </c>
      <c r="J138" s="50">
        <v>18000000</v>
      </c>
      <c r="K138" s="53">
        <v>18000000</v>
      </c>
      <c r="L138" s="56">
        <v>0</v>
      </c>
      <c r="M138"/>
      <c r="N138"/>
    </row>
    <row r="139" spans="1:14" ht="45" x14ac:dyDescent="0.25">
      <c r="A139" s="27" t="s">
        <v>170</v>
      </c>
      <c r="B139" s="26" t="s">
        <v>2512</v>
      </c>
      <c r="C139" s="26" t="s">
        <v>2513</v>
      </c>
      <c r="D139" s="26" t="s">
        <v>105</v>
      </c>
      <c r="E139" s="44">
        <v>1</v>
      </c>
      <c r="F139" s="41">
        <v>326550</v>
      </c>
      <c r="G139" s="30">
        <v>0</v>
      </c>
      <c r="H139" s="30">
        <v>326550</v>
      </c>
      <c r="I139" s="30">
        <v>0</v>
      </c>
      <c r="J139" s="50">
        <v>23000000</v>
      </c>
      <c r="K139" s="53">
        <v>23000000</v>
      </c>
      <c r="L139" s="56">
        <v>0</v>
      </c>
      <c r="M139"/>
      <c r="N139"/>
    </row>
    <row r="140" spans="1:14" ht="30" x14ac:dyDescent="0.25">
      <c r="A140" s="27" t="s">
        <v>170</v>
      </c>
      <c r="B140" s="26" t="s">
        <v>2528</v>
      </c>
      <c r="C140" s="26" t="s">
        <v>2529</v>
      </c>
      <c r="D140" s="26" t="s">
        <v>70</v>
      </c>
      <c r="E140" s="44">
        <v>1</v>
      </c>
      <c r="F140" s="41">
        <v>180000</v>
      </c>
      <c r="G140" s="30">
        <v>0</v>
      </c>
      <c r="H140" s="30">
        <v>180000</v>
      </c>
      <c r="I140" s="30">
        <v>0</v>
      </c>
      <c r="J140" s="50">
        <v>1350000</v>
      </c>
      <c r="K140" s="53">
        <v>1350000</v>
      </c>
      <c r="L140" s="56">
        <v>0</v>
      </c>
      <c r="M140"/>
      <c r="N140"/>
    </row>
    <row r="141" spans="1:14" x14ac:dyDescent="0.25">
      <c r="A141" s="27" t="s">
        <v>170</v>
      </c>
      <c r="B141" s="26" t="s">
        <v>2555</v>
      </c>
      <c r="C141" s="26" t="s">
        <v>2556</v>
      </c>
      <c r="D141" s="26" t="s">
        <v>201</v>
      </c>
      <c r="E141" s="44">
        <v>1</v>
      </c>
      <c r="F141" s="41">
        <v>180000</v>
      </c>
      <c r="G141" s="30">
        <v>0</v>
      </c>
      <c r="H141" s="30">
        <v>180000</v>
      </c>
      <c r="I141" s="30">
        <v>0</v>
      </c>
      <c r="J141" s="50">
        <v>1200000</v>
      </c>
      <c r="K141" s="53">
        <v>1200000</v>
      </c>
      <c r="L141" s="56">
        <v>0</v>
      </c>
      <c r="M141"/>
      <c r="N141"/>
    </row>
    <row r="142" spans="1:14" ht="30" x14ac:dyDescent="0.25">
      <c r="A142" s="27" t="s">
        <v>170</v>
      </c>
      <c r="B142" s="26" t="s">
        <v>2566</v>
      </c>
      <c r="C142" s="26" t="s">
        <v>2567</v>
      </c>
      <c r="D142" s="26" t="s">
        <v>63</v>
      </c>
      <c r="E142" s="44">
        <v>1</v>
      </c>
      <c r="F142" s="41">
        <v>545000</v>
      </c>
      <c r="G142" s="30">
        <v>0</v>
      </c>
      <c r="H142" s="30">
        <v>545000</v>
      </c>
      <c r="I142" s="30">
        <v>0</v>
      </c>
      <c r="J142" s="50">
        <v>1600000</v>
      </c>
      <c r="K142" s="53">
        <v>1600000</v>
      </c>
      <c r="L142" s="56">
        <v>0</v>
      </c>
      <c r="M142"/>
      <c r="N142"/>
    </row>
    <row r="143" spans="1:14" x14ac:dyDescent="0.25">
      <c r="A143" s="37" t="s">
        <v>244</v>
      </c>
      <c r="B143" s="38"/>
      <c r="C143" s="38"/>
      <c r="D143" s="38"/>
      <c r="E143" s="45">
        <v>47</v>
      </c>
      <c r="F143" s="42">
        <v>69869839</v>
      </c>
      <c r="G143" s="39">
        <v>60097449</v>
      </c>
      <c r="H143" s="39">
        <v>9772390</v>
      </c>
      <c r="I143" s="39">
        <v>0</v>
      </c>
      <c r="J143" s="51">
        <v>113389100</v>
      </c>
      <c r="K143" s="54">
        <v>113389100</v>
      </c>
      <c r="L143" s="57">
        <v>0</v>
      </c>
      <c r="M143"/>
      <c r="N143"/>
    </row>
    <row r="144" spans="1:14" ht="30" x14ac:dyDescent="0.25">
      <c r="A144" s="26" t="s">
        <v>144</v>
      </c>
      <c r="B144" s="26" t="s">
        <v>145</v>
      </c>
      <c r="C144" s="26" t="s">
        <v>146</v>
      </c>
      <c r="D144" s="26" t="s">
        <v>26</v>
      </c>
      <c r="E144" s="44">
        <v>1</v>
      </c>
      <c r="F144" s="41">
        <v>427235</v>
      </c>
      <c r="G144" s="30">
        <v>0</v>
      </c>
      <c r="H144" s="30">
        <v>427235</v>
      </c>
      <c r="I144" s="30">
        <v>0</v>
      </c>
      <c r="J144" s="50">
        <v>0</v>
      </c>
      <c r="K144" s="53">
        <v>0</v>
      </c>
      <c r="L144" s="56">
        <v>0</v>
      </c>
      <c r="M144"/>
      <c r="N144"/>
    </row>
    <row r="145" spans="1:14" ht="30" x14ac:dyDescent="0.25">
      <c r="A145" s="27" t="s">
        <v>144</v>
      </c>
      <c r="B145" s="26" t="s">
        <v>150</v>
      </c>
      <c r="C145" s="26" t="s">
        <v>151</v>
      </c>
      <c r="D145" s="26" t="s">
        <v>35</v>
      </c>
      <c r="E145" s="44">
        <v>1</v>
      </c>
      <c r="F145" s="41">
        <v>340012</v>
      </c>
      <c r="G145" s="30">
        <v>0</v>
      </c>
      <c r="H145" s="30">
        <v>340012</v>
      </c>
      <c r="I145" s="30">
        <v>0</v>
      </c>
      <c r="J145" s="50">
        <v>0</v>
      </c>
      <c r="K145" s="53">
        <v>0</v>
      </c>
      <c r="L145" s="56">
        <v>0</v>
      </c>
      <c r="M145"/>
      <c r="N145"/>
    </row>
    <row r="146" spans="1:14" ht="45" x14ac:dyDescent="0.25">
      <c r="A146" s="27" t="s">
        <v>144</v>
      </c>
      <c r="B146" s="26" t="s">
        <v>154</v>
      </c>
      <c r="C146" s="26" t="s">
        <v>899</v>
      </c>
      <c r="D146" s="26" t="s">
        <v>35</v>
      </c>
      <c r="E146" s="44">
        <v>1</v>
      </c>
      <c r="F146" s="41">
        <v>100550</v>
      </c>
      <c r="G146" s="30">
        <v>0</v>
      </c>
      <c r="H146" s="30">
        <v>100550</v>
      </c>
      <c r="I146" s="30">
        <v>0</v>
      </c>
      <c r="J146" s="50">
        <v>1100510</v>
      </c>
      <c r="K146" s="53">
        <v>1100510</v>
      </c>
      <c r="L146" s="56">
        <v>0</v>
      </c>
      <c r="M146"/>
      <c r="N146"/>
    </row>
    <row r="147" spans="1:14" ht="30" x14ac:dyDescent="0.25">
      <c r="A147" s="27" t="s">
        <v>144</v>
      </c>
      <c r="B147" s="26" t="s">
        <v>159</v>
      </c>
      <c r="C147" s="26" t="s">
        <v>160</v>
      </c>
      <c r="D147" s="26" t="s">
        <v>63</v>
      </c>
      <c r="E147" s="44">
        <v>1</v>
      </c>
      <c r="F147" s="41">
        <v>232050</v>
      </c>
      <c r="G147" s="30">
        <v>232050</v>
      </c>
      <c r="H147" s="30">
        <v>0</v>
      </c>
      <c r="I147" s="30">
        <v>0</v>
      </c>
      <c r="J147" s="50">
        <v>0</v>
      </c>
      <c r="K147" s="53">
        <v>0</v>
      </c>
      <c r="L147" s="56">
        <v>0</v>
      </c>
      <c r="M147"/>
      <c r="N147"/>
    </row>
    <row r="148" spans="1:14" ht="30" x14ac:dyDescent="0.25">
      <c r="A148" s="27" t="s">
        <v>144</v>
      </c>
      <c r="B148" s="26" t="s">
        <v>163</v>
      </c>
      <c r="C148" s="26" t="s">
        <v>164</v>
      </c>
      <c r="D148" s="26" t="s">
        <v>35</v>
      </c>
      <c r="E148" s="44">
        <v>1</v>
      </c>
      <c r="F148" s="41">
        <v>194970</v>
      </c>
      <c r="G148" s="30">
        <v>194970</v>
      </c>
      <c r="H148" s="30">
        <v>0</v>
      </c>
      <c r="I148" s="30">
        <v>0</v>
      </c>
      <c r="J148" s="50">
        <v>1400000</v>
      </c>
      <c r="K148" s="53">
        <v>1400000</v>
      </c>
      <c r="L148" s="56">
        <v>0</v>
      </c>
      <c r="M148"/>
      <c r="N148"/>
    </row>
    <row r="149" spans="1:14" ht="30" x14ac:dyDescent="0.25">
      <c r="A149" s="27" t="s">
        <v>144</v>
      </c>
      <c r="B149" s="26" t="s">
        <v>867</v>
      </c>
      <c r="C149" s="26" t="s">
        <v>158</v>
      </c>
      <c r="D149" s="26" t="s">
        <v>35</v>
      </c>
      <c r="E149" s="44">
        <v>1</v>
      </c>
      <c r="F149" s="41">
        <v>2395310</v>
      </c>
      <c r="G149" s="30">
        <v>2395310</v>
      </c>
      <c r="H149" s="30">
        <v>0</v>
      </c>
      <c r="I149" s="30">
        <v>0</v>
      </c>
      <c r="J149" s="50">
        <v>0</v>
      </c>
      <c r="K149" s="53">
        <v>0</v>
      </c>
      <c r="L149" s="56">
        <v>0</v>
      </c>
      <c r="M149"/>
      <c r="N149"/>
    </row>
    <row r="150" spans="1:14" x14ac:dyDescent="0.25">
      <c r="A150" s="27" t="s">
        <v>144</v>
      </c>
      <c r="B150" s="26" t="s">
        <v>884</v>
      </c>
      <c r="C150" s="26" t="s">
        <v>885</v>
      </c>
      <c r="D150" s="26" t="s">
        <v>105</v>
      </c>
      <c r="E150" s="44">
        <v>1</v>
      </c>
      <c r="F150" s="41">
        <v>73869</v>
      </c>
      <c r="G150" s="30">
        <v>73869</v>
      </c>
      <c r="H150" s="30">
        <v>0</v>
      </c>
      <c r="I150" s="30">
        <v>0</v>
      </c>
      <c r="J150" s="50">
        <v>0</v>
      </c>
      <c r="K150" s="53">
        <v>0</v>
      </c>
      <c r="L150" s="56">
        <v>0</v>
      </c>
      <c r="M150"/>
      <c r="N150"/>
    </row>
    <row r="151" spans="1:14" ht="30" x14ac:dyDescent="0.25">
      <c r="A151" s="27" t="s">
        <v>144</v>
      </c>
      <c r="B151" s="26" t="s">
        <v>914</v>
      </c>
      <c r="C151" s="26" t="s">
        <v>915</v>
      </c>
      <c r="D151" s="26" t="s">
        <v>105</v>
      </c>
      <c r="E151" s="44">
        <v>1</v>
      </c>
      <c r="F151" s="41">
        <v>620965</v>
      </c>
      <c r="G151" s="30">
        <v>0</v>
      </c>
      <c r="H151" s="30">
        <v>620965</v>
      </c>
      <c r="I151" s="30">
        <v>0</v>
      </c>
      <c r="J151" s="50">
        <v>0</v>
      </c>
      <c r="K151" s="53">
        <v>0</v>
      </c>
      <c r="L151" s="56">
        <v>0</v>
      </c>
      <c r="M151"/>
      <c r="N151"/>
    </row>
    <row r="152" spans="1:14" x14ac:dyDescent="0.25">
      <c r="A152" s="27" t="s">
        <v>144</v>
      </c>
      <c r="B152" s="26" t="s">
        <v>2065</v>
      </c>
      <c r="C152" s="26" t="s">
        <v>877</v>
      </c>
      <c r="D152" s="26" t="s">
        <v>105</v>
      </c>
      <c r="E152" s="44">
        <v>1</v>
      </c>
      <c r="F152" s="41">
        <v>549570</v>
      </c>
      <c r="G152" s="30">
        <v>549570</v>
      </c>
      <c r="H152" s="30">
        <v>0</v>
      </c>
      <c r="I152" s="30">
        <v>0</v>
      </c>
      <c r="J152" s="50">
        <v>6000000</v>
      </c>
      <c r="K152" s="53">
        <v>6000000</v>
      </c>
      <c r="L152" s="56">
        <v>0</v>
      </c>
      <c r="M152"/>
      <c r="N152"/>
    </row>
    <row r="153" spans="1:14" ht="45" x14ac:dyDescent="0.25">
      <c r="A153" s="27" t="s">
        <v>144</v>
      </c>
      <c r="B153" s="26" t="s">
        <v>2075</v>
      </c>
      <c r="C153" s="26" t="s">
        <v>2076</v>
      </c>
      <c r="D153" s="26" t="s">
        <v>35</v>
      </c>
      <c r="E153" s="44">
        <v>1</v>
      </c>
      <c r="F153" s="41">
        <v>1405950</v>
      </c>
      <c r="G153" s="30">
        <v>0</v>
      </c>
      <c r="H153" s="30">
        <v>1405950</v>
      </c>
      <c r="I153" s="30">
        <v>0</v>
      </c>
      <c r="J153" s="50">
        <v>0</v>
      </c>
      <c r="K153" s="53">
        <v>0</v>
      </c>
      <c r="L153" s="56">
        <v>0</v>
      </c>
      <c r="M153"/>
      <c r="N153"/>
    </row>
    <row r="154" spans="1:14" ht="30" x14ac:dyDescent="0.25">
      <c r="A154" s="27" t="s">
        <v>144</v>
      </c>
      <c r="B154" s="26" t="s">
        <v>2089</v>
      </c>
      <c r="C154" s="26" t="s">
        <v>2090</v>
      </c>
      <c r="D154" s="26" t="s">
        <v>105</v>
      </c>
      <c r="E154" s="44">
        <v>1</v>
      </c>
      <c r="F154" s="41">
        <v>406254</v>
      </c>
      <c r="G154" s="30">
        <v>0</v>
      </c>
      <c r="H154" s="30">
        <v>406254</v>
      </c>
      <c r="I154" s="30">
        <v>0</v>
      </c>
      <c r="J154" s="50">
        <v>0</v>
      </c>
      <c r="K154" s="53">
        <v>0</v>
      </c>
      <c r="L154" s="56">
        <v>0</v>
      </c>
      <c r="M154"/>
      <c r="N154"/>
    </row>
    <row r="155" spans="1:14" x14ac:dyDescent="0.25">
      <c r="A155" s="27" t="s">
        <v>144</v>
      </c>
      <c r="B155" s="26" t="s">
        <v>2101</v>
      </c>
      <c r="C155" s="26" t="s">
        <v>2102</v>
      </c>
      <c r="D155" s="26" t="s">
        <v>105</v>
      </c>
      <c r="E155" s="44">
        <v>1</v>
      </c>
      <c r="F155" s="41">
        <v>379980</v>
      </c>
      <c r="G155" s="30">
        <v>0</v>
      </c>
      <c r="H155" s="30">
        <v>379980</v>
      </c>
      <c r="I155" s="30">
        <v>0</v>
      </c>
      <c r="J155" s="50">
        <v>0</v>
      </c>
      <c r="K155" s="53">
        <v>0</v>
      </c>
      <c r="L155" s="56">
        <v>0</v>
      </c>
      <c r="M155"/>
      <c r="N155"/>
    </row>
    <row r="156" spans="1:14" x14ac:dyDescent="0.25">
      <c r="A156" s="27" t="s">
        <v>144</v>
      </c>
      <c r="B156" s="26" t="s">
        <v>2114</v>
      </c>
      <c r="C156" s="26" t="s">
        <v>2115</v>
      </c>
      <c r="D156" s="26" t="s">
        <v>105</v>
      </c>
      <c r="E156" s="44">
        <v>1</v>
      </c>
      <c r="F156" s="41">
        <v>68550</v>
      </c>
      <c r="G156" s="30">
        <v>0</v>
      </c>
      <c r="H156" s="30">
        <v>68550</v>
      </c>
      <c r="I156" s="30">
        <v>0</v>
      </c>
      <c r="J156" s="50">
        <v>314740</v>
      </c>
      <c r="K156" s="53">
        <v>314740</v>
      </c>
      <c r="L156" s="56">
        <v>0</v>
      </c>
      <c r="M156"/>
      <c r="N156"/>
    </row>
    <row r="157" spans="1:14" ht="30" x14ac:dyDescent="0.25">
      <c r="A157" s="27" t="s">
        <v>144</v>
      </c>
      <c r="B157" s="26" t="s">
        <v>2124</v>
      </c>
      <c r="C157" s="26" t="s">
        <v>2125</v>
      </c>
      <c r="D157" s="26" t="s">
        <v>105</v>
      </c>
      <c r="E157" s="44">
        <v>1</v>
      </c>
      <c r="F157" s="41">
        <v>440336</v>
      </c>
      <c r="G157" s="30">
        <v>0</v>
      </c>
      <c r="H157" s="30">
        <v>440336</v>
      </c>
      <c r="I157" s="30">
        <v>0</v>
      </c>
      <c r="J157" s="50">
        <v>0</v>
      </c>
      <c r="K157" s="53">
        <v>0</v>
      </c>
      <c r="L157" s="56">
        <v>0</v>
      </c>
      <c r="M157"/>
      <c r="N157"/>
    </row>
    <row r="158" spans="1:14" ht="30" x14ac:dyDescent="0.25">
      <c r="A158" s="27" t="s">
        <v>144</v>
      </c>
      <c r="B158" s="26" t="s">
        <v>2135</v>
      </c>
      <c r="C158" s="26" t="s">
        <v>2136</v>
      </c>
      <c r="D158" s="26" t="s">
        <v>105</v>
      </c>
      <c r="E158" s="44">
        <v>1</v>
      </c>
      <c r="F158" s="41">
        <v>3088520</v>
      </c>
      <c r="G158" s="30">
        <v>3088520</v>
      </c>
      <c r="H158" s="30">
        <v>0</v>
      </c>
      <c r="I158" s="30">
        <v>0</v>
      </c>
      <c r="J158" s="50">
        <v>0</v>
      </c>
      <c r="K158" s="53">
        <v>0</v>
      </c>
      <c r="L158" s="56">
        <v>0</v>
      </c>
      <c r="M158"/>
      <c r="N158"/>
    </row>
    <row r="159" spans="1:14" ht="30" x14ac:dyDescent="0.25">
      <c r="A159" s="27" t="s">
        <v>144</v>
      </c>
      <c r="B159" s="26" t="s">
        <v>2148</v>
      </c>
      <c r="C159" s="26" t="s">
        <v>2149</v>
      </c>
      <c r="D159" s="26" t="s">
        <v>105</v>
      </c>
      <c r="E159" s="44">
        <v>1</v>
      </c>
      <c r="F159" s="41">
        <v>223310</v>
      </c>
      <c r="G159" s="30">
        <v>0</v>
      </c>
      <c r="H159" s="30">
        <v>223310</v>
      </c>
      <c r="I159" s="30">
        <v>0</v>
      </c>
      <c r="J159" s="50">
        <v>0</v>
      </c>
      <c r="K159" s="53">
        <v>0</v>
      </c>
      <c r="L159" s="56">
        <v>0</v>
      </c>
      <c r="M159"/>
      <c r="N159"/>
    </row>
    <row r="160" spans="1:14" ht="30" x14ac:dyDescent="0.25">
      <c r="A160" s="27" t="s">
        <v>144</v>
      </c>
      <c r="B160" s="26" t="s">
        <v>2160</v>
      </c>
      <c r="C160" s="26" t="s">
        <v>2161</v>
      </c>
      <c r="D160" s="26" t="s">
        <v>105</v>
      </c>
      <c r="E160" s="44">
        <v>1</v>
      </c>
      <c r="F160" s="41">
        <v>124160</v>
      </c>
      <c r="G160" s="30">
        <v>0</v>
      </c>
      <c r="H160" s="30">
        <v>124160</v>
      </c>
      <c r="I160" s="30">
        <v>0</v>
      </c>
      <c r="J160" s="50">
        <v>650000</v>
      </c>
      <c r="K160" s="53">
        <v>650000</v>
      </c>
      <c r="L160" s="56">
        <v>0</v>
      </c>
      <c r="M160"/>
      <c r="N160"/>
    </row>
    <row r="161" spans="1:14" x14ac:dyDescent="0.25">
      <c r="A161" s="37" t="s">
        <v>245</v>
      </c>
      <c r="B161" s="38"/>
      <c r="C161" s="38"/>
      <c r="D161" s="38"/>
      <c r="E161" s="45">
        <v>17</v>
      </c>
      <c r="F161" s="42">
        <v>11071591</v>
      </c>
      <c r="G161" s="39">
        <v>6534289</v>
      </c>
      <c r="H161" s="39">
        <v>4537302</v>
      </c>
      <c r="I161" s="39">
        <v>0</v>
      </c>
      <c r="J161" s="51">
        <v>9465250</v>
      </c>
      <c r="K161" s="54">
        <v>9465250</v>
      </c>
      <c r="L161" s="57">
        <v>0</v>
      </c>
      <c r="M161"/>
      <c r="N161"/>
    </row>
    <row r="162" spans="1:14" ht="45" x14ac:dyDescent="0.25">
      <c r="A162" s="26" t="s">
        <v>80</v>
      </c>
      <c r="B162" s="26" t="s">
        <v>86</v>
      </c>
      <c r="C162" s="26" t="s">
        <v>87</v>
      </c>
      <c r="D162" s="26" t="s">
        <v>26</v>
      </c>
      <c r="E162" s="44">
        <v>1</v>
      </c>
      <c r="F162" s="41">
        <v>243000</v>
      </c>
      <c r="G162" s="30">
        <v>243000</v>
      </c>
      <c r="H162" s="30">
        <v>0</v>
      </c>
      <c r="I162" s="30">
        <v>0</v>
      </c>
      <c r="J162" s="50">
        <v>2000000</v>
      </c>
      <c r="K162" s="53">
        <v>2000000</v>
      </c>
      <c r="L162" s="56">
        <v>0</v>
      </c>
      <c r="M162"/>
      <c r="N162"/>
    </row>
    <row r="163" spans="1:14" ht="60" x14ac:dyDescent="0.25">
      <c r="A163" s="27" t="s">
        <v>80</v>
      </c>
      <c r="B163" s="26" t="s">
        <v>91</v>
      </c>
      <c r="C163" s="26" t="s">
        <v>92</v>
      </c>
      <c r="D163" s="26" t="s">
        <v>83</v>
      </c>
      <c r="E163" s="44">
        <v>1</v>
      </c>
      <c r="F163" s="41">
        <v>463000</v>
      </c>
      <c r="G163" s="30">
        <v>463000</v>
      </c>
      <c r="H163" s="30">
        <v>0</v>
      </c>
      <c r="I163" s="30">
        <v>0</v>
      </c>
      <c r="J163" s="50">
        <v>7500000</v>
      </c>
      <c r="K163" s="53">
        <v>7500000</v>
      </c>
      <c r="L163" s="56">
        <v>0</v>
      </c>
      <c r="M163"/>
      <c r="N163"/>
    </row>
    <row r="164" spans="1:14" ht="30" x14ac:dyDescent="0.25">
      <c r="A164" s="27" t="s">
        <v>80</v>
      </c>
      <c r="B164" s="26" t="s">
        <v>96</v>
      </c>
      <c r="C164" s="26" t="s">
        <v>97</v>
      </c>
      <c r="D164" s="26" t="s">
        <v>83</v>
      </c>
      <c r="E164" s="44">
        <v>1</v>
      </c>
      <c r="F164" s="41">
        <v>378000</v>
      </c>
      <c r="G164" s="30">
        <v>378000</v>
      </c>
      <c r="H164" s="30">
        <v>0</v>
      </c>
      <c r="I164" s="30">
        <v>0</v>
      </c>
      <c r="J164" s="50">
        <v>3000000</v>
      </c>
      <c r="K164" s="53">
        <v>3000000</v>
      </c>
      <c r="L164" s="56">
        <v>0</v>
      </c>
      <c r="M164"/>
      <c r="N164"/>
    </row>
    <row r="165" spans="1:14" ht="45" x14ac:dyDescent="0.25">
      <c r="A165" s="27" t="s">
        <v>80</v>
      </c>
      <c r="B165" s="26" t="s">
        <v>99</v>
      </c>
      <c r="C165" s="26" t="s">
        <v>100</v>
      </c>
      <c r="D165" s="26" t="s">
        <v>26</v>
      </c>
      <c r="E165" s="44">
        <v>1</v>
      </c>
      <c r="F165" s="41">
        <v>471700</v>
      </c>
      <c r="G165" s="30">
        <v>471700</v>
      </c>
      <c r="H165" s="30">
        <v>0</v>
      </c>
      <c r="I165" s="30">
        <v>0</v>
      </c>
      <c r="J165" s="50">
        <v>1000000</v>
      </c>
      <c r="K165" s="53">
        <v>1000000</v>
      </c>
      <c r="L165" s="56">
        <v>0</v>
      </c>
      <c r="M165"/>
      <c r="N165"/>
    </row>
    <row r="166" spans="1:14" ht="45" x14ac:dyDescent="0.25">
      <c r="A166" s="27" t="s">
        <v>80</v>
      </c>
      <c r="B166" s="26" t="s">
        <v>102</v>
      </c>
      <c r="C166" s="26" t="s">
        <v>103</v>
      </c>
      <c r="D166" s="26" t="s">
        <v>83</v>
      </c>
      <c r="E166" s="44">
        <v>1</v>
      </c>
      <c r="F166" s="41">
        <v>185870</v>
      </c>
      <c r="G166" s="30">
        <v>185870</v>
      </c>
      <c r="H166" s="30">
        <v>0</v>
      </c>
      <c r="I166" s="30">
        <v>0</v>
      </c>
      <c r="J166" s="50">
        <v>1700000</v>
      </c>
      <c r="K166" s="53">
        <v>1700000</v>
      </c>
      <c r="L166" s="56">
        <v>0</v>
      </c>
      <c r="M166"/>
      <c r="N166"/>
    </row>
    <row r="167" spans="1:14" ht="30" x14ac:dyDescent="0.25">
      <c r="A167" s="27" t="s">
        <v>80</v>
      </c>
      <c r="B167" s="26" t="s">
        <v>731</v>
      </c>
      <c r="C167" s="26" t="s">
        <v>732</v>
      </c>
      <c r="D167" s="26" t="s">
        <v>26</v>
      </c>
      <c r="E167" s="44">
        <v>1</v>
      </c>
      <c r="F167" s="41">
        <v>1199820</v>
      </c>
      <c r="G167" s="30">
        <v>239964</v>
      </c>
      <c r="H167" s="30">
        <v>0</v>
      </c>
      <c r="I167" s="30">
        <v>959856</v>
      </c>
      <c r="J167" s="50">
        <v>0</v>
      </c>
      <c r="K167" s="53">
        <v>0</v>
      </c>
      <c r="L167" s="56">
        <v>0</v>
      </c>
      <c r="M167"/>
      <c r="N167"/>
    </row>
    <row r="168" spans="1:14" ht="45" x14ac:dyDescent="0.25">
      <c r="A168" s="27" t="s">
        <v>80</v>
      </c>
      <c r="B168" s="26" t="s">
        <v>758</v>
      </c>
      <c r="C168" s="26" t="s">
        <v>759</v>
      </c>
      <c r="D168" s="26" t="s">
        <v>63</v>
      </c>
      <c r="E168" s="44">
        <v>1</v>
      </c>
      <c r="F168" s="41">
        <v>337500</v>
      </c>
      <c r="G168" s="30">
        <v>0</v>
      </c>
      <c r="H168" s="30">
        <v>67500</v>
      </c>
      <c r="I168" s="30">
        <v>270000</v>
      </c>
      <c r="J168" s="50">
        <v>0</v>
      </c>
      <c r="K168" s="53">
        <v>0</v>
      </c>
      <c r="L168" s="56">
        <v>0</v>
      </c>
      <c r="M168"/>
      <c r="N168"/>
    </row>
    <row r="169" spans="1:14" ht="30" x14ac:dyDescent="0.25">
      <c r="A169" s="27" t="s">
        <v>80</v>
      </c>
      <c r="B169" s="26" t="s">
        <v>764</v>
      </c>
      <c r="C169" s="26" t="s">
        <v>765</v>
      </c>
      <c r="D169" s="26" t="s">
        <v>63</v>
      </c>
      <c r="E169" s="44">
        <v>1</v>
      </c>
      <c r="F169" s="41">
        <v>500000</v>
      </c>
      <c r="G169" s="30">
        <v>0</v>
      </c>
      <c r="H169" s="30">
        <v>100000</v>
      </c>
      <c r="I169" s="30">
        <v>400000</v>
      </c>
      <c r="J169" s="50">
        <v>0</v>
      </c>
      <c r="K169" s="53">
        <v>0</v>
      </c>
      <c r="L169" s="56">
        <v>0</v>
      </c>
      <c r="M169"/>
      <c r="N169"/>
    </row>
    <row r="170" spans="1:14" ht="30" x14ac:dyDescent="0.25">
      <c r="A170" s="27" t="s">
        <v>80</v>
      </c>
      <c r="B170" s="26" t="s">
        <v>1720</v>
      </c>
      <c r="C170" s="26" t="s">
        <v>1721</v>
      </c>
      <c r="D170" s="26" t="s">
        <v>83</v>
      </c>
      <c r="E170" s="44">
        <v>1</v>
      </c>
      <c r="F170" s="41">
        <v>1383500</v>
      </c>
      <c r="G170" s="30">
        <v>276700</v>
      </c>
      <c r="H170" s="30">
        <v>0</v>
      </c>
      <c r="I170" s="30">
        <v>1106800</v>
      </c>
      <c r="J170" s="50">
        <v>0</v>
      </c>
      <c r="K170" s="53">
        <v>0</v>
      </c>
      <c r="L170" s="56">
        <v>0</v>
      </c>
      <c r="M170"/>
      <c r="N170"/>
    </row>
    <row r="171" spans="1:14" ht="30" x14ac:dyDescent="0.25">
      <c r="A171" s="27" t="s">
        <v>80</v>
      </c>
      <c r="B171" s="26" t="s">
        <v>1748</v>
      </c>
      <c r="C171" s="26" t="s">
        <v>1749</v>
      </c>
      <c r="D171" s="26" t="s">
        <v>83</v>
      </c>
      <c r="E171" s="44">
        <v>1</v>
      </c>
      <c r="F171" s="41">
        <v>246600</v>
      </c>
      <c r="G171" s="30">
        <v>0</v>
      </c>
      <c r="H171" s="30">
        <v>246600</v>
      </c>
      <c r="I171" s="30">
        <v>0</v>
      </c>
      <c r="J171" s="50">
        <v>0</v>
      </c>
      <c r="K171" s="53">
        <v>0</v>
      </c>
      <c r="L171" s="56">
        <v>0</v>
      </c>
      <c r="M171"/>
      <c r="N171"/>
    </row>
    <row r="172" spans="1:14" ht="30" x14ac:dyDescent="0.25">
      <c r="A172" s="27" t="s">
        <v>80</v>
      </c>
      <c r="B172" s="26" t="s">
        <v>1760</v>
      </c>
      <c r="C172" s="26" t="s">
        <v>1761</v>
      </c>
      <c r="D172" s="26" t="s">
        <v>83</v>
      </c>
      <c r="E172" s="44">
        <v>1</v>
      </c>
      <c r="F172" s="41">
        <v>1335000</v>
      </c>
      <c r="G172" s="30">
        <v>0</v>
      </c>
      <c r="H172" s="30">
        <v>1335000</v>
      </c>
      <c r="I172" s="30">
        <v>0</v>
      </c>
      <c r="J172" s="50">
        <v>0</v>
      </c>
      <c r="K172" s="53">
        <v>0</v>
      </c>
      <c r="L172" s="56">
        <v>0</v>
      </c>
      <c r="M172"/>
      <c r="N172"/>
    </row>
    <row r="173" spans="1:14" ht="45" x14ac:dyDescent="0.25">
      <c r="A173" s="27" t="s">
        <v>80</v>
      </c>
      <c r="B173" s="26" t="s">
        <v>1768</v>
      </c>
      <c r="C173" s="26" t="s">
        <v>1769</v>
      </c>
      <c r="D173" s="26" t="s">
        <v>83</v>
      </c>
      <c r="E173" s="44">
        <v>1</v>
      </c>
      <c r="F173" s="41">
        <v>1396670</v>
      </c>
      <c r="G173" s="30">
        <v>279334</v>
      </c>
      <c r="H173" s="30">
        <v>0</v>
      </c>
      <c r="I173" s="30">
        <v>1117336</v>
      </c>
      <c r="J173" s="50">
        <v>0</v>
      </c>
      <c r="K173" s="53">
        <v>0</v>
      </c>
      <c r="L173" s="56">
        <v>0</v>
      </c>
      <c r="M173"/>
      <c r="N173"/>
    </row>
    <row r="174" spans="1:14" ht="30" x14ac:dyDescent="0.25">
      <c r="A174" s="27" t="s">
        <v>80</v>
      </c>
      <c r="B174" s="26" t="s">
        <v>1775</v>
      </c>
      <c r="C174" s="26" t="s">
        <v>1776</v>
      </c>
      <c r="D174" s="26" t="s">
        <v>83</v>
      </c>
      <c r="E174" s="44">
        <v>1</v>
      </c>
      <c r="F174" s="41">
        <v>1432170</v>
      </c>
      <c r="G174" s="30">
        <v>0</v>
      </c>
      <c r="H174" s="30">
        <v>1432170</v>
      </c>
      <c r="I174" s="30">
        <v>0</v>
      </c>
      <c r="J174" s="50">
        <v>0</v>
      </c>
      <c r="K174" s="53">
        <v>0</v>
      </c>
      <c r="L174" s="56">
        <v>0</v>
      </c>
      <c r="M174"/>
      <c r="N174"/>
    </row>
    <row r="175" spans="1:14" x14ac:dyDescent="0.25">
      <c r="A175" s="37" t="s">
        <v>246</v>
      </c>
      <c r="B175" s="38"/>
      <c r="C175" s="38"/>
      <c r="D175" s="38"/>
      <c r="E175" s="45">
        <v>13</v>
      </c>
      <c r="F175" s="42">
        <v>9572830</v>
      </c>
      <c r="G175" s="39">
        <v>2537568</v>
      </c>
      <c r="H175" s="39">
        <v>3181270</v>
      </c>
      <c r="I175" s="39">
        <v>3853992</v>
      </c>
      <c r="J175" s="51">
        <v>15200000</v>
      </c>
      <c r="K175" s="54">
        <v>15200000</v>
      </c>
      <c r="L175" s="57">
        <v>0</v>
      </c>
      <c r="M175"/>
      <c r="N175"/>
    </row>
    <row r="176" spans="1:14" ht="45" x14ac:dyDescent="0.25">
      <c r="A176" s="26" t="s">
        <v>118</v>
      </c>
      <c r="B176" s="26" t="s">
        <v>1928</v>
      </c>
      <c r="C176" s="26" t="s">
        <v>1929</v>
      </c>
      <c r="D176" s="26" t="s">
        <v>127</v>
      </c>
      <c r="E176" s="44">
        <v>1</v>
      </c>
      <c r="F176" s="41">
        <v>6000000</v>
      </c>
      <c r="G176" s="30">
        <v>2850000</v>
      </c>
      <c r="H176" s="30">
        <v>0</v>
      </c>
      <c r="I176" s="30">
        <v>3150000</v>
      </c>
      <c r="J176" s="50">
        <v>0</v>
      </c>
      <c r="K176" s="53">
        <v>0</v>
      </c>
      <c r="L176" s="56">
        <v>0</v>
      </c>
      <c r="M176"/>
      <c r="N176"/>
    </row>
    <row r="177" spans="1:14" ht="45" x14ac:dyDescent="0.25">
      <c r="A177" s="27" t="s">
        <v>118</v>
      </c>
      <c r="B177" s="26" t="s">
        <v>1939</v>
      </c>
      <c r="C177" s="26" t="s">
        <v>1940</v>
      </c>
      <c r="D177" s="26" t="s">
        <v>26</v>
      </c>
      <c r="E177" s="44">
        <v>1</v>
      </c>
      <c r="F177" s="41">
        <v>339000</v>
      </c>
      <c r="G177" s="30">
        <v>67800</v>
      </c>
      <c r="H177" s="30">
        <v>0</v>
      </c>
      <c r="I177" s="30">
        <v>271200</v>
      </c>
      <c r="J177" s="50">
        <v>0</v>
      </c>
      <c r="K177" s="53">
        <v>0</v>
      </c>
      <c r="L177" s="56">
        <v>0</v>
      </c>
      <c r="M177"/>
      <c r="N177"/>
    </row>
    <row r="178" spans="1:14" ht="30" x14ac:dyDescent="0.25">
      <c r="A178" s="27" t="s">
        <v>118</v>
      </c>
      <c r="B178" s="26" t="s">
        <v>1951</v>
      </c>
      <c r="C178" s="26" t="s">
        <v>1952</v>
      </c>
      <c r="D178" s="26" t="s">
        <v>125</v>
      </c>
      <c r="E178" s="44">
        <v>1</v>
      </c>
      <c r="F178" s="41">
        <v>431000</v>
      </c>
      <c r="G178" s="30">
        <v>86200</v>
      </c>
      <c r="H178" s="30">
        <v>0</v>
      </c>
      <c r="I178" s="30">
        <v>344800</v>
      </c>
      <c r="J178" s="50">
        <v>0</v>
      </c>
      <c r="K178" s="53">
        <v>0</v>
      </c>
      <c r="L178" s="56">
        <v>0</v>
      </c>
      <c r="M178"/>
      <c r="N178"/>
    </row>
    <row r="179" spans="1:14" ht="45" x14ac:dyDescent="0.25">
      <c r="A179" s="27" t="s">
        <v>118</v>
      </c>
      <c r="B179" s="26" t="s">
        <v>1959</v>
      </c>
      <c r="C179" s="26" t="s">
        <v>1960</v>
      </c>
      <c r="D179" s="26" t="s">
        <v>72</v>
      </c>
      <c r="E179" s="44">
        <v>1</v>
      </c>
      <c r="F179" s="41">
        <v>2135900</v>
      </c>
      <c r="G179" s="30">
        <v>729500</v>
      </c>
      <c r="H179" s="30">
        <v>0</v>
      </c>
      <c r="I179" s="30">
        <v>1406400</v>
      </c>
      <c r="J179" s="50">
        <v>0</v>
      </c>
      <c r="K179" s="53">
        <v>0</v>
      </c>
      <c r="L179" s="56">
        <v>0</v>
      </c>
      <c r="M179"/>
      <c r="N179"/>
    </row>
    <row r="180" spans="1:14" ht="30" x14ac:dyDescent="0.25">
      <c r="A180" s="27" t="s">
        <v>118</v>
      </c>
      <c r="B180" s="26" t="s">
        <v>1913</v>
      </c>
      <c r="C180" s="26" t="s">
        <v>1914</v>
      </c>
      <c r="D180" s="26" t="s">
        <v>105</v>
      </c>
      <c r="E180" s="44">
        <v>1</v>
      </c>
      <c r="F180" s="41">
        <v>500000</v>
      </c>
      <c r="G180" s="30">
        <v>100000</v>
      </c>
      <c r="H180" s="30">
        <v>0</v>
      </c>
      <c r="I180" s="30">
        <v>400000</v>
      </c>
      <c r="J180" s="50">
        <v>8765000</v>
      </c>
      <c r="K180" s="53">
        <v>1753000</v>
      </c>
      <c r="L180" s="56">
        <v>7012000</v>
      </c>
      <c r="M180"/>
      <c r="N180"/>
    </row>
    <row r="181" spans="1:14" ht="45" x14ac:dyDescent="0.25">
      <c r="A181" s="27" t="s">
        <v>118</v>
      </c>
      <c r="B181" s="26" t="s">
        <v>814</v>
      </c>
      <c r="C181" s="26" t="s">
        <v>815</v>
      </c>
      <c r="D181" s="26" t="s">
        <v>125</v>
      </c>
      <c r="E181" s="44">
        <v>1</v>
      </c>
      <c r="F181" s="41">
        <v>150000</v>
      </c>
      <c r="G181" s="30">
        <v>30000</v>
      </c>
      <c r="H181" s="30">
        <v>0</v>
      </c>
      <c r="I181" s="30">
        <v>120000</v>
      </c>
      <c r="J181" s="50">
        <v>8330500</v>
      </c>
      <c r="K181" s="53">
        <v>1666100</v>
      </c>
      <c r="L181" s="56">
        <v>6664400</v>
      </c>
      <c r="M181"/>
      <c r="N181"/>
    </row>
    <row r="182" spans="1:14" ht="30" x14ac:dyDescent="0.25">
      <c r="A182" s="27" t="s">
        <v>118</v>
      </c>
      <c r="B182" s="26" t="s">
        <v>820</v>
      </c>
      <c r="C182" s="26" t="s">
        <v>828</v>
      </c>
      <c r="D182" s="26" t="s">
        <v>35</v>
      </c>
      <c r="E182" s="44">
        <v>1</v>
      </c>
      <c r="F182" s="41">
        <v>270000</v>
      </c>
      <c r="G182" s="30">
        <v>270000</v>
      </c>
      <c r="H182" s="30">
        <v>0</v>
      </c>
      <c r="I182" s="30">
        <v>0</v>
      </c>
      <c r="J182" s="50">
        <v>1980000</v>
      </c>
      <c r="K182" s="53">
        <v>1074884</v>
      </c>
      <c r="L182" s="56">
        <v>905116</v>
      </c>
      <c r="M182"/>
      <c r="N182"/>
    </row>
    <row r="183" spans="1:14" ht="45" x14ac:dyDescent="0.25">
      <c r="A183" s="27" t="s">
        <v>118</v>
      </c>
      <c r="B183" s="26" t="s">
        <v>827</v>
      </c>
      <c r="C183" s="26" t="s">
        <v>821</v>
      </c>
      <c r="D183" s="26" t="s">
        <v>121</v>
      </c>
      <c r="E183" s="44">
        <v>1</v>
      </c>
      <c r="F183" s="41">
        <v>500000</v>
      </c>
      <c r="G183" s="30">
        <v>500000</v>
      </c>
      <c r="H183" s="30">
        <v>0</v>
      </c>
      <c r="I183" s="30">
        <v>0</v>
      </c>
      <c r="J183" s="50">
        <v>8100000</v>
      </c>
      <c r="K183" s="53">
        <v>5512503</v>
      </c>
      <c r="L183" s="56">
        <v>2587497</v>
      </c>
      <c r="M183"/>
      <c r="N183"/>
    </row>
    <row r="184" spans="1:14" ht="30" x14ac:dyDescent="0.25">
      <c r="A184" s="27" t="s">
        <v>118</v>
      </c>
      <c r="B184" s="26" t="s">
        <v>831</v>
      </c>
      <c r="C184" s="26" t="s">
        <v>832</v>
      </c>
      <c r="D184" s="26" t="s">
        <v>35</v>
      </c>
      <c r="E184" s="44">
        <v>1</v>
      </c>
      <c r="F184" s="41">
        <v>600000</v>
      </c>
      <c r="G184" s="30">
        <v>600000</v>
      </c>
      <c r="H184" s="30">
        <v>0</v>
      </c>
      <c r="I184" s="30">
        <v>0</v>
      </c>
      <c r="J184" s="50">
        <v>7300000</v>
      </c>
      <c r="K184" s="53">
        <v>5656312</v>
      </c>
      <c r="L184" s="56">
        <v>1643688</v>
      </c>
      <c r="M184"/>
      <c r="N184"/>
    </row>
    <row r="185" spans="1:14" ht="30" x14ac:dyDescent="0.25">
      <c r="A185" s="27" t="s">
        <v>118</v>
      </c>
      <c r="B185" s="26" t="s">
        <v>1989</v>
      </c>
      <c r="C185" s="26" t="s">
        <v>1990</v>
      </c>
      <c r="D185" s="26" t="s">
        <v>125</v>
      </c>
      <c r="E185" s="44">
        <v>1</v>
      </c>
      <c r="F185" s="41">
        <v>5500000</v>
      </c>
      <c r="G185" s="30">
        <v>2500000</v>
      </c>
      <c r="H185" s="30">
        <v>0</v>
      </c>
      <c r="I185" s="30">
        <v>3000000</v>
      </c>
      <c r="J185" s="50">
        <v>0</v>
      </c>
      <c r="K185" s="53">
        <v>0</v>
      </c>
      <c r="L185" s="56">
        <v>0</v>
      </c>
      <c r="M185"/>
      <c r="N185"/>
    </row>
    <row r="186" spans="1:14" ht="30" x14ac:dyDescent="0.25">
      <c r="A186" s="37" t="s">
        <v>247</v>
      </c>
      <c r="B186" s="38"/>
      <c r="C186" s="38"/>
      <c r="D186" s="38"/>
      <c r="E186" s="45">
        <v>10</v>
      </c>
      <c r="F186" s="42">
        <v>16425900</v>
      </c>
      <c r="G186" s="39">
        <v>7733500</v>
      </c>
      <c r="H186" s="39">
        <v>0</v>
      </c>
      <c r="I186" s="39">
        <v>8692400</v>
      </c>
      <c r="J186" s="51">
        <v>34475500</v>
      </c>
      <c r="K186" s="54">
        <v>15662799</v>
      </c>
      <c r="L186" s="57">
        <v>18812701</v>
      </c>
      <c r="M186"/>
      <c r="N186"/>
    </row>
    <row r="187" spans="1:14" ht="30" x14ac:dyDescent="0.25">
      <c r="A187" s="26" t="s">
        <v>224</v>
      </c>
      <c r="B187" s="26" t="s">
        <v>1034</v>
      </c>
      <c r="C187" s="26" t="s">
        <v>1035</v>
      </c>
      <c r="D187" s="26" t="s">
        <v>26</v>
      </c>
      <c r="E187" s="44">
        <v>1</v>
      </c>
      <c r="F187" s="41">
        <v>416000</v>
      </c>
      <c r="G187" s="30">
        <v>416000</v>
      </c>
      <c r="H187" s="30">
        <v>0</v>
      </c>
      <c r="I187" s="30">
        <v>0</v>
      </c>
      <c r="J187" s="50">
        <v>0</v>
      </c>
      <c r="K187" s="53">
        <v>0</v>
      </c>
      <c r="L187" s="56">
        <v>0</v>
      </c>
      <c r="M187"/>
      <c r="N187"/>
    </row>
    <row r="188" spans="1:14" ht="45" x14ac:dyDescent="0.25">
      <c r="A188" s="27" t="s">
        <v>224</v>
      </c>
      <c r="B188" s="26" t="s">
        <v>1041</v>
      </c>
      <c r="C188" s="26" t="s">
        <v>1042</v>
      </c>
      <c r="D188" s="26" t="s">
        <v>26</v>
      </c>
      <c r="E188" s="44">
        <v>1</v>
      </c>
      <c r="F188" s="41">
        <v>697870</v>
      </c>
      <c r="G188" s="30">
        <v>0</v>
      </c>
      <c r="H188" s="30">
        <v>697870</v>
      </c>
      <c r="I188" s="30">
        <v>0</v>
      </c>
      <c r="J188" s="50">
        <v>0</v>
      </c>
      <c r="K188" s="53">
        <v>0</v>
      </c>
      <c r="L188" s="56">
        <v>0</v>
      </c>
      <c r="M188"/>
      <c r="N188"/>
    </row>
    <row r="189" spans="1:14" ht="45" x14ac:dyDescent="0.25">
      <c r="A189" s="27" t="s">
        <v>224</v>
      </c>
      <c r="B189" s="26" t="s">
        <v>1053</v>
      </c>
      <c r="C189" s="26" t="s">
        <v>1054</v>
      </c>
      <c r="D189" s="26" t="s">
        <v>26</v>
      </c>
      <c r="E189" s="44">
        <v>1</v>
      </c>
      <c r="F189" s="41">
        <v>1640560</v>
      </c>
      <c r="G189" s="30">
        <v>1640560</v>
      </c>
      <c r="H189" s="30">
        <v>0</v>
      </c>
      <c r="I189" s="30">
        <v>0</v>
      </c>
      <c r="J189" s="50">
        <v>0</v>
      </c>
      <c r="K189" s="53">
        <v>0</v>
      </c>
      <c r="L189" s="56">
        <v>0</v>
      </c>
      <c r="M189"/>
      <c r="N189"/>
    </row>
    <row r="190" spans="1:14" ht="30" x14ac:dyDescent="0.25">
      <c r="A190" s="27" t="s">
        <v>224</v>
      </c>
      <c r="B190" s="26" t="s">
        <v>1060</v>
      </c>
      <c r="C190" s="26" t="s">
        <v>1061</v>
      </c>
      <c r="D190" s="26" t="s">
        <v>26</v>
      </c>
      <c r="E190" s="44">
        <v>1</v>
      </c>
      <c r="F190" s="41">
        <v>320320</v>
      </c>
      <c r="G190" s="30">
        <v>320320</v>
      </c>
      <c r="H190" s="30">
        <v>0</v>
      </c>
      <c r="I190" s="30">
        <v>0</v>
      </c>
      <c r="J190" s="50">
        <v>1700000</v>
      </c>
      <c r="K190" s="53">
        <v>1700000</v>
      </c>
      <c r="L190" s="56">
        <v>0</v>
      </c>
      <c r="M190"/>
      <c r="N190"/>
    </row>
    <row r="191" spans="1:14" ht="30" x14ac:dyDescent="0.25">
      <c r="A191" s="27" t="s">
        <v>224</v>
      </c>
      <c r="B191" s="26" t="s">
        <v>2599</v>
      </c>
      <c r="C191" s="26" t="s">
        <v>2600</v>
      </c>
      <c r="D191" s="26" t="s">
        <v>26</v>
      </c>
      <c r="E191" s="44">
        <v>1</v>
      </c>
      <c r="F191" s="41">
        <v>144950</v>
      </c>
      <c r="G191" s="30">
        <v>0</v>
      </c>
      <c r="H191" s="30">
        <v>144950</v>
      </c>
      <c r="I191" s="30">
        <v>0</v>
      </c>
      <c r="J191" s="50">
        <v>300000</v>
      </c>
      <c r="K191" s="53">
        <v>300000</v>
      </c>
      <c r="L191" s="56">
        <v>0</v>
      </c>
      <c r="M191"/>
      <c r="N191"/>
    </row>
    <row r="192" spans="1:14" ht="45" x14ac:dyDescent="0.25">
      <c r="A192" s="27" t="s">
        <v>224</v>
      </c>
      <c r="B192" s="26" t="s">
        <v>2613</v>
      </c>
      <c r="C192" s="26" t="s">
        <v>2614</v>
      </c>
      <c r="D192" s="26" t="s">
        <v>26</v>
      </c>
      <c r="E192" s="44">
        <v>1</v>
      </c>
      <c r="F192" s="41">
        <v>660000</v>
      </c>
      <c r="G192" s="30">
        <v>660000</v>
      </c>
      <c r="H192" s="30">
        <v>0</v>
      </c>
      <c r="I192" s="30">
        <v>0</v>
      </c>
      <c r="J192" s="50">
        <v>0</v>
      </c>
      <c r="K192" s="53">
        <v>0</v>
      </c>
      <c r="L192" s="56">
        <v>0</v>
      </c>
      <c r="M192"/>
      <c r="N192"/>
    </row>
    <row r="193" spans="1:14" x14ac:dyDescent="0.25">
      <c r="A193" s="37" t="s">
        <v>248</v>
      </c>
      <c r="B193" s="38"/>
      <c r="C193" s="38"/>
      <c r="D193" s="38"/>
      <c r="E193" s="45">
        <v>6</v>
      </c>
      <c r="F193" s="42">
        <v>3879700</v>
      </c>
      <c r="G193" s="39">
        <v>3036880</v>
      </c>
      <c r="H193" s="39">
        <v>842820</v>
      </c>
      <c r="I193" s="39">
        <v>0</v>
      </c>
      <c r="J193" s="51">
        <v>2000000</v>
      </c>
      <c r="K193" s="54">
        <v>2000000</v>
      </c>
      <c r="L193" s="57">
        <v>0</v>
      </c>
      <c r="M193"/>
      <c r="N193"/>
    </row>
    <row r="194" spans="1:14" ht="45" x14ac:dyDescent="0.25">
      <c r="A194" s="26" t="s">
        <v>229</v>
      </c>
      <c r="B194" s="26" t="s">
        <v>2626</v>
      </c>
      <c r="C194" s="26" t="s">
        <v>2627</v>
      </c>
      <c r="D194" s="26" t="s">
        <v>57</v>
      </c>
      <c r="E194" s="44">
        <v>1</v>
      </c>
      <c r="F194" s="41">
        <v>17600000</v>
      </c>
      <c r="G194" s="30">
        <v>17600000</v>
      </c>
      <c r="H194" s="30">
        <v>0</v>
      </c>
      <c r="I194" s="30">
        <v>0</v>
      </c>
      <c r="J194" s="50">
        <v>0</v>
      </c>
      <c r="K194" s="53">
        <v>0</v>
      </c>
      <c r="L194" s="56">
        <v>0</v>
      </c>
      <c r="M194"/>
      <c r="N194"/>
    </row>
    <row r="195" spans="1:14" ht="30" x14ac:dyDescent="0.25">
      <c r="A195" s="27" t="s">
        <v>229</v>
      </c>
      <c r="B195" s="26" t="s">
        <v>2638</v>
      </c>
      <c r="C195" s="26" t="s">
        <v>2639</v>
      </c>
      <c r="D195" s="26" t="s">
        <v>57</v>
      </c>
      <c r="E195" s="44">
        <v>1</v>
      </c>
      <c r="F195" s="41">
        <v>50000</v>
      </c>
      <c r="G195" s="30">
        <v>0</v>
      </c>
      <c r="H195" s="30">
        <v>50000</v>
      </c>
      <c r="I195" s="30">
        <v>0</v>
      </c>
      <c r="J195" s="50">
        <v>900000</v>
      </c>
      <c r="K195" s="53">
        <v>900000</v>
      </c>
      <c r="L195" s="56">
        <v>0</v>
      </c>
      <c r="M195"/>
      <c r="N195"/>
    </row>
    <row r="196" spans="1:14" ht="30" x14ac:dyDescent="0.25">
      <c r="A196" s="27" t="s">
        <v>229</v>
      </c>
      <c r="B196" s="26" t="s">
        <v>2655</v>
      </c>
      <c r="C196" s="26" t="s">
        <v>2656</v>
      </c>
      <c r="D196" s="26" t="s">
        <v>57</v>
      </c>
      <c r="E196" s="44">
        <v>1</v>
      </c>
      <c r="F196" s="41">
        <v>175000</v>
      </c>
      <c r="G196" s="30">
        <v>175000</v>
      </c>
      <c r="H196" s="30">
        <v>0</v>
      </c>
      <c r="I196" s="30">
        <v>0</v>
      </c>
      <c r="J196" s="50">
        <v>2200000</v>
      </c>
      <c r="K196" s="53">
        <v>2200000</v>
      </c>
      <c r="L196" s="56">
        <v>0</v>
      </c>
      <c r="M196"/>
      <c r="N196"/>
    </row>
    <row r="197" spans="1:14" x14ac:dyDescent="0.25">
      <c r="A197" s="37" t="s">
        <v>249</v>
      </c>
      <c r="B197" s="38"/>
      <c r="C197" s="38"/>
      <c r="D197" s="38"/>
      <c r="E197" s="45">
        <v>3</v>
      </c>
      <c r="F197" s="42">
        <v>17825000</v>
      </c>
      <c r="G197" s="39">
        <v>17775000</v>
      </c>
      <c r="H197" s="39">
        <v>50000</v>
      </c>
      <c r="I197" s="39">
        <v>0</v>
      </c>
      <c r="J197" s="51">
        <v>3100000</v>
      </c>
      <c r="K197" s="54">
        <v>3100000</v>
      </c>
      <c r="L197" s="57">
        <v>0</v>
      </c>
      <c r="M197"/>
      <c r="N197"/>
    </row>
    <row r="198" spans="1:14" x14ac:dyDescent="0.25">
      <c r="A198" s="26" t="s">
        <v>2577</v>
      </c>
      <c r="B198" s="26" t="s">
        <v>2578</v>
      </c>
      <c r="C198" s="26" t="s">
        <v>2579</v>
      </c>
      <c r="D198" s="26" t="s">
        <v>63</v>
      </c>
      <c r="E198" s="44">
        <v>1</v>
      </c>
      <c r="F198" s="41">
        <v>3000000</v>
      </c>
      <c r="G198" s="30">
        <v>0</v>
      </c>
      <c r="H198" s="30">
        <v>3000000</v>
      </c>
      <c r="I198" s="30">
        <v>0</v>
      </c>
      <c r="J198" s="50">
        <v>0</v>
      </c>
      <c r="K198" s="53">
        <v>0</v>
      </c>
      <c r="L198" s="56">
        <v>0</v>
      </c>
      <c r="M198"/>
      <c r="N198"/>
    </row>
    <row r="199" spans="1:14" x14ac:dyDescent="0.25">
      <c r="A199" s="37" t="s">
        <v>2670</v>
      </c>
      <c r="B199" s="38"/>
      <c r="C199" s="38"/>
      <c r="D199" s="38"/>
      <c r="E199" s="45">
        <v>1</v>
      </c>
      <c r="F199" s="42">
        <v>3000000</v>
      </c>
      <c r="G199" s="39">
        <v>0</v>
      </c>
      <c r="H199" s="39">
        <v>3000000</v>
      </c>
      <c r="I199" s="39">
        <v>0</v>
      </c>
      <c r="J199" s="51">
        <v>0</v>
      </c>
      <c r="K199" s="54">
        <v>0</v>
      </c>
      <c r="L199" s="57">
        <v>0</v>
      </c>
      <c r="M199"/>
      <c r="N199"/>
    </row>
    <row r="200" spans="1:14" x14ac:dyDescent="0.25">
      <c r="A200" s="28" t="s">
        <v>233</v>
      </c>
      <c r="B200" s="29"/>
      <c r="C200" s="29"/>
      <c r="D200" s="29"/>
      <c r="E200" s="46">
        <v>165</v>
      </c>
      <c r="F200" s="43">
        <v>208563981</v>
      </c>
      <c r="G200" s="31">
        <v>130477116</v>
      </c>
      <c r="H200" s="31">
        <v>65540473</v>
      </c>
      <c r="I200" s="31">
        <v>12546392</v>
      </c>
      <c r="J200" s="52">
        <v>659763248</v>
      </c>
      <c r="K200" s="55">
        <v>640950547</v>
      </c>
      <c r="L200" s="58">
        <v>18812701</v>
      </c>
      <c r="M200"/>
      <c r="N200"/>
    </row>
    <row r="201" spans="1:14" x14ac:dyDescent="0.25">
      <c r="A201"/>
      <c r="B201"/>
      <c r="C201"/>
      <c r="D201"/>
      <c r="E201"/>
      <c r="F201"/>
      <c r="G201"/>
      <c r="H201"/>
      <c r="I201"/>
      <c r="J201"/>
      <c r="K201"/>
      <c r="L201"/>
      <c r="M201"/>
      <c r="N201"/>
    </row>
    <row r="202" spans="1:14" x14ac:dyDescent="0.25">
      <c r="A202"/>
      <c r="B202"/>
      <c r="C202"/>
      <c r="D202"/>
      <c r="E202"/>
      <c r="F202"/>
      <c r="G202"/>
      <c r="H202"/>
      <c r="I202"/>
      <c r="J202"/>
      <c r="K202"/>
      <c r="L202"/>
      <c r="M202"/>
      <c r="N202"/>
    </row>
    <row r="203" spans="1:14" x14ac:dyDescent="0.25">
      <c r="A203"/>
      <c r="B203"/>
      <c r="C203"/>
      <c r="D203"/>
      <c r="E203"/>
      <c r="F203"/>
      <c r="G203"/>
      <c r="H203"/>
      <c r="I203"/>
      <c r="J203"/>
      <c r="K203"/>
      <c r="L203"/>
      <c r="M203"/>
      <c r="N203"/>
    </row>
    <row r="204" spans="1:14" x14ac:dyDescent="0.25">
      <c r="A204"/>
      <c r="B204"/>
      <c r="C204"/>
      <c r="D204"/>
      <c r="E204"/>
      <c r="F204"/>
      <c r="G204"/>
      <c r="H204"/>
      <c r="I204"/>
      <c r="J204"/>
      <c r="K204"/>
      <c r="L204"/>
      <c r="M204"/>
      <c r="N204"/>
    </row>
    <row r="205" spans="1:14" x14ac:dyDescent="0.25">
      <c r="A205"/>
      <c r="B205"/>
      <c r="C205"/>
      <c r="D205"/>
      <c r="E205"/>
      <c r="F205"/>
      <c r="G205"/>
      <c r="H205"/>
      <c r="I205"/>
      <c r="J205"/>
      <c r="K205"/>
      <c r="L205"/>
      <c r="M205"/>
      <c r="N205"/>
    </row>
    <row r="206" spans="1:14" x14ac:dyDescent="0.25">
      <c r="A206"/>
      <c r="B206"/>
      <c r="C206"/>
      <c r="D206"/>
      <c r="E206"/>
      <c r="F206"/>
      <c r="G206"/>
      <c r="H206"/>
      <c r="I206"/>
      <c r="J206"/>
      <c r="K206"/>
      <c r="L206"/>
      <c r="M206"/>
      <c r="N206"/>
    </row>
    <row r="207" spans="1:14" x14ac:dyDescent="0.25">
      <c r="A207"/>
      <c r="B207"/>
      <c r="C207"/>
      <c r="D207"/>
      <c r="E207"/>
      <c r="F207"/>
      <c r="G207"/>
      <c r="H207"/>
      <c r="I207"/>
      <c r="J207"/>
      <c r="K207"/>
      <c r="L207"/>
      <c r="M207"/>
      <c r="N207"/>
    </row>
    <row r="208" spans="1:14" x14ac:dyDescent="0.25">
      <c r="A208"/>
      <c r="B208"/>
      <c r="C208"/>
      <c r="D208"/>
      <c r="E208"/>
      <c r="F208"/>
      <c r="G208"/>
      <c r="H208"/>
      <c r="I208"/>
      <c r="J208"/>
      <c r="K208"/>
      <c r="L208"/>
      <c r="M208"/>
      <c r="N208"/>
    </row>
    <row r="209" spans="1:14" x14ac:dyDescent="0.25">
      <c r="A209"/>
      <c r="B209"/>
      <c r="C209"/>
      <c r="D209"/>
      <c r="E209"/>
      <c r="F209"/>
      <c r="G209"/>
      <c r="H209"/>
      <c r="I209"/>
      <c r="J209"/>
      <c r="K209"/>
      <c r="L209"/>
      <c r="M209"/>
      <c r="N209"/>
    </row>
    <row r="210" spans="1:14" x14ac:dyDescent="0.25">
      <c r="A210"/>
      <c r="B210"/>
      <c r="C210"/>
      <c r="D210"/>
      <c r="E210"/>
      <c r="F210"/>
      <c r="G210"/>
      <c r="H210"/>
      <c r="I210"/>
      <c r="J210"/>
      <c r="K210"/>
      <c r="L210"/>
      <c r="M210"/>
      <c r="N210"/>
    </row>
    <row r="211" spans="1:14" x14ac:dyDescent="0.25">
      <c r="A211"/>
      <c r="B211"/>
      <c r="C211"/>
      <c r="D211"/>
      <c r="E211"/>
      <c r="F211"/>
      <c r="G211"/>
      <c r="H211"/>
      <c r="I211"/>
      <c r="J211"/>
      <c r="K211"/>
      <c r="L211"/>
      <c r="M211"/>
      <c r="N211"/>
    </row>
    <row r="212" spans="1:14" x14ac:dyDescent="0.25">
      <c r="A212"/>
      <c r="B212"/>
      <c r="C212"/>
      <c r="D212"/>
      <c r="E212"/>
      <c r="F212"/>
      <c r="G212"/>
      <c r="H212"/>
      <c r="I212"/>
      <c r="J212"/>
      <c r="K212"/>
      <c r="L212"/>
      <c r="M212" s="8"/>
      <c r="N212" s="8"/>
    </row>
    <row r="213" spans="1:14" x14ac:dyDescent="0.25">
      <c r="A213"/>
      <c r="B213"/>
      <c r="C213"/>
      <c r="D213"/>
      <c r="E213"/>
      <c r="F213"/>
      <c r="G213"/>
      <c r="H213"/>
      <c r="I213"/>
      <c r="J213"/>
      <c r="K213"/>
      <c r="L213"/>
      <c r="M213" s="8"/>
      <c r="N213" s="8"/>
    </row>
    <row r="214" spans="1:14" x14ac:dyDescent="0.25">
      <c r="A214"/>
      <c r="B214"/>
      <c r="C214"/>
      <c r="D214"/>
      <c r="E214"/>
      <c r="F214"/>
      <c r="G214"/>
      <c r="H214"/>
      <c r="I214"/>
      <c r="J214"/>
      <c r="K214"/>
      <c r="L214"/>
      <c r="M214" s="8"/>
      <c r="N214" s="8"/>
    </row>
    <row r="215" spans="1:14" x14ac:dyDescent="0.25">
      <c r="A215"/>
      <c r="B215"/>
      <c r="C215"/>
      <c r="D215"/>
      <c r="E215"/>
      <c r="F215"/>
      <c r="G215"/>
      <c r="H215"/>
      <c r="I215"/>
      <c r="J215"/>
      <c r="K215"/>
      <c r="L215"/>
      <c r="M215" s="8"/>
      <c r="N215" s="8"/>
    </row>
    <row r="216" spans="1:14" x14ac:dyDescent="0.25">
      <c r="A216"/>
      <c r="B216"/>
      <c r="C216"/>
      <c r="D216"/>
      <c r="E216"/>
      <c r="F216"/>
      <c r="G216"/>
      <c r="H216"/>
      <c r="I216"/>
      <c r="J216"/>
      <c r="K216"/>
      <c r="L216"/>
      <c r="M216" s="8"/>
      <c r="N216" s="8"/>
    </row>
    <row r="217" spans="1:14" x14ac:dyDescent="0.25">
      <c r="A217"/>
      <c r="B217"/>
      <c r="C217"/>
      <c r="D217"/>
      <c r="E217"/>
      <c r="F217"/>
      <c r="G217"/>
      <c r="H217"/>
      <c r="I217"/>
      <c r="J217"/>
      <c r="K217"/>
      <c r="L217"/>
      <c r="M217" s="8"/>
      <c r="N217" s="8"/>
    </row>
    <row r="218" spans="1:14" x14ac:dyDescent="0.25">
      <c r="A218"/>
      <c r="B218"/>
      <c r="C218"/>
      <c r="D218"/>
      <c r="E218"/>
      <c r="F218"/>
      <c r="G218"/>
      <c r="H218"/>
      <c r="I218"/>
      <c r="J218"/>
      <c r="K218"/>
      <c r="L218"/>
      <c r="M218" s="8"/>
      <c r="N218" s="8"/>
    </row>
    <row r="219" spans="1:14" x14ac:dyDescent="0.25">
      <c r="A219"/>
      <c r="B219"/>
      <c r="C219"/>
      <c r="D219"/>
      <c r="E219"/>
      <c r="F219"/>
      <c r="G219"/>
      <c r="H219"/>
      <c r="I219"/>
      <c r="J219"/>
      <c r="K219"/>
      <c r="L219"/>
      <c r="M219" s="8"/>
      <c r="N219" s="8"/>
    </row>
    <row r="220" spans="1:14" x14ac:dyDescent="0.25">
      <c r="A220"/>
      <c r="B220"/>
      <c r="C220"/>
      <c r="D220"/>
      <c r="E220"/>
      <c r="F220"/>
      <c r="G220"/>
      <c r="H220"/>
      <c r="I220"/>
      <c r="J220"/>
      <c r="K220"/>
      <c r="L220"/>
      <c r="M220" s="8"/>
      <c r="N220" s="8"/>
    </row>
    <row r="221" spans="1:14" x14ac:dyDescent="0.25">
      <c r="A221"/>
      <c r="B221"/>
      <c r="C221"/>
      <c r="D221"/>
      <c r="E221"/>
      <c r="F221"/>
      <c r="G221"/>
      <c r="H221"/>
      <c r="I221"/>
      <c r="J221"/>
      <c r="K221"/>
      <c r="L221"/>
      <c r="M221" s="8"/>
      <c r="N221" s="8"/>
    </row>
    <row r="222" spans="1:14" x14ac:dyDescent="0.25">
      <c r="A222"/>
      <c r="B222"/>
      <c r="C222"/>
      <c r="D222"/>
      <c r="E222"/>
      <c r="F222"/>
      <c r="G222"/>
      <c r="H222"/>
      <c r="I222"/>
      <c r="J222"/>
      <c r="K222"/>
      <c r="L222"/>
      <c r="M222" s="8"/>
      <c r="N222" s="8"/>
    </row>
    <row r="223" spans="1:14" x14ac:dyDescent="0.25">
      <c r="A223"/>
      <c r="B223"/>
      <c r="C223"/>
      <c r="D223"/>
      <c r="E223"/>
      <c r="F223"/>
      <c r="G223"/>
      <c r="H223"/>
      <c r="I223"/>
      <c r="J223"/>
      <c r="K223"/>
      <c r="L223"/>
      <c r="M223" s="8"/>
      <c r="N223" s="8"/>
    </row>
    <row r="224" spans="1:14" x14ac:dyDescent="0.25">
      <c r="A224"/>
      <c r="B224"/>
      <c r="C224"/>
      <c r="D224"/>
      <c r="E224"/>
      <c r="F224"/>
      <c r="G224"/>
      <c r="H224"/>
      <c r="I224"/>
      <c r="J224"/>
      <c r="K224"/>
      <c r="L224"/>
      <c r="M224" s="8"/>
      <c r="N224" s="8"/>
    </row>
    <row r="225" spans="1:14" x14ac:dyDescent="0.25">
      <c r="A225"/>
      <c r="B225"/>
      <c r="C225"/>
      <c r="D225"/>
      <c r="E225"/>
      <c r="F225"/>
      <c r="G225"/>
      <c r="H225"/>
      <c r="I225"/>
      <c r="J225"/>
      <c r="K225"/>
      <c r="L225"/>
      <c r="M225" s="8"/>
      <c r="N225" s="8"/>
    </row>
    <row r="226" spans="1:14" x14ac:dyDescent="0.25">
      <c r="A226"/>
      <c r="B226"/>
      <c r="C226"/>
      <c r="D226"/>
      <c r="E226"/>
      <c r="F226"/>
      <c r="G226"/>
      <c r="H226"/>
      <c r="I226"/>
      <c r="J226"/>
      <c r="K226"/>
      <c r="L226"/>
      <c r="M226" s="8"/>
      <c r="N226" s="8"/>
    </row>
    <row r="227" spans="1:14" x14ac:dyDescent="0.25">
      <c r="A227"/>
      <c r="B227"/>
      <c r="C227"/>
      <c r="D227"/>
      <c r="E227"/>
      <c r="F227"/>
      <c r="G227"/>
      <c r="H227"/>
      <c r="I227"/>
      <c r="J227"/>
      <c r="K227"/>
      <c r="L227"/>
      <c r="M227" s="8"/>
      <c r="N227" s="8"/>
    </row>
    <row r="228" spans="1:14" x14ac:dyDescent="0.25">
      <c r="A228"/>
      <c r="B228"/>
      <c r="C228"/>
      <c r="D228"/>
      <c r="E228"/>
      <c r="F228"/>
      <c r="G228"/>
      <c r="H228"/>
      <c r="I228"/>
      <c r="J228"/>
      <c r="K228"/>
      <c r="L228"/>
      <c r="M228" s="8"/>
      <c r="N228" s="8"/>
    </row>
    <row r="229" spans="1:14" x14ac:dyDescent="0.25">
      <c r="A229"/>
      <c r="B229"/>
      <c r="C229"/>
      <c r="D229"/>
      <c r="E229"/>
      <c r="F229"/>
      <c r="G229"/>
      <c r="H229"/>
      <c r="I229"/>
      <c r="J229"/>
      <c r="K229"/>
      <c r="L229"/>
      <c r="M229" s="8"/>
      <c r="N229" s="8"/>
    </row>
    <row r="230" spans="1:14" x14ac:dyDescent="0.25">
      <c r="A230"/>
      <c r="B230"/>
      <c r="C230"/>
      <c r="D230"/>
      <c r="E230"/>
      <c r="F230"/>
      <c r="G230"/>
      <c r="H230"/>
      <c r="I230"/>
      <c r="J230"/>
      <c r="K230"/>
      <c r="L230"/>
      <c r="M230" s="8"/>
      <c r="N230" s="8"/>
    </row>
    <row r="231" spans="1:14" x14ac:dyDescent="0.25">
      <c r="A231" s="8"/>
      <c r="B231" s="8"/>
      <c r="C231" s="8"/>
      <c r="D231" s="8"/>
      <c r="E231" s="8"/>
      <c r="F231" s="8"/>
      <c r="G231" s="8"/>
      <c r="H231" s="8"/>
      <c r="I231" s="8"/>
      <c r="J231" s="8"/>
    </row>
    <row r="232" spans="1:14" x14ac:dyDescent="0.25">
      <c r="A232" s="8"/>
      <c r="B232" s="8"/>
      <c r="C232" s="8"/>
      <c r="D232" s="8"/>
      <c r="E232" s="8"/>
      <c r="F232" s="8"/>
      <c r="G232" s="8"/>
      <c r="H232" s="8"/>
      <c r="I232" s="8"/>
      <c r="J232" s="8"/>
    </row>
    <row r="233" spans="1:14" x14ac:dyDescent="0.25">
      <c r="A233" s="8"/>
      <c r="B233" s="8"/>
      <c r="C233" s="8"/>
      <c r="D233" s="8"/>
      <c r="E233" s="8"/>
      <c r="F233" s="8"/>
      <c r="G233" s="8"/>
      <c r="H233" s="8"/>
      <c r="I233" s="8"/>
      <c r="J233" s="8"/>
    </row>
    <row r="234" spans="1:14" x14ac:dyDescent="0.25">
      <c r="A234" s="8"/>
      <c r="B234" s="8"/>
      <c r="C234" s="8"/>
      <c r="D234" s="8"/>
      <c r="E234" s="8"/>
      <c r="F234" s="8"/>
      <c r="G234" s="8"/>
      <c r="H234" s="8"/>
      <c r="I234" s="8"/>
      <c r="J234" s="8"/>
    </row>
    <row r="235" spans="1:14" x14ac:dyDescent="0.25">
      <c r="A235" s="8"/>
      <c r="B235" s="8"/>
      <c r="C235" s="8"/>
      <c r="D235" s="8"/>
      <c r="E235" s="8"/>
      <c r="F235" s="8"/>
      <c r="G235" s="8"/>
      <c r="H235" s="8"/>
      <c r="I235" s="8"/>
      <c r="J235" s="8"/>
    </row>
    <row r="236" spans="1:14" x14ac:dyDescent="0.25">
      <c r="A236" s="8"/>
      <c r="B236" s="8"/>
      <c r="C236" s="8"/>
      <c r="D236" s="8"/>
      <c r="E236" s="8"/>
      <c r="F236" s="8"/>
      <c r="G236" s="8"/>
      <c r="H236" s="8"/>
      <c r="I236" s="8"/>
      <c r="J236" s="8"/>
    </row>
    <row r="237" spans="1:14" x14ac:dyDescent="0.25">
      <c r="A237" s="8"/>
      <c r="B237" s="8"/>
      <c r="C237" s="8"/>
      <c r="D237" s="8"/>
      <c r="E237" s="8"/>
      <c r="F237" s="8"/>
      <c r="G237" s="8"/>
      <c r="H237" s="8"/>
      <c r="I237" s="8"/>
      <c r="J237" s="8"/>
    </row>
    <row r="238" spans="1:14" x14ac:dyDescent="0.25">
      <c r="A238" s="8"/>
      <c r="B238" s="8"/>
      <c r="C238" s="8"/>
      <c r="D238" s="8"/>
      <c r="E238" s="8"/>
      <c r="F238" s="8"/>
      <c r="G238" s="8"/>
      <c r="H238" s="8"/>
      <c r="I238" s="8"/>
      <c r="J238" s="8"/>
    </row>
    <row r="239" spans="1:14" x14ac:dyDescent="0.25">
      <c r="A239" s="8"/>
      <c r="B239" s="8"/>
      <c r="C239" s="8"/>
      <c r="D239" s="8"/>
      <c r="E239" s="8"/>
      <c r="F239" s="8"/>
      <c r="G239" s="8"/>
      <c r="H239" s="8"/>
      <c r="I239" s="8"/>
      <c r="J239" s="8"/>
    </row>
    <row r="240" spans="1:14" x14ac:dyDescent="0.25">
      <c r="A240" s="8"/>
      <c r="B240" s="8"/>
      <c r="C240" s="8"/>
      <c r="D240" s="8"/>
      <c r="E240" s="8"/>
      <c r="F240" s="8"/>
      <c r="G240" s="8"/>
      <c r="H240" s="8"/>
      <c r="I240" s="8"/>
      <c r="J240" s="8"/>
    </row>
    <row r="241" spans="1:10" x14ac:dyDescent="0.25">
      <c r="A241" s="8"/>
      <c r="B241" s="8"/>
      <c r="C241" s="8"/>
      <c r="D241" s="8"/>
      <c r="E241" s="8"/>
      <c r="F241" s="8"/>
      <c r="G241" s="8"/>
      <c r="H241" s="8"/>
      <c r="I241" s="8"/>
      <c r="J241" s="8"/>
    </row>
    <row r="242" spans="1:10" x14ac:dyDescent="0.25">
      <c r="A242" s="8"/>
      <c r="B242" s="8"/>
      <c r="C242" s="8"/>
      <c r="D242" s="8"/>
      <c r="E242" s="8"/>
      <c r="F242" s="8"/>
      <c r="G242" s="8"/>
      <c r="H242" s="8"/>
      <c r="I242" s="8"/>
      <c r="J242" s="8"/>
    </row>
    <row r="243" spans="1:10" x14ac:dyDescent="0.25">
      <c r="A243" s="8"/>
      <c r="B243" s="8"/>
      <c r="C243" s="8"/>
      <c r="D243" s="8"/>
      <c r="E243" s="8"/>
      <c r="F243" s="8"/>
      <c r="G243" s="8"/>
      <c r="H243" s="8"/>
      <c r="I243" s="8"/>
      <c r="J243" s="8"/>
    </row>
    <row r="244" spans="1:10" x14ac:dyDescent="0.25">
      <c r="A244" s="8"/>
      <c r="B244" s="8"/>
      <c r="C244" s="8"/>
      <c r="D244" s="8"/>
      <c r="E244" s="8"/>
      <c r="F244" s="8"/>
      <c r="G244" s="8"/>
      <c r="H244" s="8"/>
      <c r="I244" s="8"/>
      <c r="J244" s="8"/>
    </row>
    <row r="245" spans="1:10" x14ac:dyDescent="0.25">
      <c r="A245" s="8"/>
      <c r="B245" s="8"/>
      <c r="C245" s="8"/>
      <c r="D245" s="8"/>
      <c r="E245" s="8"/>
      <c r="F245" s="8"/>
      <c r="G245" s="8"/>
      <c r="H245" s="8"/>
      <c r="I245" s="8"/>
      <c r="J245" s="8"/>
    </row>
    <row r="246" spans="1:10" x14ac:dyDescent="0.25">
      <c r="A246" s="8"/>
      <c r="B246" s="8"/>
      <c r="C246" s="8"/>
      <c r="D246" s="8"/>
      <c r="E246" s="8"/>
      <c r="F246" s="8"/>
      <c r="G246" s="8"/>
      <c r="H246" s="8"/>
      <c r="I246" s="8"/>
      <c r="J246" s="8"/>
    </row>
    <row r="247" spans="1:10" x14ac:dyDescent="0.25">
      <c r="A247" s="8"/>
      <c r="B247" s="8"/>
      <c r="C247" s="8"/>
      <c r="D247" s="8"/>
      <c r="E247" s="8"/>
      <c r="F247" s="8"/>
      <c r="G247" s="8"/>
      <c r="H247" s="8"/>
      <c r="I247" s="8"/>
      <c r="J247" s="8"/>
    </row>
    <row r="248" spans="1:10" x14ac:dyDescent="0.25">
      <c r="A248" s="8"/>
      <c r="B248" s="8"/>
      <c r="C248" s="8"/>
      <c r="D248" s="8"/>
      <c r="E248" s="8"/>
      <c r="F248" s="8"/>
      <c r="G248" s="8"/>
      <c r="H248" s="8"/>
      <c r="I248" s="8"/>
      <c r="J248" s="8"/>
    </row>
    <row r="249" spans="1:10" x14ac:dyDescent="0.25">
      <c r="A249" s="8"/>
      <c r="B249" s="8"/>
      <c r="C249" s="8"/>
      <c r="D249" s="8"/>
      <c r="E249" s="8"/>
      <c r="F249" s="8"/>
      <c r="G249" s="8"/>
      <c r="H249" s="8"/>
      <c r="I249" s="8"/>
      <c r="J249" s="8"/>
    </row>
    <row r="250" spans="1:10" x14ac:dyDescent="0.25">
      <c r="A250" s="8"/>
      <c r="B250" s="8"/>
      <c r="C250" s="8"/>
      <c r="D250" s="8"/>
      <c r="E250" s="8"/>
      <c r="F250" s="8"/>
      <c r="G250" s="8"/>
      <c r="H250" s="8"/>
      <c r="I250" s="8"/>
      <c r="J250" s="8"/>
    </row>
    <row r="251" spans="1:10" x14ac:dyDescent="0.25">
      <c r="A251" s="8"/>
      <c r="B251" s="8"/>
      <c r="C251" s="8"/>
      <c r="D251" s="8"/>
      <c r="E251" s="8"/>
      <c r="F251" s="8"/>
      <c r="G251" s="8"/>
      <c r="H251" s="8"/>
      <c r="I251" s="8"/>
      <c r="J251" s="8"/>
    </row>
    <row r="252" spans="1:10" x14ac:dyDescent="0.25">
      <c r="A252" s="8"/>
      <c r="B252" s="8"/>
      <c r="C252" s="8"/>
      <c r="D252" s="8"/>
      <c r="E252" s="8"/>
      <c r="F252" s="8"/>
      <c r="G252" s="8"/>
      <c r="H252" s="8"/>
      <c r="I252" s="8"/>
      <c r="J252" s="8"/>
    </row>
    <row r="253" spans="1:10" x14ac:dyDescent="0.25">
      <c r="A253" s="8"/>
      <c r="B253" s="8"/>
      <c r="C253" s="8"/>
      <c r="D253" s="8"/>
      <c r="E253" s="8"/>
      <c r="F253" s="8"/>
      <c r="G253" s="8"/>
      <c r="H253" s="8"/>
      <c r="I253" s="8"/>
      <c r="J253" s="8"/>
    </row>
    <row r="254" spans="1:10" x14ac:dyDescent="0.25">
      <c r="A254" s="8"/>
      <c r="B254" s="8"/>
      <c r="C254" s="8"/>
      <c r="D254" s="8"/>
      <c r="E254" s="8"/>
      <c r="F254" s="8"/>
      <c r="G254" s="8"/>
      <c r="H254" s="8"/>
      <c r="I254" s="8"/>
      <c r="J254" s="8"/>
    </row>
    <row r="255" spans="1:10" x14ac:dyDescent="0.25">
      <c r="A255" s="8"/>
      <c r="B255" s="8"/>
      <c r="C255" s="8"/>
      <c r="D255" s="8"/>
      <c r="E255" s="8"/>
      <c r="F255" s="8"/>
      <c r="G255" s="8"/>
      <c r="H255" s="8"/>
      <c r="I255" s="8"/>
      <c r="J255" s="8"/>
    </row>
    <row r="256" spans="1:10" x14ac:dyDescent="0.25">
      <c r="A256" s="8"/>
      <c r="B256" s="8"/>
      <c r="C256" s="8"/>
      <c r="D256" s="8"/>
      <c r="E256" s="8"/>
      <c r="F256" s="8"/>
      <c r="G256" s="8"/>
      <c r="H256" s="8"/>
      <c r="I256" s="8"/>
      <c r="J256" s="8"/>
    </row>
    <row r="257" spans="1:10" x14ac:dyDescent="0.25">
      <c r="A257" s="8"/>
      <c r="B257" s="8"/>
      <c r="C257" s="8"/>
      <c r="D257" s="8"/>
      <c r="E257" s="8"/>
      <c r="F257" s="8"/>
      <c r="G257" s="8"/>
      <c r="H257" s="8"/>
      <c r="I257" s="8"/>
      <c r="J257" s="8"/>
    </row>
    <row r="258" spans="1:10" x14ac:dyDescent="0.25">
      <c r="A258" s="8"/>
      <c r="B258" s="8"/>
      <c r="C258" s="8"/>
      <c r="D258" s="8"/>
      <c r="E258" s="8"/>
      <c r="F258" s="8"/>
      <c r="G258" s="8"/>
      <c r="H258" s="8"/>
      <c r="I258" s="8"/>
      <c r="J258" s="8"/>
    </row>
    <row r="259" spans="1:10" x14ac:dyDescent="0.25">
      <c r="A259" s="8"/>
      <c r="B259" s="8"/>
      <c r="C259" s="8"/>
      <c r="D259" s="8"/>
      <c r="E259" s="8"/>
      <c r="F259" s="8"/>
      <c r="G259" s="8"/>
      <c r="H259" s="8"/>
      <c r="I259" s="8"/>
      <c r="J259" s="8"/>
    </row>
    <row r="260" spans="1:10" x14ac:dyDescent="0.25">
      <c r="A260" s="8"/>
      <c r="B260" s="8"/>
      <c r="C260" s="8"/>
      <c r="D260" s="8"/>
      <c r="E260" s="8"/>
      <c r="F260" s="8"/>
      <c r="G260" s="8"/>
      <c r="H260" s="8"/>
      <c r="I260" s="8"/>
      <c r="J260" s="8"/>
    </row>
    <row r="261" spans="1:10" x14ac:dyDescent="0.25">
      <c r="A261" s="8"/>
      <c r="B261" s="8"/>
      <c r="C261" s="8"/>
      <c r="D261" s="8"/>
      <c r="E261" s="8"/>
      <c r="F261" s="8"/>
      <c r="G261" s="8"/>
      <c r="H261" s="8"/>
      <c r="I261" s="8"/>
      <c r="J261" s="8"/>
    </row>
    <row r="262" spans="1:10" x14ac:dyDescent="0.25">
      <c r="A262" s="8"/>
      <c r="B262" s="8"/>
      <c r="C262" s="8"/>
      <c r="D262" s="8"/>
      <c r="E262" s="8"/>
      <c r="F262" s="8"/>
      <c r="G262" s="8"/>
      <c r="H262" s="8"/>
      <c r="I262" s="8"/>
      <c r="J262" s="8"/>
    </row>
    <row r="263" spans="1:10" x14ac:dyDescent="0.25">
      <c r="A263" s="8"/>
      <c r="B263" s="8"/>
      <c r="C263" s="8"/>
      <c r="D263" s="8"/>
      <c r="E263" s="8"/>
      <c r="F263" s="8"/>
      <c r="G263" s="8"/>
      <c r="H263" s="8"/>
      <c r="I263" s="8"/>
      <c r="J263" s="8"/>
    </row>
    <row r="264" spans="1:10" x14ac:dyDescent="0.25">
      <c r="A264" s="8"/>
      <c r="B264" s="8"/>
      <c r="C264" s="8"/>
      <c r="D264" s="8"/>
      <c r="E264" s="8"/>
      <c r="F264" s="8"/>
      <c r="G264" s="8"/>
      <c r="H264" s="8"/>
      <c r="I264" s="8"/>
      <c r="J264" s="8"/>
    </row>
    <row r="265" spans="1:10" x14ac:dyDescent="0.25">
      <c r="A265" s="8"/>
      <c r="B265" s="8"/>
      <c r="C265" s="8"/>
      <c r="D265" s="8"/>
      <c r="E265" s="8"/>
      <c r="F265" s="8"/>
      <c r="G265" s="8"/>
      <c r="H265" s="8"/>
      <c r="I265" s="8"/>
      <c r="J265" s="8"/>
    </row>
    <row r="266" spans="1:10" x14ac:dyDescent="0.25">
      <c r="A266" s="8"/>
      <c r="B266" s="8"/>
      <c r="C266" s="8"/>
      <c r="D266" s="8"/>
      <c r="E266" s="8"/>
      <c r="F266" s="8"/>
      <c r="G266" s="8"/>
      <c r="H266" s="8"/>
      <c r="I266" s="8"/>
      <c r="J266" s="8"/>
    </row>
    <row r="267" spans="1:10" x14ac:dyDescent="0.25">
      <c r="A267" s="8"/>
      <c r="B267" s="8"/>
      <c r="C267" s="8"/>
      <c r="D267" s="8"/>
      <c r="E267" s="8"/>
      <c r="F267" s="8"/>
      <c r="G267" s="8"/>
      <c r="H267" s="8"/>
      <c r="I267" s="8"/>
      <c r="J267" s="8"/>
    </row>
    <row r="268" spans="1:10" x14ac:dyDescent="0.25">
      <c r="A268" s="8"/>
      <c r="B268" s="8"/>
      <c r="C268" s="8"/>
      <c r="D268" s="8"/>
      <c r="E268" s="8"/>
      <c r="F268" s="8"/>
      <c r="G268" s="8"/>
      <c r="H268" s="8"/>
      <c r="I268" s="8"/>
      <c r="J268" s="8"/>
    </row>
    <row r="269" spans="1:10" x14ac:dyDescent="0.25">
      <c r="A269" s="8"/>
      <c r="B269" s="8"/>
      <c r="C269" s="8"/>
      <c r="D269" s="8"/>
      <c r="E269" s="8"/>
      <c r="F269" s="8"/>
      <c r="G269" s="8"/>
      <c r="H269" s="8"/>
      <c r="I269" s="8"/>
      <c r="J269" s="8"/>
    </row>
    <row r="270" spans="1:10" x14ac:dyDescent="0.25">
      <c r="A270" s="8"/>
      <c r="B270" s="8"/>
      <c r="C270" s="8"/>
      <c r="D270" s="8"/>
      <c r="E270" s="8"/>
      <c r="F270" s="8"/>
      <c r="G270" s="8"/>
      <c r="H270" s="8"/>
      <c r="I270" s="8"/>
      <c r="J270" s="8"/>
    </row>
    <row r="271" spans="1:10" x14ac:dyDescent="0.25">
      <c r="A271" s="8"/>
      <c r="B271" s="8"/>
      <c r="C271" s="8"/>
      <c r="D271" s="8"/>
      <c r="E271" s="8"/>
      <c r="F271" s="8"/>
      <c r="G271" s="8"/>
      <c r="H271" s="8"/>
      <c r="I271" s="8"/>
      <c r="J271" s="8"/>
    </row>
    <row r="272" spans="1:10" x14ac:dyDescent="0.25">
      <c r="A272" s="8"/>
      <c r="B272" s="8"/>
      <c r="C272" s="8"/>
      <c r="D272" s="8"/>
      <c r="E272" s="8"/>
      <c r="F272" s="8"/>
      <c r="G272" s="8"/>
      <c r="H272" s="8"/>
      <c r="I272" s="8"/>
      <c r="J272" s="8"/>
    </row>
    <row r="273" spans="1:10" x14ac:dyDescent="0.25">
      <c r="A273" s="8"/>
      <c r="B273" s="8"/>
      <c r="C273" s="8"/>
      <c r="D273" s="8"/>
      <c r="E273" s="8"/>
      <c r="F273" s="8"/>
      <c r="G273" s="8"/>
      <c r="H273" s="8"/>
      <c r="I273" s="8"/>
      <c r="J273" s="8"/>
    </row>
    <row r="274" spans="1:10" x14ac:dyDescent="0.25">
      <c r="A274" s="8"/>
      <c r="B274" s="8"/>
      <c r="C274" s="8"/>
      <c r="D274" s="8"/>
      <c r="E274" s="8"/>
      <c r="F274" s="8"/>
      <c r="G274" s="8"/>
      <c r="H274" s="8"/>
      <c r="I274" s="8"/>
      <c r="J274" s="8"/>
    </row>
    <row r="275" spans="1:10" x14ac:dyDescent="0.25">
      <c r="A275" s="8"/>
      <c r="B275" s="8"/>
      <c r="C275" s="8"/>
      <c r="D275" s="8"/>
      <c r="E275" s="8"/>
      <c r="F275" s="8"/>
      <c r="G275" s="8"/>
      <c r="H275" s="8"/>
      <c r="I275" s="8"/>
      <c r="J275" s="8"/>
    </row>
    <row r="276" spans="1:10" x14ac:dyDescent="0.25">
      <c r="A276" s="8"/>
      <c r="B276" s="8"/>
      <c r="C276" s="8"/>
      <c r="D276" s="8"/>
      <c r="E276" s="8"/>
      <c r="F276" s="8"/>
      <c r="G276" s="8"/>
      <c r="H276" s="8"/>
      <c r="I276" s="8"/>
      <c r="J276" s="8"/>
    </row>
    <row r="277" spans="1:10" x14ac:dyDescent="0.25">
      <c r="A277" s="8"/>
      <c r="B277" s="8"/>
      <c r="C277" s="8"/>
      <c r="D277" s="8"/>
      <c r="E277" s="8"/>
      <c r="F277" s="8"/>
      <c r="G277" s="8"/>
      <c r="H277" s="8"/>
      <c r="I277" s="8"/>
      <c r="J277" s="8"/>
    </row>
    <row r="278" spans="1:10" x14ac:dyDescent="0.25">
      <c r="A278" s="8"/>
      <c r="B278" s="8"/>
      <c r="C278" s="8"/>
      <c r="D278" s="8"/>
      <c r="E278" s="8"/>
      <c r="F278" s="8"/>
      <c r="G278" s="8"/>
      <c r="H278" s="8"/>
      <c r="I278" s="8"/>
      <c r="J278" s="8"/>
    </row>
    <row r="279" spans="1:10" x14ac:dyDescent="0.25">
      <c r="A279" s="8"/>
      <c r="B279" s="8"/>
      <c r="C279" s="8"/>
      <c r="D279" s="8"/>
      <c r="E279" s="8"/>
      <c r="F279" s="8"/>
      <c r="G279" s="8"/>
      <c r="H279" s="8"/>
      <c r="I279" s="8"/>
      <c r="J279" s="8"/>
    </row>
    <row r="280" spans="1:10" x14ac:dyDescent="0.25">
      <c r="A280" s="8"/>
      <c r="B280" s="8"/>
      <c r="C280" s="8"/>
      <c r="D280" s="8"/>
      <c r="E280" s="8"/>
      <c r="F280" s="8"/>
      <c r="G280" s="8"/>
      <c r="H280" s="8"/>
      <c r="I280" s="8"/>
      <c r="J280" s="8"/>
    </row>
    <row r="281" spans="1:10" x14ac:dyDescent="0.25">
      <c r="A281" s="8"/>
      <c r="B281" s="8"/>
      <c r="C281" s="8"/>
      <c r="D281" s="8"/>
      <c r="E281" s="8"/>
      <c r="F281" s="8"/>
      <c r="G281" s="8"/>
      <c r="H281" s="8"/>
      <c r="I281" s="8"/>
      <c r="J281" s="8"/>
    </row>
    <row r="282" spans="1:10" x14ac:dyDescent="0.25">
      <c r="A282" s="8"/>
      <c r="B282" s="8"/>
      <c r="C282" s="8"/>
      <c r="D282" s="8"/>
      <c r="E282" s="8"/>
      <c r="F282" s="8"/>
      <c r="G282" s="8"/>
      <c r="H282" s="8"/>
      <c r="I282" s="8"/>
      <c r="J282" s="8"/>
    </row>
    <row r="283" spans="1:10" x14ac:dyDescent="0.25">
      <c r="A283" s="8"/>
      <c r="B283" s="8"/>
      <c r="C283" s="8"/>
      <c r="D283" s="8"/>
      <c r="E283" s="8"/>
      <c r="F283" s="8"/>
      <c r="G283" s="8"/>
      <c r="H283" s="8"/>
      <c r="I283" s="8"/>
      <c r="J283" s="8"/>
    </row>
    <row r="284" spans="1:10" x14ac:dyDescent="0.25">
      <c r="A284" s="8"/>
      <c r="B284" s="8"/>
      <c r="C284" s="8"/>
      <c r="D284" s="8"/>
      <c r="E284" s="8"/>
      <c r="F284" s="8"/>
      <c r="G284" s="8"/>
      <c r="H284" s="8"/>
      <c r="I284" s="8"/>
      <c r="J284" s="8"/>
    </row>
    <row r="285" spans="1:10" x14ac:dyDescent="0.25">
      <c r="A285" s="8"/>
      <c r="B285" s="8"/>
      <c r="C285" s="8"/>
      <c r="D285" s="8"/>
      <c r="E285" s="8"/>
      <c r="F285" s="8"/>
      <c r="G285" s="8"/>
      <c r="H285" s="8"/>
      <c r="I285" s="8"/>
      <c r="J285" s="8"/>
    </row>
    <row r="286" spans="1:10" x14ac:dyDescent="0.25">
      <c r="A286" s="8"/>
      <c r="B286" s="8"/>
      <c r="C286" s="8"/>
      <c r="D286" s="8"/>
      <c r="E286" s="8"/>
      <c r="F286" s="8"/>
      <c r="G286" s="8"/>
      <c r="H286" s="8"/>
      <c r="I286" s="8"/>
      <c r="J286" s="8"/>
    </row>
    <row r="287" spans="1:10" x14ac:dyDescent="0.25">
      <c r="A287" s="8"/>
      <c r="B287" s="8"/>
      <c r="C287" s="8"/>
      <c r="D287" s="8"/>
      <c r="E287" s="8"/>
      <c r="F287" s="8"/>
      <c r="G287" s="8"/>
      <c r="H287" s="8"/>
      <c r="I287" s="8"/>
      <c r="J287" s="8"/>
    </row>
    <row r="288" spans="1:10" x14ac:dyDescent="0.25">
      <c r="A288" s="8"/>
      <c r="B288" s="8"/>
      <c r="C288" s="8"/>
      <c r="D288" s="8"/>
      <c r="E288" s="8"/>
      <c r="F288" s="8"/>
      <c r="G288" s="8"/>
      <c r="H288" s="8"/>
      <c r="I288" s="8"/>
      <c r="J288" s="8"/>
    </row>
    <row r="289" spans="1:10" x14ac:dyDescent="0.25">
      <c r="A289" s="8"/>
      <c r="B289" s="8"/>
      <c r="C289" s="8"/>
      <c r="D289" s="8"/>
      <c r="E289" s="8"/>
      <c r="F289" s="8"/>
      <c r="G289" s="8"/>
      <c r="H289" s="8"/>
      <c r="I289" s="8"/>
      <c r="J289" s="8"/>
    </row>
    <row r="290" spans="1:10" x14ac:dyDescent="0.25">
      <c r="A290" s="8"/>
      <c r="B290" s="8"/>
      <c r="C290" s="8"/>
      <c r="D290" s="8"/>
      <c r="E290" s="8"/>
      <c r="F290" s="8"/>
      <c r="G290" s="8"/>
      <c r="H290" s="8"/>
      <c r="I290" s="8"/>
      <c r="J290" s="8"/>
    </row>
    <row r="291" spans="1:10" x14ac:dyDescent="0.25">
      <c r="A291" s="8"/>
      <c r="B291" s="8"/>
      <c r="C291" s="8"/>
      <c r="D291" s="8"/>
      <c r="E291" s="8"/>
      <c r="F291" s="8"/>
      <c r="G291" s="8"/>
      <c r="H291" s="8"/>
      <c r="I291" s="8"/>
      <c r="J291" s="8"/>
    </row>
    <row r="292" spans="1:10" x14ac:dyDescent="0.25">
      <c r="A292" s="8"/>
      <c r="B292" s="8"/>
      <c r="C292" s="8"/>
      <c r="D292" s="8"/>
      <c r="E292" s="8"/>
      <c r="F292" s="8"/>
      <c r="G292" s="8"/>
      <c r="H292" s="8"/>
      <c r="I292" s="8"/>
      <c r="J292" s="8"/>
    </row>
    <row r="293" spans="1:10" x14ac:dyDescent="0.25">
      <c r="A293" s="8"/>
      <c r="B293" s="8"/>
      <c r="C293" s="8"/>
      <c r="D293" s="8"/>
      <c r="E293" s="8"/>
      <c r="F293" s="8"/>
      <c r="G293" s="8"/>
      <c r="H293" s="8"/>
      <c r="I293" s="8"/>
      <c r="J293" s="8"/>
    </row>
    <row r="294" spans="1:10" x14ac:dyDescent="0.25">
      <c r="A294" s="8"/>
      <c r="B294" s="8"/>
      <c r="C294" s="8"/>
      <c r="D294" s="8"/>
      <c r="E294" s="8"/>
      <c r="F294" s="8"/>
      <c r="G294" s="8"/>
      <c r="H294" s="8"/>
      <c r="I294" s="8"/>
      <c r="J294" s="8"/>
    </row>
    <row r="295" spans="1:10" x14ac:dyDescent="0.25">
      <c r="A295" s="8"/>
      <c r="B295" s="8"/>
      <c r="C295" s="8"/>
      <c r="D295" s="8"/>
      <c r="E295" s="8"/>
      <c r="F295" s="8"/>
      <c r="G295" s="8"/>
      <c r="H295" s="8"/>
      <c r="I295" s="8"/>
      <c r="J295" s="8"/>
    </row>
    <row r="296" spans="1:10" x14ac:dyDescent="0.25">
      <c r="A296" s="8"/>
      <c r="B296" s="8"/>
      <c r="C296" s="8"/>
      <c r="D296" s="8"/>
      <c r="E296" s="8"/>
      <c r="F296" s="8"/>
      <c r="G296" s="8"/>
      <c r="H296" s="8"/>
      <c r="I296" s="8"/>
      <c r="J296" s="8"/>
    </row>
    <row r="297" spans="1:10" x14ac:dyDescent="0.25">
      <c r="A297" s="8"/>
      <c r="B297" s="8"/>
      <c r="C297" s="8"/>
      <c r="D297" s="8"/>
      <c r="E297" s="8"/>
      <c r="F297" s="8"/>
      <c r="G297" s="8"/>
      <c r="H297" s="8"/>
      <c r="I297" s="8"/>
      <c r="J297" s="8"/>
    </row>
    <row r="298" spans="1:10" x14ac:dyDescent="0.25">
      <c r="A298" s="8"/>
      <c r="B298" s="8"/>
      <c r="C298" s="8"/>
      <c r="D298" s="8"/>
      <c r="E298" s="8"/>
      <c r="F298" s="8"/>
      <c r="G298" s="8"/>
      <c r="H298" s="8"/>
      <c r="I298" s="8"/>
      <c r="J298" s="8"/>
    </row>
    <row r="299" spans="1:10" x14ac:dyDescent="0.25">
      <c r="A299" s="8"/>
      <c r="B299" s="8"/>
      <c r="C299" s="8"/>
      <c r="D299" s="8"/>
      <c r="E299" s="8"/>
      <c r="F299" s="8"/>
      <c r="G299" s="8"/>
      <c r="H299" s="8"/>
      <c r="I299" s="8"/>
      <c r="J299" s="8"/>
    </row>
    <row r="300" spans="1:10" x14ac:dyDescent="0.25">
      <c r="A300" s="8"/>
      <c r="B300" s="8"/>
      <c r="C300" s="8"/>
      <c r="D300" s="8"/>
      <c r="E300" s="8"/>
      <c r="F300" s="8"/>
      <c r="G300" s="8"/>
      <c r="H300" s="8"/>
      <c r="I300" s="8"/>
      <c r="J300" s="8"/>
    </row>
    <row r="301" spans="1:10" x14ac:dyDescent="0.25">
      <c r="A301" s="8"/>
      <c r="B301" s="8"/>
      <c r="C301" s="8"/>
      <c r="D301" s="8"/>
      <c r="E301" s="8"/>
      <c r="F301" s="8"/>
      <c r="G301" s="8"/>
      <c r="H301" s="8"/>
      <c r="I301" s="8"/>
      <c r="J301" s="8"/>
    </row>
    <row r="302" spans="1:10" x14ac:dyDescent="0.25">
      <c r="A302" s="8"/>
      <c r="B302" s="8"/>
      <c r="C302" s="8"/>
      <c r="D302" s="8"/>
      <c r="E302" s="8"/>
      <c r="F302" s="8"/>
      <c r="G302" s="8"/>
      <c r="H302" s="8"/>
      <c r="I302" s="8"/>
      <c r="J302" s="8"/>
    </row>
    <row r="303" spans="1:10" x14ac:dyDescent="0.25">
      <c r="A303" s="8"/>
      <c r="B303" s="8"/>
      <c r="C303" s="8"/>
      <c r="D303" s="8"/>
      <c r="E303" s="8"/>
      <c r="F303" s="8"/>
      <c r="G303" s="8"/>
      <c r="H303" s="8"/>
      <c r="I303" s="8"/>
      <c r="J303" s="8"/>
    </row>
    <row r="304" spans="1:10" x14ac:dyDescent="0.25">
      <c r="A304" s="8"/>
      <c r="B304" s="8"/>
      <c r="C304" s="8"/>
      <c r="D304" s="8"/>
      <c r="E304" s="8"/>
      <c r="F304" s="8"/>
      <c r="G304" s="8"/>
      <c r="H304" s="8"/>
      <c r="I304" s="8"/>
      <c r="J304" s="8"/>
    </row>
    <row r="305" spans="1:10" x14ac:dyDescent="0.25">
      <c r="A305" s="8"/>
      <c r="B305" s="8"/>
      <c r="C305" s="8"/>
      <c r="D305" s="8"/>
      <c r="E305" s="8"/>
      <c r="F305" s="8"/>
      <c r="G305" s="8"/>
      <c r="H305" s="8"/>
      <c r="I305" s="8"/>
      <c r="J305" s="8"/>
    </row>
    <row r="306" spans="1:10" x14ac:dyDescent="0.25">
      <c r="A306" s="8"/>
      <c r="B306" s="8"/>
      <c r="C306" s="8"/>
      <c r="D306" s="8"/>
      <c r="E306" s="8"/>
      <c r="F306" s="8"/>
      <c r="G306" s="8"/>
      <c r="H306" s="8"/>
      <c r="I306" s="8"/>
      <c r="J306" s="8"/>
    </row>
    <row r="307" spans="1:10" x14ac:dyDescent="0.25">
      <c r="A307" s="8"/>
      <c r="B307" s="8"/>
      <c r="C307" s="8"/>
      <c r="D307" s="8"/>
      <c r="E307" s="8"/>
      <c r="F307" s="8"/>
      <c r="G307" s="8"/>
      <c r="H307" s="8"/>
      <c r="I307" s="8"/>
      <c r="J307" s="8"/>
    </row>
    <row r="308" spans="1:10" x14ac:dyDescent="0.25">
      <c r="A308" s="8"/>
      <c r="B308" s="8"/>
      <c r="C308" s="8"/>
      <c r="D308" s="8"/>
      <c r="E308" s="8"/>
      <c r="F308" s="8"/>
      <c r="G308" s="8"/>
      <c r="H308" s="8"/>
      <c r="I308" s="8"/>
      <c r="J308" s="8"/>
    </row>
    <row r="309" spans="1:10" x14ac:dyDescent="0.25">
      <c r="A309" s="8"/>
      <c r="B309" s="8"/>
      <c r="C309" s="8"/>
      <c r="D309" s="8"/>
      <c r="E309" s="8"/>
      <c r="F309" s="8"/>
      <c r="G309" s="8"/>
      <c r="H309" s="8"/>
      <c r="I309" s="8"/>
      <c r="J309" s="8"/>
    </row>
    <row r="310" spans="1:10" x14ac:dyDescent="0.25">
      <c r="A310" s="8"/>
      <c r="B310" s="8"/>
      <c r="C310" s="8"/>
      <c r="D310" s="8"/>
      <c r="E310" s="8"/>
      <c r="F310" s="8"/>
      <c r="G310" s="8"/>
      <c r="H310" s="8"/>
      <c r="I310" s="8"/>
      <c r="J310" s="8"/>
    </row>
    <row r="311" spans="1:10" x14ac:dyDescent="0.25">
      <c r="A311" s="8"/>
      <c r="B311" s="8"/>
      <c r="C311" s="8"/>
      <c r="D311" s="8"/>
      <c r="E311" s="8"/>
      <c r="F311" s="8"/>
      <c r="G311" s="8"/>
      <c r="H311" s="8"/>
      <c r="I311" s="8"/>
      <c r="J311" s="8"/>
    </row>
    <row r="312" spans="1:10" x14ac:dyDescent="0.25">
      <c r="A312" s="8"/>
      <c r="B312" s="8"/>
      <c r="C312" s="8"/>
      <c r="D312" s="8"/>
      <c r="E312" s="8"/>
      <c r="F312" s="8"/>
      <c r="G312" s="8"/>
      <c r="H312" s="8"/>
      <c r="I312" s="8"/>
      <c r="J312" s="8"/>
    </row>
    <row r="313" spans="1:10" x14ac:dyDescent="0.25">
      <c r="A313" s="8"/>
      <c r="B313" s="8"/>
      <c r="C313" s="8"/>
      <c r="D313" s="8"/>
      <c r="E313" s="8"/>
      <c r="F313" s="8"/>
      <c r="G313" s="8"/>
      <c r="H313" s="8"/>
      <c r="I313" s="8"/>
      <c r="J313" s="8"/>
    </row>
    <row r="314" spans="1:10" x14ac:dyDescent="0.25">
      <c r="A314" s="8"/>
      <c r="B314" s="8"/>
      <c r="C314" s="8"/>
      <c r="D314" s="8"/>
      <c r="E314" s="8"/>
      <c r="F314" s="8"/>
      <c r="G314" s="8"/>
      <c r="H314" s="8"/>
      <c r="I314" s="8"/>
      <c r="J314" s="8"/>
    </row>
    <row r="315" spans="1:10" x14ac:dyDescent="0.25">
      <c r="A315" s="8"/>
      <c r="B315" s="8"/>
      <c r="C315" s="8"/>
      <c r="D315" s="8"/>
      <c r="E315" s="8"/>
      <c r="F315" s="8"/>
      <c r="G315" s="8"/>
      <c r="H315" s="8"/>
      <c r="I315" s="8"/>
      <c r="J315" s="8"/>
    </row>
    <row r="316" spans="1:10" x14ac:dyDescent="0.25">
      <c r="A316" s="8"/>
      <c r="B316" s="8"/>
      <c r="C316" s="8"/>
      <c r="D316" s="8"/>
      <c r="E316" s="8"/>
      <c r="F316" s="8"/>
      <c r="G316" s="8"/>
      <c r="H316" s="8"/>
      <c r="I316" s="8"/>
      <c r="J316" s="8"/>
    </row>
    <row r="317" spans="1:10" x14ac:dyDescent="0.25">
      <c r="A317" s="8"/>
      <c r="B317" s="8"/>
      <c r="C317" s="8"/>
      <c r="D317" s="8"/>
      <c r="E317" s="8"/>
      <c r="F317" s="8"/>
      <c r="G317" s="8"/>
      <c r="H317" s="8"/>
      <c r="I317" s="8"/>
      <c r="J317" s="8"/>
    </row>
    <row r="318" spans="1:10" x14ac:dyDescent="0.25">
      <c r="A318" s="8"/>
      <c r="B318" s="8"/>
      <c r="C318" s="8"/>
      <c r="D318" s="8"/>
      <c r="E318" s="8"/>
      <c r="F318" s="8"/>
      <c r="G318" s="8"/>
      <c r="H318" s="8"/>
      <c r="I318" s="8"/>
      <c r="J318" s="8"/>
    </row>
    <row r="319" spans="1:10" x14ac:dyDescent="0.25">
      <c r="A319" s="8"/>
      <c r="B319" s="8"/>
      <c r="C319" s="8"/>
      <c r="D319" s="8"/>
      <c r="E319" s="8"/>
      <c r="F319" s="8"/>
      <c r="G319" s="8"/>
      <c r="H319" s="8"/>
      <c r="I319" s="8"/>
      <c r="J319" s="8"/>
    </row>
    <row r="320" spans="1:10" x14ac:dyDescent="0.25">
      <c r="A320" s="8"/>
      <c r="B320" s="8"/>
      <c r="C320" s="8"/>
      <c r="D320" s="8"/>
      <c r="E320" s="8"/>
      <c r="F320" s="8"/>
      <c r="G320" s="8"/>
      <c r="H320" s="8"/>
      <c r="I320" s="8"/>
      <c r="J320" s="8"/>
    </row>
    <row r="321" spans="1:10" x14ac:dyDescent="0.25">
      <c r="A321" s="8"/>
      <c r="B321" s="8"/>
      <c r="C321" s="8"/>
      <c r="D321" s="8"/>
      <c r="E321" s="8"/>
      <c r="F321" s="8"/>
      <c r="G321" s="8"/>
      <c r="H321" s="8"/>
      <c r="I321" s="8"/>
      <c r="J321" s="8"/>
    </row>
    <row r="322" spans="1:10" x14ac:dyDescent="0.25">
      <c r="A322" s="8"/>
      <c r="B322" s="8"/>
      <c r="C322" s="8"/>
      <c r="D322" s="8"/>
      <c r="E322" s="8"/>
      <c r="F322" s="8"/>
      <c r="G322" s="8"/>
      <c r="H322" s="8"/>
      <c r="I322" s="8"/>
      <c r="J322" s="8"/>
    </row>
    <row r="323" spans="1:10" x14ac:dyDescent="0.25">
      <c r="A323" s="8"/>
      <c r="B323" s="8"/>
      <c r="C323" s="8"/>
      <c r="D323" s="8"/>
      <c r="E323" s="8"/>
      <c r="F323" s="8"/>
      <c r="G323" s="8"/>
      <c r="H323" s="8"/>
      <c r="I323" s="8"/>
      <c r="J323" s="8"/>
    </row>
    <row r="324" spans="1:10" x14ac:dyDescent="0.25">
      <c r="A324" s="8"/>
      <c r="B324" s="8"/>
      <c r="C324" s="8"/>
      <c r="D324" s="8"/>
      <c r="E324" s="8"/>
      <c r="F324" s="8"/>
      <c r="G324" s="8"/>
      <c r="H324" s="8"/>
      <c r="I324" s="8"/>
      <c r="J324" s="8"/>
    </row>
    <row r="325" spans="1:10" x14ac:dyDescent="0.25">
      <c r="A325" s="8"/>
      <c r="B325" s="8"/>
      <c r="C325" s="8"/>
      <c r="D325" s="8"/>
      <c r="E325" s="8"/>
      <c r="F325" s="8"/>
      <c r="G325" s="8"/>
      <c r="H325" s="8"/>
      <c r="I325" s="8"/>
      <c r="J325" s="8"/>
    </row>
    <row r="326" spans="1:10" x14ac:dyDescent="0.25">
      <c r="A326" s="8"/>
      <c r="B326" s="8"/>
      <c r="C326" s="8"/>
      <c r="D326" s="8"/>
      <c r="E326" s="8"/>
      <c r="F326" s="8"/>
      <c r="G326" s="8"/>
      <c r="H326" s="8"/>
      <c r="I326" s="8"/>
      <c r="J326" s="8"/>
    </row>
    <row r="327" spans="1:10" x14ac:dyDescent="0.25">
      <c r="A327" s="8"/>
      <c r="B327" s="8"/>
      <c r="C327" s="8"/>
      <c r="D327" s="8"/>
      <c r="E327" s="8"/>
      <c r="F327" s="8"/>
      <c r="G327" s="8"/>
      <c r="H327" s="8"/>
      <c r="I327" s="8"/>
      <c r="J327" s="8"/>
    </row>
    <row r="328" spans="1:10" x14ac:dyDescent="0.25">
      <c r="A328" s="8"/>
      <c r="B328" s="8"/>
      <c r="C328" s="8"/>
      <c r="D328" s="8"/>
      <c r="E328" s="8"/>
      <c r="F328" s="8"/>
      <c r="G328" s="8"/>
      <c r="H328" s="8"/>
      <c r="I328" s="8"/>
      <c r="J328" s="8"/>
    </row>
    <row r="329" spans="1:10" x14ac:dyDescent="0.25">
      <c r="A329" s="8"/>
      <c r="B329" s="8"/>
      <c r="C329" s="8"/>
      <c r="D329" s="8"/>
      <c r="E329" s="8"/>
      <c r="F329" s="8"/>
      <c r="G329" s="8"/>
      <c r="H329" s="8"/>
      <c r="I329" s="8"/>
      <c r="J329" s="8"/>
    </row>
    <row r="330" spans="1:10" x14ac:dyDescent="0.25">
      <c r="A330" s="8"/>
      <c r="B330" s="8"/>
      <c r="C330" s="8"/>
      <c r="D330" s="8"/>
      <c r="E330" s="8"/>
      <c r="F330" s="8"/>
      <c r="G330" s="8"/>
      <c r="H330" s="8"/>
      <c r="I330" s="8"/>
      <c r="J330" s="8"/>
    </row>
    <row r="331" spans="1:10" x14ac:dyDescent="0.25">
      <c r="A331" s="8"/>
      <c r="B331" s="8"/>
      <c r="C331" s="8"/>
      <c r="D331" s="8"/>
      <c r="E331" s="8"/>
      <c r="F331" s="8"/>
      <c r="G331" s="8"/>
      <c r="H331" s="8"/>
      <c r="I331" s="8"/>
      <c r="J331" s="8"/>
    </row>
    <row r="332" spans="1:10" x14ac:dyDescent="0.25">
      <c r="A332" s="8"/>
      <c r="B332" s="8"/>
      <c r="C332" s="8"/>
      <c r="D332" s="8"/>
      <c r="E332" s="8"/>
      <c r="F332" s="8"/>
      <c r="G332" s="8"/>
      <c r="H332" s="8"/>
      <c r="I332" s="8"/>
      <c r="J332" s="8"/>
    </row>
    <row r="333" spans="1:10" x14ac:dyDescent="0.25">
      <c r="A333" s="8"/>
      <c r="B333" s="8"/>
      <c r="C333" s="8"/>
      <c r="D333" s="8"/>
      <c r="E333" s="8"/>
      <c r="F333" s="8"/>
      <c r="G333" s="8"/>
      <c r="H333" s="8"/>
      <c r="I333" s="8"/>
      <c r="J333" s="8"/>
    </row>
    <row r="334" spans="1:10" x14ac:dyDescent="0.25">
      <c r="A334" s="8"/>
      <c r="B334" s="8"/>
      <c r="C334" s="8"/>
      <c r="D334" s="8"/>
      <c r="E334" s="8"/>
      <c r="F334" s="8"/>
      <c r="G334" s="8"/>
      <c r="H334" s="8"/>
      <c r="I334" s="8"/>
      <c r="J334" s="8"/>
    </row>
    <row r="335" spans="1:10" x14ac:dyDescent="0.25">
      <c r="A335" s="8"/>
      <c r="B335" s="8"/>
      <c r="C335" s="8"/>
      <c r="D335" s="8"/>
      <c r="E335" s="8"/>
      <c r="F335" s="8"/>
      <c r="G335" s="8"/>
      <c r="H335" s="8"/>
      <c r="I335" s="8"/>
      <c r="J335" s="8"/>
    </row>
    <row r="336" spans="1:10" x14ac:dyDescent="0.25">
      <c r="A336" s="8"/>
      <c r="B336" s="8"/>
      <c r="C336" s="8"/>
      <c r="D336" s="8"/>
      <c r="E336" s="8"/>
      <c r="F336" s="8"/>
      <c r="G336" s="8"/>
      <c r="H336" s="8"/>
      <c r="I336" s="8"/>
      <c r="J336" s="8"/>
    </row>
    <row r="337" spans="1:10" x14ac:dyDescent="0.25">
      <c r="A337" s="8"/>
      <c r="B337" s="8"/>
      <c r="C337" s="8"/>
      <c r="D337" s="8"/>
      <c r="E337" s="8"/>
      <c r="F337" s="8"/>
      <c r="G337" s="8"/>
      <c r="H337" s="8"/>
      <c r="I337" s="8"/>
      <c r="J337" s="8"/>
    </row>
    <row r="338" spans="1:10" x14ac:dyDescent="0.25">
      <c r="A338" s="8"/>
      <c r="B338" s="8"/>
      <c r="C338" s="8"/>
      <c r="D338" s="8"/>
      <c r="E338" s="8"/>
      <c r="F338" s="8"/>
      <c r="G338" s="8"/>
      <c r="H338" s="8"/>
      <c r="I338" s="8"/>
      <c r="J338" s="8"/>
    </row>
    <row r="339" spans="1:10" x14ac:dyDescent="0.25">
      <c r="A339" s="8"/>
      <c r="B339" s="8"/>
      <c r="C339" s="8"/>
      <c r="D339" s="8"/>
      <c r="E339" s="8"/>
      <c r="F339" s="8"/>
      <c r="G339" s="8"/>
      <c r="H339" s="8"/>
      <c r="I339" s="8"/>
      <c r="J339" s="8"/>
    </row>
    <row r="340" spans="1:10" x14ac:dyDescent="0.25">
      <c r="A340" s="8"/>
      <c r="B340" s="8"/>
      <c r="C340" s="8"/>
      <c r="D340" s="8"/>
      <c r="E340" s="8"/>
      <c r="F340" s="8"/>
      <c r="G340" s="8"/>
      <c r="H340" s="8"/>
      <c r="I340" s="8"/>
      <c r="J340" s="8"/>
    </row>
    <row r="341" spans="1:10" x14ac:dyDescent="0.25">
      <c r="A341" s="8"/>
      <c r="B341" s="8"/>
      <c r="C341" s="8"/>
      <c r="D341" s="8"/>
      <c r="E341" s="8"/>
      <c r="F341" s="8"/>
      <c r="G341" s="8"/>
      <c r="H341" s="8"/>
      <c r="I341" s="8"/>
      <c r="J341" s="8"/>
    </row>
    <row r="342" spans="1:10" x14ac:dyDescent="0.25">
      <c r="A342" s="8"/>
      <c r="B342" s="8"/>
      <c r="C342" s="8"/>
      <c r="D342" s="8"/>
      <c r="E342" s="8"/>
      <c r="F342" s="8"/>
      <c r="G342" s="8"/>
      <c r="H342" s="8"/>
      <c r="I342" s="8"/>
      <c r="J342" s="8"/>
    </row>
    <row r="343" spans="1:10" x14ac:dyDescent="0.25">
      <c r="A343" s="8"/>
      <c r="B343" s="8"/>
      <c r="C343" s="8"/>
      <c r="D343" s="8"/>
      <c r="E343" s="8"/>
      <c r="F343" s="8"/>
      <c r="G343" s="8"/>
      <c r="H343" s="8"/>
      <c r="I343" s="8"/>
      <c r="J343" s="8"/>
    </row>
    <row r="344" spans="1:10" x14ac:dyDescent="0.25">
      <c r="A344" s="8"/>
      <c r="B344" s="8"/>
      <c r="C344" s="8"/>
      <c r="D344" s="8"/>
      <c r="E344" s="8"/>
      <c r="F344" s="8"/>
      <c r="G344" s="8"/>
      <c r="H344" s="8"/>
      <c r="I344" s="8"/>
      <c r="J344" s="8"/>
    </row>
    <row r="345" spans="1:10" x14ac:dyDescent="0.25">
      <c r="A345" s="8"/>
      <c r="B345" s="8"/>
      <c r="C345" s="8"/>
      <c r="D345" s="8"/>
      <c r="E345" s="8"/>
      <c r="F345" s="8"/>
      <c r="G345" s="8"/>
      <c r="H345" s="8"/>
      <c r="I345" s="8"/>
      <c r="J345" s="8"/>
    </row>
    <row r="346" spans="1:10" x14ac:dyDescent="0.25">
      <c r="A346" s="8"/>
      <c r="B346" s="8"/>
      <c r="C346" s="8"/>
      <c r="D346" s="8"/>
      <c r="E346" s="8"/>
      <c r="F346" s="8"/>
      <c r="G346" s="8"/>
      <c r="H346" s="8"/>
      <c r="I346" s="8"/>
      <c r="J346" s="8"/>
    </row>
    <row r="347" spans="1:10" x14ac:dyDescent="0.25">
      <c r="A347" s="8"/>
      <c r="B347" s="8"/>
      <c r="C347" s="8"/>
      <c r="D347" s="8"/>
      <c r="E347" s="8"/>
      <c r="F347" s="8"/>
      <c r="G347" s="8"/>
      <c r="H347" s="8"/>
      <c r="I347" s="8"/>
      <c r="J347" s="8"/>
    </row>
    <row r="348" spans="1:10" x14ac:dyDescent="0.25">
      <c r="A348" s="8"/>
      <c r="B348" s="8"/>
      <c r="C348" s="8"/>
      <c r="D348" s="8"/>
      <c r="E348" s="8"/>
      <c r="F348" s="8"/>
      <c r="G348" s="8"/>
      <c r="H348" s="8"/>
      <c r="I348" s="8"/>
      <c r="J348" s="2"/>
    </row>
    <row r="349" spans="1:10" x14ac:dyDescent="0.25">
      <c r="A349" s="8"/>
      <c r="B349" s="8"/>
      <c r="C349" s="8"/>
      <c r="D349" s="8"/>
      <c r="E349" s="8"/>
      <c r="F349" s="8"/>
      <c r="G349" s="8"/>
      <c r="H349" s="8"/>
      <c r="I349" s="8"/>
      <c r="J349" s="2"/>
    </row>
    <row r="350" spans="1:10" x14ac:dyDescent="0.25">
      <c r="A350" s="8"/>
      <c r="B350" s="8"/>
      <c r="C350" s="8"/>
      <c r="D350" s="8"/>
      <c r="E350" s="8"/>
      <c r="F350" s="8"/>
      <c r="G350" s="8"/>
      <c r="H350" s="8"/>
      <c r="I350" s="8"/>
      <c r="J350" s="2"/>
    </row>
    <row r="351" spans="1:10" x14ac:dyDescent="0.25">
      <c r="A351" s="8"/>
      <c r="B351" s="8"/>
      <c r="C351" s="8"/>
      <c r="D351" s="8"/>
      <c r="E351" s="8"/>
      <c r="F351" s="8"/>
      <c r="G351" s="8"/>
      <c r="H351" s="8"/>
      <c r="I351" s="8"/>
      <c r="J351" s="2"/>
    </row>
    <row r="352" spans="1:10" x14ac:dyDescent="0.25">
      <c r="A352" s="8"/>
      <c r="B352" s="8"/>
      <c r="C352" s="8"/>
      <c r="D352" s="8"/>
      <c r="E352" s="8"/>
      <c r="F352" s="8"/>
      <c r="G352" s="8"/>
      <c r="H352" s="8"/>
      <c r="I352" s="8"/>
      <c r="J352" s="2"/>
    </row>
    <row r="353" spans="1:10" x14ac:dyDescent="0.25">
      <c r="A353" s="8"/>
      <c r="B353" s="8"/>
      <c r="C353" s="8"/>
      <c r="D353" s="8"/>
      <c r="E353" s="8"/>
      <c r="F353" s="8"/>
      <c r="G353" s="8"/>
      <c r="H353" s="8"/>
      <c r="I353" s="8"/>
      <c r="J353" s="2"/>
    </row>
    <row r="354" spans="1:10" x14ac:dyDescent="0.25">
      <c r="A354" s="8"/>
      <c r="B354" s="8"/>
      <c r="C354" s="8"/>
      <c r="D354" s="8"/>
      <c r="E354" s="8"/>
      <c r="F354" s="8"/>
      <c r="G354" s="8"/>
      <c r="H354" s="8"/>
      <c r="I354" s="8"/>
      <c r="J354" s="2"/>
    </row>
    <row r="355" spans="1:10" x14ac:dyDescent="0.25">
      <c r="A355" s="8"/>
      <c r="B355" s="8"/>
      <c r="C355" s="8"/>
      <c r="D355" s="8"/>
      <c r="E355" s="8"/>
      <c r="F355" s="8"/>
      <c r="G355" s="8"/>
      <c r="H355" s="8"/>
      <c r="I355" s="8"/>
      <c r="J355" s="2"/>
    </row>
    <row r="356" spans="1:10" x14ac:dyDescent="0.25">
      <c r="A356" s="8"/>
      <c r="B356" s="8"/>
      <c r="C356" s="8"/>
      <c r="D356" s="8"/>
      <c r="E356" s="8"/>
      <c r="F356" s="8"/>
      <c r="G356" s="8"/>
      <c r="H356" s="8"/>
      <c r="I356" s="8"/>
      <c r="J356" s="2"/>
    </row>
    <row r="357" spans="1:10" x14ac:dyDescent="0.25">
      <c r="A357" s="8"/>
      <c r="B357" s="8"/>
      <c r="C357" s="8"/>
      <c r="D357" s="8"/>
      <c r="E357" s="8"/>
      <c r="F357" s="8"/>
      <c r="G357" s="8"/>
      <c r="H357" s="8"/>
      <c r="I357" s="8"/>
      <c r="J357" s="2"/>
    </row>
    <row r="358" spans="1:10" x14ac:dyDescent="0.25">
      <c r="A358" s="8"/>
      <c r="B358" s="8"/>
      <c r="C358" s="8"/>
      <c r="D358" s="8"/>
      <c r="E358" s="8"/>
      <c r="F358" s="8"/>
      <c r="G358" s="8"/>
      <c r="H358" s="8"/>
      <c r="I358" s="8"/>
      <c r="J358" s="2"/>
    </row>
    <row r="359" spans="1:10" x14ac:dyDescent="0.25">
      <c r="A359" s="8"/>
      <c r="B359" s="8"/>
      <c r="C359" s="8"/>
      <c r="D359" s="8"/>
      <c r="E359" s="8"/>
      <c r="F359" s="8"/>
      <c r="G359" s="8"/>
      <c r="H359" s="8"/>
      <c r="I359" s="8"/>
      <c r="J359" s="2"/>
    </row>
    <row r="360" spans="1:10" x14ac:dyDescent="0.25">
      <c r="A360" s="8"/>
      <c r="B360" s="8"/>
      <c r="C360" s="8"/>
      <c r="D360" s="8"/>
      <c r="E360" s="8"/>
      <c r="F360" s="8"/>
      <c r="G360" s="8"/>
      <c r="H360" s="8"/>
      <c r="I360" s="8"/>
      <c r="J360" s="2"/>
    </row>
    <row r="361" spans="1:10" x14ac:dyDescent="0.25">
      <c r="A361" s="8"/>
      <c r="B361" s="8"/>
      <c r="C361" s="8"/>
      <c r="D361" s="8"/>
      <c r="E361" s="8"/>
      <c r="F361" s="8"/>
      <c r="G361" s="8"/>
      <c r="H361" s="8"/>
      <c r="I361" s="8"/>
      <c r="J361" s="2"/>
    </row>
    <row r="362" spans="1:10" x14ac:dyDescent="0.25">
      <c r="A362" s="8"/>
      <c r="B362" s="8"/>
      <c r="C362" s="8"/>
      <c r="D362" s="8"/>
      <c r="E362" s="8"/>
      <c r="F362" s="8"/>
      <c r="G362" s="8"/>
      <c r="H362" s="8"/>
      <c r="I362" s="8"/>
      <c r="J362" s="2"/>
    </row>
    <row r="363" spans="1:10" x14ac:dyDescent="0.25">
      <c r="A363" s="8"/>
      <c r="B363" s="8"/>
      <c r="C363" s="8"/>
      <c r="D363" s="8"/>
      <c r="E363" s="8"/>
      <c r="F363" s="8"/>
      <c r="G363" s="8"/>
      <c r="H363" s="8"/>
      <c r="I363" s="8"/>
      <c r="J363" s="2"/>
    </row>
    <row r="364" spans="1:10" x14ac:dyDescent="0.25">
      <c r="A364" s="8"/>
      <c r="B364" s="8"/>
      <c r="C364" s="8"/>
      <c r="D364" s="8"/>
      <c r="E364" s="8"/>
      <c r="F364" s="8"/>
      <c r="G364" s="8"/>
      <c r="H364" s="8"/>
      <c r="I364" s="8"/>
      <c r="J364" s="2"/>
    </row>
    <row r="365" spans="1:10" x14ac:dyDescent="0.25">
      <c r="A365" s="8"/>
      <c r="B365" s="8"/>
      <c r="C365" s="8"/>
      <c r="D365" s="8"/>
      <c r="E365" s="8"/>
      <c r="F365" s="8"/>
      <c r="G365" s="8"/>
      <c r="H365" s="8"/>
      <c r="I365" s="8"/>
      <c r="J365" s="2"/>
    </row>
    <row r="366" spans="1:10" x14ac:dyDescent="0.25">
      <c r="A366" s="8"/>
      <c r="B366" s="8"/>
      <c r="C366" s="8"/>
      <c r="D366" s="8"/>
      <c r="E366" s="8"/>
      <c r="F366" s="8"/>
      <c r="G366" s="8"/>
      <c r="H366" s="8"/>
      <c r="I366" s="8"/>
      <c r="J366" s="2"/>
    </row>
    <row r="367" spans="1:10" x14ac:dyDescent="0.25">
      <c r="A367" s="8"/>
      <c r="B367" s="8"/>
      <c r="C367" s="8"/>
      <c r="D367" s="8"/>
      <c r="E367" s="8"/>
      <c r="F367" s="8"/>
      <c r="G367" s="8"/>
      <c r="H367" s="8"/>
      <c r="I367" s="8"/>
      <c r="J367" s="2"/>
    </row>
    <row r="368" spans="1:10" x14ac:dyDescent="0.25">
      <c r="A368" s="8"/>
      <c r="B368" s="8"/>
      <c r="C368" s="8"/>
      <c r="D368" s="8"/>
      <c r="E368" s="8"/>
      <c r="F368" s="8"/>
      <c r="G368" s="8"/>
      <c r="H368" s="8"/>
      <c r="I368" s="8"/>
      <c r="J368" s="2"/>
    </row>
    <row r="369" spans="1:10" x14ac:dyDescent="0.25">
      <c r="A369" s="8"/>
      <c r="B369" s="8"/>
      <c r="C369" s="8"/>
      <c r="D369" s="8"/>
      <c r="E369" s="8"/>
      <c r="F369" s="8"/>
      <c r="G369" s="8"/>
      <c r="H369" s="8"/>
      <c r="I369" s="8"/>
      <c r="J369" s="2"/>
    </row>
    <row r="370" spans="1:10" x14ac:dyDescent="0.25">
      <c r="A370" s="8"/>
      <c r="B370" s="8"/>
      <c r="C370" s="8"/>
      <c r="D370" s="8"/>
      <c r="E370" s="8"/>
      <c r="F370" s="8"/>
      <c r="G370" s="8"/>
      <c r="H370" s="8"/>
      <c r="I370" s="8"/>
      <c r="J370" s="2"/>
    </row>
    <row r="371" spans="1:10" x14ac:dyDescent="0.25">
      <c r="A371" s="8"/>
      <c r="B371" s="8"/>
      <c r="C371" s="8"/>
      <c r="D371" s="8"/>
      <c r="E371" s="8"/>
      <c r="F371" s="8"/>
      <c r="G371" s="8"/>
      <c r="H371" s="8"/>
      <c r="I371" s="8"/>
      <c r="J371" s="2"/>
    </row>
    <row r="372" spans="1:10" x14ac:dyDescent="0.25">
      <c r="A372" s="8"/>
      <c r="B372" s="8"/>
      <c r="C372" s="8"/>
      <c r="D372" s="8"/>
      <c r="E372" s="8"/>
      <c r="F372" s="8"/>
      <c r="G372" s="8"/>
      <c r="H372" s="8"/>
      <c r="I372" s="8"/>
      <c r="J372" s="2"/>
    </row>
    <row r="373" spans="1:10" x14ac:dyDescent="0.25">
      <c r="A373" s="8"/>
      <c r="B373" s="8"/>
      <c r="C373" s="8"/>
      <c r="D373" s="8"/>
      <c r="E373" s="8"/>
      <c r="F373" s="8"/>
      <c r="G373" s="8"/>
      <c r="H373" s="8"/>
      <c r="I373" s="8"/>
      <c r="J373" s="2"/>
    </row>
    <row r="374" spans="1:10" x14ac:dyDescent="0.25">
      <c r="A374" s="8"/>
      <c r="B374" s="8"/>
      <c r="C374" s="8"/>
      <c r="D374" s="8"/>
      <c r="E374" s="8"/>
      <c r="F374" s="8"/>
      <c r="G374" s="8"/>
      <c r="H374" s="8"/>
      <c r="I374" s="8"/>
      <c r="J374" s="2"/>
    </row>
    <row r="375" spans="1:10" x14ac:dyDescent="0.25">
      <c r="A375" s="8"/>
      <c r="B375" s="8"/>
      <c r="C375" s="8"/>
      <c r="D375" s="8"/>
      <c r="E375" s="8"/>
      <c r="F375" s="8"/>
      <c r="G375" s="8"/>
      <c r="H375" s="8"/>
      <c r="I375" s="8"/>
      <c r="J375" s="2"/>
    </row>
    <row r="376" spans="1:10" x14ac:dyDescent="0.25">
      <c r="A376" s="8"/>
      <c r="B376" s="8"/>
      <c r="C376" s="8"/>
      <c r="D376" s="8"/>
      <c r="E376" s="8"/>
      <c r="F376" s="8"/>
      <c r="G376" s="8"/>
      <c r="H376" s="8"/>
      <c r="I376" s="8"/>
      <c r="J376" s="2"/>
    </row>
    <row r="377" spans="1:10" x14ac:dyDescent="0.25">
      <c r="A377" s="8"/>
      <c r="B377" s="8"/>
      <c r="C377" s="8"/>
      <c r="D377" s="8"/>
      <c r="E377" s="8"/>
      <c r="F377" s="8"/>
      <c r="G377" s="8"/>
      <c r="H377" s="8"/>
      <c r="I377" s="8"/>
      <c r="J377" s="2"/>
    </row>
    <row r="378" spans="1:10" x14ac:dyDescent="0.25">
      <c r="A378" s="8"/>
      <c r="B378" s="8"/>
      <c r="C378" s="8"/>
      <c r="D378" s="8"/>
      <c r="E378" s="8"/>
      <c r="F378" s="8"/>
      <c r="G378" s="8"/>
      <c r="H378" s="8"/>
      <c r="I378" s="8"/>
      <c r="J378" s="2"/>
    </row>
    <row r="379" spans="1:10" x14ac:dyDescent="0.25">
      <c r="A379" s="8"/>
      <c r="B379" s="8"/>
      <c r="C379" s="8"/>
      <c r="D379" s="8"/>
      <c r="E379" s="8"/>
      <c r="F379" s="8"/>
      <c r="G379" s="8"/>
      <c r="H379" s="8"/>
      <c r="I379" s="8"/>
      <c r="J379" s="2"/>
    </row>
    <row r="380" spans="1:10" x14ac:dyDescent="0.25">
      <c r="A380" s="8"/>
      <c r="B380" s="8"/>
      <c r="C380" s="8"/>
      <c r="D380" s="8"/>
      <c r="E380" s="8"/>
      <c r="F380" s="8"/>
      <c r="G380" s="8"/>
      <c r="H380" s="8"/>
      <c r="I380" s="8"/>
      <c r="J380" s="2"/>
    </row>
    <row r="381" spans="1:10" x14ac:dyDescent="0.25">
      <c r="A381" s="8"/>
      <c r="B381" s="8"/>
      <c r="C381" s="8"/>
      <c r="D381" s="8"/>
      <c r="E381" s="8"/>
      <c r="F381" s="8"/>
      <c r="G381" s="8"/>
      <c r="H381" s="8"/>
      <c r="I381" s="8"/>
      <c r="J381" s="2"/>
    </row>
    <row r="382" spans="1:10" x14ac:dyDescent="0.25">
      <c r="A382" s="8"/>
      <c r="B382" s="8"/>
      <c r="C382" s="8"/>
      <c r="D382" s="8"/>
      <c r="E382" s="8"/>
      <c r="F382" s="8"/>
      <c r="G382" s="8"/>
      <c r="H382" s="8"/>
      <c r="I382" s="8"/>
      <c r="J382" s="2"/>
    </row>
    <row r="383" spans="1:10" x14ac:dyDescent="0.25">
      <c r="A383" s="8"/>
      <c r="B383" s="8"/>
      <c r="C383" s="8"/>
      <c r="D383" s="8"/>
      <c r="E383" s="8"/>
      <c r="F383" s="8"/>
      <c r="G383" s="8"/>
      <c r="H383" s="8"/>
      <c r="I383" s="8"/>
      <c r="J383" s="2"/>
    </row>
    <row r="384" spans="1:10" x14ac:dyDescent="0.25">
      <c r="A384" s="8"/>
      <c r="B384" s="8"/>
      <c r="C384" s="8"/>
      <c r="D384" s="8"/>
      <c r="E384" s="8"/>
      <c r="F384" s="8"/>
      <c r="G384" s="8"/>
      <c r="H384" s="8"/>
      <c r="I384" s="8"/>
      <c r="J384" s="2"/>
    </row>
    <row r="385" spans="1:10" x14ac:dyDescent="0.25">
      <c r="A385" s="8"/>
      <c r="B385" s="8"/>
      <c r="C385" s="8"/>
      <c r="D385" s="8"/>
      <c r="E385" s="8"/>
      <c r="F385" s="8"/>
      <c r="G385" s="8"/>
      <c r="H385" s="8"/>
      <c r="I385" s="8"/>
      <c r="J385" s="2"/>
    </row>
    <row r="386" spans="1:10" x14ac:dyDescent="0.25">
      <c r="A386" s="8"/>
      <c r="B386" s="8"/>
      <c r="C386" s="8"/>
      <c r="D386" s="8"/>
      <c r="E386" s="8"/>
      <c r="F386" s="8"/>
      <c r="G386" s="8"/>
      <c r="H386" s="8"/>
      <c r="I386" s="8"/>
      <c r="J386" s="2"/>
    </row>
    <row r="387" spans="1:10" x14ac:dyDescent="0.25">
      <c r="A387" s="8"/>
      <c r="B387" s="8"/>
      <c r="C387" s="8"/>
      <c r="D387" s="8"/>
      <c r="E387" s="8"/>
      <c r="F387" s="8"/>
      <c r="G387" s="8"/>
      <c r="H387" s="8"/>
      <c r="I387" s="8"/>
      <c r="J387" s="2"/>
    </row>
    <row r="388" spans="1:10" x14ac:dyDescent="0.25">
      <c r="A388" s="8"/>
      <c r="B388" s="8"/>
      <c r="C388" s="8"/>
      <c r="D388" s="8"/>
      <c r="E388" s="8"/>
      <c r="F388" s="8"/>
      <c r="G388" s="8"/>
      <c r="H388" s="8"/>
      <c r="I388" s="8"/>
      <c r="J388" s="2"/>
    </row>
    <row r="389" spans="1:10" x14ac:dyDescent="0.25">
      <c r="A389" s="8"/>
      <c r="B389" s="8"/>
      <c r="C389" s="8"/>
      <c r="D389" s="8"/>
      <c r="E389" s="8"/>
      <c r="F389" s="8"/>
      <c r="G389" s="8"/>
      <c r="H389" s="8"/>
      <c r="I389" s="8"/>
      <c r="J389" s="2"/>
    </row>
    <row r="390" spans="1:10" x14ac:dyDescent="0.25">
      <c r="A390" s="8"/>
      <c r="B390" s="8"/>
      <c r="C390" s="8"/>
      <c r="D390" s="8"/>
      <c r="E390" s="8"/>
      <c r="F390" s="8"/>
      <c r="G390" s="8"/>
      <c r="H390" s="8"/>
      <c r="I390" s="8"/>
      <c r="J390" s="2"/>
    </row>
    <row r="391" spans="1:10" x14ac:dyDescent="0.25">
      <c r="A391" s="8"/>
      <c r="B391" s="8"/>
      <c r="C391" s="8"/>
      <c r="D391" s="8"/>
      <c r="E391" s="8"/>
      <c r="F391" s="8"/>
      <c r="G391" s="8"/>
      <c r="H391" s="8"/>
      <c r="I391" s="8"/>
      <c r="J391" s="2"/>
    </row>
    <row r="392" spans="1:10" x14ac:dyDescent="0.25">
      <c r="A392" s="8"/>
      <c r="B392" s="8"/>
      <c r="C392" s="8"/>
      <c r="D392" s="8"/>
      <c r="E392" s="8"/>
      <c r="F392" s="8"/>
      <c r="G392" s="8"/>
      <c r="H392" s="8"/>
      <c r="I392" s="8"/>
      <c r="J392" s="2"/>
    </row>
    <row r="393" spans="1:10" x14ac:dyDescent="0.25">
      <c r="A393" s="8"/>
      <c r="B393" s="8"/>
      <c r="C393" s="8"/>
      <c r="D393" s="8"/>
      <c r="E393" s="8"/>
      <c r="F393" s="8"/>
      <c r="G393" s="8"/>
      <c r="H393" s="8"/>
      <c r="I393" s="8"/>
      <c r="J393" s="2"/>
    </row>
    <row r="394" spans="1:10" x14ac:dyDescent="0.25">
      <c r="A394" s="8"/>
      <c r="B394" s="8"/>
      <c r="C394" s="8"/>
      <c r="D394" s="8"/>
      <c r="E394" s="8"/>
      <c r="F394" s="8"/>
      <c r="G394" s="8"/>
      <c r="H394" s="8"/>
      <c r="I394" s="8"/>
      <c r="J394" s="2"/>
    </row>
    <row r="395" spans="1:10" x14ac:dyDescent="0.25">
      <c r="A395" s="8"/>
      <c r="B395" s="8"/>
      <c r="C395" s="8"/>
      <c r="D395" s="8"/>
      <c r="E395" s="8"/>
      <c r="F395" s="8"/>
      <c r="G395" s="8"/>
      <c r="H395" s="8"/>
      <c r="I395" s="8"/>
      <c r="J395" s="2"/>
    </row>
    <row r="396" spans="1:10" x14ac:dyDescent="0.25">
      <c r="A396" s="8"/>
      <c r="B396" s="8"/>
      <c r="C396" s="8"/>
      <c r="D396" s="8"/>
      <c r="E396" s="8"/>
      <c r="F396" s="8"/>
      <c r="G396" s="8"/>
      <c r="H396" s="8"/>
      <c r="I396" s="8"/>
      <c r="J396" s="2"/>
    </row>
    <row r="397" spans="1:10" x14ac:dyDescent="0.25">
      <c r="A397" s="8"/>
      <c r="B397" s="8"/>
      <c r="C397" s="8"/>
      <c r="D397" s="8"/>
      <c r="E397" s="8"/>
      <c r="F397" s="8"/>
      <c r="G397" s="8"/>
      <c r="H397" s="8"/>
      <c r="I397" s="8"/>
      <c r="J397" s="2"/>
    </row>
    <row r="398" spans="1:10" x14ac:dyDescent="0.25">
      <c r="A398" s="8"/>
      <c r="B398" s="8"/>
      <c r="C398" s="8"/>
      <c r="D398" s="8"/>
      <c r="E398" s="8"/>
      <c r="F398" s="8"/>
      <c r="G398" s="8"/>
      <c r="H398" s="8"/>
      <c r="I398" s="8"/>
      <c r="J398" s="2"/>
    </row>
    <row r="399" spans="1:10" x14ac:dyDescent="0.25">
      <c r="A399" s="8"/>
      <c r="B399" s="8"/>
      <c r="C399" s="8"/>
      <c r="D399" s="8"/>
      <c r="E399" s="8"/>
      <c r="F399" s="8"/>
      <c r="G399" s="8"/>
      <c r="H399" s="8"/>
      <c r="I399" s="8"/>
      <c r="J399" s="2"/>
    </row>
    <row r="400" spans="1:10" x14ac:dyDescent="0.25">
      <c r="A400" s="8"/>
      <c r="B400" s="8"/>
      <c r="C400" s="8"/>
      <c r="D400" s="8"/>
      <c r="E400" s="8"/>
      <c r="F400" s="8"/>
      <c r="G400" s="8"/>
      <c r="H400" s="8"/>
      <c r="I400" s="8"/>
      <c r="J400" s="2"/>
    </row>
    <row r="401" spans="1:10" x14ac:dyDescent="0.25">
      <c r="A401" s="8"/>
      <c r="B401" s="8"/>
      <c r="C401" s="8"/>
      <c r="D401" s="8"/>
      <c r="E401" s="8"/>
      <c r="F401" s="8"/>
      <c r="G401" s="8"/>
      <c r="H401" s="8"/>
      <c r="I401" s="8"/>
      <c r="J401" s="2"/>
    </row>
    <row r="402" spans="1:10" x14ac:dyDescent="0.25">
      <c r="A402" s="8"/>
      <c r="B402" s="8"/>
      <c r="C402" s="8"/>
      <c r="D402" s="8"/>
      <c r="E402" s="8"/>
      <c r="F402" s="8"/>
      <c r="G402" s="8"/>
      <c r="H402" s="8"/>
      <c r="I402" s="8"/>
      <c r="J402" s="2"/>
    </row>
    <row r="403" spans="1:10" x14ac:dyDescent="0.25">
      <c r="A403" s="8"/>
      <c r="B403" s="8"/>
      <c r="C403" s="8"/>
      <c r="D403" s="8"/>
      <c r="E403" s="8"/>
      <c r="F403" s="8"/>
      <c r="G403" s="8"/>
      <c r="H403" s="8"/>
      <c r="I403" s="8"/>
      <c r="J403" s="2"/>
    </row>
    <row r="404" spans="1:10" x14ac:dyDescent="0.25">
      <c r="A404" s="8"/>
      <c r="B404" s="8"/>
      <c r="C404" s="8"/>
      <c r="D404" s="8"/>
      <c r="E404" s="8"/>
      <c r="F404" s="8"/>
      <c r="G404" s="8"/>
      <c r="H404" s="8"/>
      <c r="I404" s="8"/>
      <c r="J404" s="2"/>
    </row>
    <row r="405" spans="1:10" x14ac:dyDescent="0.25">
      <c r="A405" s="8"/>
      <c r="B405" s="8"/>
      <c r="C405" s="8"/>
      <c r="D405" s="8"/>
      <c r="E405" s="8"/>
      <c r="F405" s="8"/>
      <c r="G405" s="8"/>
      <c r="H405" s="8"/>
      <c r="I405" s="8"/>
      <c r="J405" s="2"/>
    </row>
    <row r="406" spans="1:10" x14ac:dyDescent="0.25">
      <c r="A406" s="8"/>
      <c r="B406" s="8"/>
      <c r="C406" s="8"/>
      <c r="D406" s="8"/>
      <c r="E406" s="8"/>
      <c r="F406" s="8"/>
      <c r="G406" s="8"/>
      <c r="H406" s="8"/>
      <c r="I406" s="8"/>
      <c r="J406" s="2"/>
    </row>
    <row r="407" spans="1:10" x14ac:dyDescent="0.25">
      <c r="A407" s="8"/>
      <c r="B407" s="8"/>
      <c r="C407" s="8"/>
      <c r="D407" s="8"/>
      <c r="E407" s="8"/>
      <c r="F407" s="8"/>
      <c r="G407" s="8"/>
      <c r="H407" s="8"/>
      <c r="I407" s="8"/>
      <c r="J407" s="2"/>
    </row>
    <row r="408" spans="1:10" x14ac:dyDescent="0.25">
      <c r="A408" s="8"/>
      <c r="B408" s="8"/>
      <c r="C408" s="8"/>
      <c r="D408" s="8"/>
      <c r="E408" s="8"/>
      <c r="F408" s="8"/>
      <c r="G408" s="8"/>
      <c r="H408" s="8"/>
      <c r="I408" s="8"/>
      <c r="J408" s="2"/>
    </row>
    <row r="409" spans="1:10" x14ac:dyDescent="0.25">
      <c r="A409" s="8"/>
      <c r="B409" s="8"/>
      <c r="C409" s="8"/>
      <c r="D409" s="8"/>
      <c r="E409" s="8"/>
      <c r="F409" s="8"/>
      <c r="G409" s="8"/>
      <c r="H409" s="8"/>
      <c r="I409" s="8"/>
      <c r="J409" s="2"/>
    </row>
    <row r="410" spans="1:10" x14ac:dyDescent="0.25">
      <c r="A410" s="8"/>
      <c r="B410" s="8"/>
      <c r="C410" s="8"/>
      <c r="D410" s="8"/>
      <c r="E410" s="8"/>
      <c r="F410" s="8"/>
      <c r="G410" s="8"/>
      <c r="H410" s="8"/>
      <c r="I410" s="8"/>
      <c r="J410" s="2"/>
    </row>
    <row r="411" spans="1:10" x14ac:dyDescent="0.25">
      <c r="A411" s="8"/>
      <c r="B411" s="8"/>
      <c r="C411" s="8"/>
      <c r="D411" s="8"/>
      <c r="E411" s="8"/>
      <c r="F411" s="8"/>
      <c r="G411" s="8"/>
      <c r="H411" s="8"/>
      <c r="I411" s="8"/>
      <c r="J411" s="2"/>
    </row>
    <row r="412" spans="1:10" x14ac:dyDescent="0.25">
      <c r="A412" s="8"/>
      <c r="B412" s="8"/>
      <c r="C412" s="8"/>
      <c r="D412" s="8"/>
      <c r="E412" s="8"/>
      <c r="F412" s="8"/>
      <c r="G412" s="8"/>
      <c r="H412" s="8"/>
      <c r="I412" s="8"/>
      <c r="J412" s="2"/>
    </row>
    <row r="413" spans="1:10" x14ac:dyDescent="0.25">
      <c r="A413" s="8"/>
      <c r="B413" s="8"/>
      <c r="C413" s="8"/>
      <c r="D413" s="8"/>
      <c r="E413" s="8"/>
      <c r="F413" s="8"/>
      <c r="G413" s="8"/>
      <c r="H413" s="8"/>
      <c r="I413" s="8"/>
      <c r="J413" s="2"/>
    </row>
    <row r="414" spans="1:10" x14ac:dyDescent="0.25">
      <c r="A414" s="8"/>
      <c r="B414" s="8"/>
      <c r="C414" s="8"/>
      <c r="D414" s="8"/>
      <c r="E414" s="8"/>
      <c r="F414" s="8"/>
      <c r="G414" s="8"/>
      <c r="H414" s="8"/>
      <c r="I414" s="8"/>
      <c r="J414" s="2"/>
    </row>
    <row r="415" spans="1:10" x14ac:dyDescent="0.25">
      <c r="A415" s="8"/>
      <c r="B415" s="8"/>
      <c r="C415" s="8"/>
      <c r="D415" s="8"/>
      <c r="E415" s="8"/>
      <c r="F415" s="8"/>
      <c r="G415" s="8"/>
      <c r="H415" s="8"/>
      <c r="I415" s="8"/>
      <c r="J415" s="2"/>
    </row>
    <row r="416" spans="1:10" x14ac:dyDescent="0.25">
      <c r="A416" s="8"/>
      <c r="B416" s="8"/>
      <c r="C416" s="8"/>
      <c r="D416" s="8"/>
      <c r="E416" s="8"/>
      <c r="F416" s="8"/>
      <c r="G416" s="8"/>
      <c r="H416" s="8"/>
      <c r="I416" s="8"/>
      <c r="J416" s="2"/>
    </row>
    <row r="417" spans="1:10" x14ac:dyDescent="0.25">
      <c r="A417" s="8"/>
      <c r="B417" s="8"/>
      <c r="C417" s="8"/>
      <c r="D417" s="8"/>
      <c r="E417" s="8"/>
      <c r="F417" s="8"/>
      <c r="G417" s="8"/>
      <c r="H417" s="8"/>
      <c r="I417" s="8"/>
      <c r="J417" s="2"/>
    </row>
    <row r="418" spans="1:10" x14ac:dyDescent="0.25">
      <c r="A418" s="8"/>
      <c r="B418" s="8"/>
      <c r="C418" s="8"/>
      <c r="D418" s="8"/>
      <c r="E418" s="8"/>
      <c r="F418" s="8"/>
      <c r="G418" s="8"/>
      <c r="H418" s="8"/>
      <c r="I418" s="8"/>
      <c r="J418" s="2"/>
    </row>
    <row r="419" spans="1:10" x14ac:dyDescent="0.25">
      <c r="A419" s="8"/>
      <c r="B419" s="8"/>
      <c r="C419" s="8"/>
      <c r="D419" s="8"/>
      <c r="E419" s="8"/>
      <c r="F419" s="8"/>
      <c r="G419" s="8"/>
      <c r="H419" s="8"/>
      <c r="I419" s="8"/>
      <c r="J419" s="2"/>
    </row>
    <row r="420" spans="1:10" x14ac:dyDescent="0.25">
      <c r="A420" s="8"/>
      <c r="B420" s="8"/>
      <c r="C420" s="8"/>
      <c r="D420" s="8"/>
      <c r="E420" s="8"/>
      <c r="F420" s="8"/>
      <c r="G420" s="8"/>
      <c r="H420" s="8"/>
      <c r="I420" s="8"/>
      <c r="J420" s="2"/>
    </row>
    <row r="421" spans="1:10" x14ac:dyDescent="0.25">
      <c r="A421" s="8"/>
      <c r="B421" s="8"/>
      <c r="C421" s="8"/>
      <c r="D421" s="8"/>
      <c r="E421" s="8"/>
      <c r="F421" s="8"/>
      <c r="G421" s="8"/>
      <c r="H421" s="8"/>
      <c r="I421" s="8"/>
      <c r="J421" s="2"/>
    </row>
    <row r="422" spans="1:10" x14ac:dyDescent="0.25">
      <c r="A422" s="8"/>
      <c r="B422" s="8"/>
      <c r="C422" s="8"/>
      <c r="D422" s="8"/>
      <c r="E422" s="8"/>
      <c r="F422" s="8"/>
      <c r="G422" s="8"/>
      <c r="H422" s="8"/>
      <c r="I422" s="8"/>
      <c r="J422" s="2"/>
    </row>
    <row r="423" spans="1:10" x14ac:dyDescent="0.25">
      <c r="A423" s="8"/>
      <c r="B423" s="8"/>
      <c r="C423" s="8"/>
      <c r="D423" s="8"/>
      <c r="E423" s="8"/>
      <c r="F423" s="8"/>
      <c r="G423" s="8"/>
      <c r="H423" s="8"/>
      <c r="I423" s="8"/>
      <c r="J423" s="2"/>
    </row>
    <row r="424" spans="1:10" x14ac:dyDescent="0.25">
      <c r="A424" s="8"/>
      <c r="B424" s="8"/>
      <c r="C424" s="8"/>
      <c r="D424" s="8"/>
      <c r="E424" s="8"/>
      <c r="F424" s="8"/>
      <c r="G424" s="8"/>
      <c r="H424" s="8"/>
      <c r="I424" s="8"/>
      <c r="J424" s="2"/>
    </row>
    <row r="425" spans="1:10" x14ac:dyDescent="0.25">
      <c r="A425" s="8"/>
      <c r="B425" s="8"/>
      <c r="C425" s="8"/>
      <c r="D425" s="8"/>
      <c r="E425" s="8"/>
      <c r="F425" s="8"/>
      <c r="G425" s="8"/>
      <c r="H425" s="8"/>
      <c r="I425" s="8"/>
      <c r="J425" s="2"/>
    </row>
    <row r="426" spans="1:10" x14ac:dyDescent="0.25">
      <c r="A426" s="8"/>
      <c r="B426" s="8"/>
      <c r="C426" s="8"/>
      <c r="D426" s="8"/>
      <c r="E426" s="8"/>
      <c r="F426" s="8"/>
      <c r="G426" s="8"/>
      <c r="H426" s="8"/>
      <c r="I426" s="8"/>
      <c r="J426" s="2"/>
    </row>
    <row r="427" spans="1:10" x14ac:dyDescent="0.25">
      <c r="A427" s="8"/>
      <c r="B427" s="8"/>
      <c r="C427" s="8"/>
      <c r="D427" s="8"/>
      <c r="E427" s="8"/>
      <c r="F427" s="8"/>
      <c r="G427" s="8"/>
      <c r="H427" s="8"/>
      <c r="I427" s="8"/>
      <c r="J427" s="2"/>
    </row>
    <row r="428" spans="1:10" x14ac:dyDescent="0.25">
      <c r="A428" s="8"/>
      <c r="B428" s="8"/>
      <c r="C428" s="8"/>
      <c r="D428" s="8"/>
      <c r="E428" s="8"/>
      <c r="F428" s="8"/>
      <c r="G428" s="8"/>
      <c r="H428" s="8"/>
      <c r="I428" s="8"/>
      <c r="J428" s="2"/>
    </row>
    <row r="429" spans="1:10" x14ac:dyDescent="0.25">
      <c r="A429" s="8"/>
      <c r="B429" s="8"/>
      <c r="C429" s="8"/>
      <c r="D429" s="8"/>
      <c r="E429" s="8"/>
      <c r="F429" s="8"/>
      <c r="G429" s="8"/>
      <c r="H429" s="8"/>
      <c r="I429" s="8"/>
      <c r="J429" s="2"/>
    </row>
    <row r="430" spans="1:10" x14ac:dyDescent="0.25">
      <c r="A430" s="8"/>
      <c r="B430" s="8"/>
      <c r="C430" s="8"/>
      <c r="D430" s="8"/>
      <c r="E430" s="8"/>
      <c r="F430" s="8"/>
      <c r="G430" s="8"/>
      <c r="H430" s="8"/>
      <c r="I430" s="8"/>
      <c r="J430" s="2"/>
    </row>
    <row r="431" spans="1:10" x14ac:dyDescent="0.25">
      <c r="A431" s="8"/>
      <c r="B431" s="8"/>
      <c r="C431" s="8"/>
      <c r="D431" s="8"/>
      <c r="E431" s="8"/>
      <c r="F431" s="8"/>
      <c r="G431" s="8"/>
      <c r="H431" s="8"/>
      <c r="I431" s="8"/>
      <c r="J431" s="2"/>
    </row>
    <row r="432" spans="1:10" x14ac:dyDescent="0.25">
      <c r="A432" s="8"/>
      <c r="B432" s="8"/>
      <c r="C432" s="8"/>
      <c r="D432" s="8"/>
      <c r="E432" s="8"/>
      <c r="F432" s="8"/>
      <c r="G432" s="8"/>
      <c r="H432" s="8"/>
      <c r="I432" s="8"/>
      <c r="J432" s="2"/>
    </row>
    <row r="433" spans="1:10" x14ac:dyDescent="0.25">
      <c r="A433" s="8"/>
      <c r="B433" s="8"/>
      <c r="C433" s="8"/>
      <c r="D433" s="8"/>
      <c r="E433" s="8"/>
      <c r="F433" s="8"/>
      <c r="G433" s="8"/>
      <c r="H433" s="8"/>
      <c r="I433" s="8"/>
      <c r="J433" s="2"/>
    </row>
    <row r="434" spans="1:10" x14ac:dyDescent="0.25">
      <c r="A434" s="8"/>
      <c r="B434" s="8"/>
      <c r="C434" s="8"/>
      <c r="D434" s="8"/>
      <c r="E434" s="8"/>
      <c r="F434" s="8"/>
      <c r="G434" s="8"/>
      <c r="H434" s="8"/>
      <c r="I434" s="8"/>
      <c r="J434" s="2"/>
    </row>
    <row r="435" spans="1:10" x14ac:dyDescent="0.25">
      <c r="A435" s="8"/>
      <c r="B435" s="8"/>
      <c r="C435" s="8"/>
      <c r="D435" s="8"/>
      <c r="E435" s="8"/>
      <c r="F435" s="8"/>
      <c r="G435" s="8"/>
      <c r="H435" s="8"/>
      <c r="I435" s="8"/>
      <c r="J435" s="2"/>
    </row>
    <row r="436" spans="1:10" x14ac:dyDescent="0.25">
      <c r="A436" s="8"/>
      <c r="B436" s="8"/>
      <c r="C436" s="8"/>
      <c r="D436" s="8"/>
      <c r="E436" s="8"/>
      <c r="F436" s="8"/>
      <c r="G436" s="8"/>
      <c r="H436" s="8"/>
      <c r="I436" s="8"/>
      <c r="J436" s="2"/>
    </row>
    <row r="437" spans="1:10" x14ac:dyDescent="0.25">
      <c r="A437" s="8"/>
      <c r="B437" s="8"/>
      <c r="C437" s="8"/>
      <c r="D437" s="8"/>
      <c r="E437" s="8"/>
      <c r="F437" s="8"/>
      <c r="G437" s="8"/>
      <c r="H437" s="8"/>
      <c r="I437" s="8"/>
      <c r="J437" s="2"/>
    </row>
    <row r="438" spans="1:10" x14ac:dyDescent="0.25">
      <c r="A438" s="8"/>
      <c r="B438" s="8"/>
      <c r="C438" s="8"/>
      <c r="D438" s="8"/>
      <c r="E438" s="8"/>
      <c r="F438" s="8"/>
      <c r="G438" s="8"/>
      <c r="H438" s="8"/>
      <c r="I438" s="8"/>
      <c r="J438" s="2"/>
    </row>
    <row r="439" spans="1:10" x14ac:dyDescent="0.25">
      <c r="A439" s="8"/>
      <c r="B439" s="8"/>
      <c r="C439" s="8"/>
      <c r="D439" s="8"/>
      <c r="E439" s="8"/>
      <c r="F439" s="8"/>
      <c r="G439" s="8"/>
      <c r="H439" s="8"/>
      <c r="I439" s="8"/>
      <c r="J439" s="2"/>
    </row>
    <row r="440" spans="1:10" x14ac:dyDescent="0.25">
      <c r="A440" s="8"/>
      <c r="B440" s="8"/>
      <c r="C440" s="8"/>
      <c r="D440" s="8"/>
      <c r="E440" s="8"/>
      <c r="F440" s="8"/>
      <c r="G440" s="8"/>
      <c r="H440" s="8"/>
      <c r="I440" s="8"/>
      <c r="J440" s="2"/>
    </row>
    <row r="441" spans="1:10" x14ac:dyDescent="0.25">
      <c r="A441" s="8"/>
      <c r="B441" s="8"/>
      <c r="C441" s="8"/>
      <c r="D441" s="8"/>
      <c r="E441" s="8"/>
      <c r="F441" s="8"/>
      <c r="G441" s="8"/>
      <c r="H441" s="8"/>
      <c r="I441" s="8"/>
      <c r="J441" s="2"/>
    </row>
    <row r="442" spans="1:10" x14ac:dyDescent="0.25">
      <c r="A442" s="8"/>
      <c r="B442" s="8"/>
      <c r="C442" s="8"/>
      <c r="D442" s="8"/>
      <c r="E442" s="8"/>
      <c r="F442" s="8"/>
      <c r="G442" s="8"/>
      <c r="H442" s="8"/>
      <c r="I442" s="8"/>
      <c r="J442" s="2"/>
    </row>
    <row r="443" spans="1:10" x14ac:dyDescent="0.25">
      <c r="A443" s="8"/>
      <c r="B443" s="8"/>
      <c r="C443" s="8"/>
      <c r="D443" s="8"/>
      <c r="E443" s="8"/>
      <c r="F443" s="8"/>
      <c r="G443" s="8"/>
      <c r="H443" s="8"/>
      <c r="I443" s="8"/>
      <c r="J443" s="2"/>
    </row>
    <row r="444" spans="1:10" x14ac:dyDescent="0.25">
      <c r="A444" s="8"/>
      <c r="B444" s="8"/>
      <c r="C444" s="8"/>
      <c r="D444" s="8"/>
      <c r="E444" s="8"/>
      <c r="F444" s="8"/>
      <c r="G444" s="8"/>
      <c r="H444" s="8"/>
      <c r="I444" s="8"/>
      <c r="J444" s="2"/>
    </row>
    <row r="445" spans="1:10" x14ac:dyDescent="0.25">
      <c r="A445" s="8"/>
      <c r="B445" s="8"/>
      <c r="C445" s="8"/>
      <c r="D445" s="8"/>
      <c r="E445" s="8"/>
      <c r="F445" s="8"/>
      <c r="G445" s="8"/>
      <c r="H445" s="8"/>
      <c r="I445" s="8"/>
      <c r="J445" s="2"/>
    </row>
    <row r="446" spans="1:10" x14ac:dyDescent="0.25">
      <c r="A446" s="8"/>
      <c r="B446" s="8"/>
      <c r="C446" s="8"/>
      <c r="D446" s="8"/>
      <c r="E446" s="8"/>
      <c r="F446" s="8"/>
      <c r="G446" s="8"/>
      <c r="H446" s="8"/>
      <c r="I446" s="8"/>
      <c r="J446" s="2"/>
    </row>
    <row r="447" spans="1:10" x14ac:dyDescent="0.25">
      <c r="A447" s="8"/>
      <c r="B447" s="8"/>
      <c r="C447" s="8"/>
      <c r="D447" s="8"/>
      <c r="E447" s="8"/>
      <c r="F447" s="8"/>
      <c r="G447" s="8"/>
      <c r="H447" s="8"/>
      <c r="I447" s="8"/>
      <c r="J447" s="2"/>
    </row>
    <row r="448" spans="1:10" x14ac:dyDescent="0.25">
      <c r="A448" s="8"/>
      <c r="B448" s="8"/>
      <c r="C448" s="8"/>
      <c r="D448" s="8"/>
      <c r="E448" s="8"/>
      <c r="F448" s="8"/>
      <c r="G448" s="8"/>
      <c r="H448" s="8"/>
      <c r="I448" s="8"/>
      <c r="J448" s="2"/>
    </row>
    <row r="449" spans="1:10" x14ac:dyDescent="0.25">
      <c r="A449" s="8"/>
      <c r="B449" s="8"/>
      <c r="C449" s="8"/>
      <c r="D449" s="8"/>
      <c r="E449" s="8"/>
      <c r="F449" s="8"/>
      <c r="G449" s="8"/>
      <c r="H449" s="8"/>
      <c r="I449" s="8"/>
      <c r="J449" s="2"/>
    </row>
    <row r="450" spans="1:10" x14ac:dyDescent="0.25">
      <c r="A450" s="8"/>
      <c r="B450" s="8"/>
      <c r="C450" s="8"/>
      <c r="D450" s="8"/>
      <c r="E450" s="8"/>
      <c r="F450" s="8"/>
      <c r="G450" s="8"/>
      <c r="H450" s="8"/>
      <c r="I450" s="8"/>
      <c r="J450" s="2"/>
    </row>
    <row r="451" spans="1:10" x14ac:dyDescent="0.25">
      <c r="A451" s="8"/>
      <c r="B451" s="8"/>
      <c r="C451" s="8"/>
      <c r="D451" s="8"/>
      <c r="E451" s="8"/>
      <c r="F451" s="8"/>
      <c r="G451" s="8"/>
      <c r="H451" s="8"/>
      <c r="I451" s="8"/>
      <c r="J451" s="2"/>
    </row>
    <row r="452" spans="1:10" x14ac:dyDescent="0.25">
      <c r="A452" s="8"/>
      <c r="B452" s="8"/>
      <c r="C452" s="8"/>
      <c r="D452" s="8"/>
      <c r="E452" s="8"/>
      <c r="F452" s="8"/>
      <c r="G452" s="8"/>
      <c r="H452" s="8"/>
      <c r="I452" s="8"/>
      <c r="J452" s="2"/>
    </row>
    <row r="453" spans="1:10" x14ac:dyDescent="0.25">
      <c r="A453" s="8"/>
      <c r="B453" s="8"/>
      <c r="C453" s="8"/>
      <c r="D453" s="8"/>
      <c r="E453" s="8"/>
      <c r="F453" s="8"/>
      <c r="G453" s="8"/>
      <c r="H453" s="8"/>
      <c r="I453" s="8"/>
      <c r="J453" s="2"/>
    </row>
    <row r="454" spans="1:10" x14ac:dyDescent="0.25">
      <c r="A454" s="8"/>
      <c r="B454" s="8"/>
      <c r="C454" s="8"/>
      <c r="D454" s="8"/>
      <c r="E454" s="8"/>
      <c r="F454" s="8"/>
      <c r="G454" s="8"/>
      <c r="H454" s="8"/>
      <c r="I454" s="8"/>
      <c r="J454" s="2"/>
    </row>
    <row r="455" spans="1:10" x14ac:dyDescent="0.25">
      <c r="A455" s="8"/>
      <c r="B455" s="8"/>
      <c r="C455" s="8"/>
      <c r="D455" s="8"/>
      <c r="E455" s="8"/>
      <c r="F455" s="8"/>
      <c r="G455" s="8"/>
      <c r="H455" s="8"/>
      <c r="I455" s="8"/>
      <c r="J455" s="2"/>
    </row>
    <row r="456" spans="1:10" x14ac:dyDescent="0.25">
      <c r="A456" s="8"/>
      <c r="B456" s="8"/>
      <c r="C456" s="8"/>
      <c r="D456" s="8"/>
      <c r="E456" s="8"/>
      <c r="F456" s="8"/>
      <c r="G456" s="8"/>
      <c r="H456" s="8"/>
      <c r="I456" s="8"/>
      <c r="J456" s="2"/>
    </row>
    <row r="457" spans="1:10" x14ac:dyDescent="0.25">
      <c r="A457" s="8"/>
      <c r="B457" s="8"/>
      <c r="C457" s="8"/>
      <c r="D457" s="8"/>
      <c r="E457" s="8"/>
      <c r="F457" s="8"/>
      <c r="G457" s="8"/>
      <c r="H457" s="8"/>
      <c r="I457" s="8"/>
      <c r="J457" s="2"/>
    </row>
    <row r="458" spans="1:10" x14ac:dyDescent="0.25">
      <c r="A458" s="8"/>
      <c r="B458" s="8"/>
      <c r="C458" s="8"/>
      <c r="D458" s="8"/>
      <c r="E458" s="8"/>
      <c r="F458" s="8"/>
      <c r="G458" s="8"/>
      <c r="H458" s="8"/>
      <c r="I458" s="8"/>
      <c r="J458" s="2"/>
    </row>
    <row r="459" spans="1:10" x14ac:dyDescent="0.25">
      <c r="A459" s="8"/>
      <c r="B459" s="8"/>
      <c r="C459" s="8"/>
      <c r="D459" s="8"/>
      <c r="E459" s="8"/>
      <c r="F459" s="8"/>
      <c r="G459" s="8"/>
      <c r="H459" s="8"/>
      <c r="I459" s="8"/>
      <c r="J459" s="2"/>
    </row>
    <row r="460" spans="1:10" x14ac:dyDescent="0.25">
      <c r="A460" s="8"/>
      <c r="B460" s="8"/>
      <c r="C460" s="8"/>
      <c r="D460" s="8"/>
      <c r="E460" s="8"/>
      <c r="F460" s="8"/>
      <c r="G460" s="8"/>
      <c r="H460" s="8"/>
      <c r="I460" s="8"/>
      <c r="J460" s="2"/>
    </row>
    <row r="461" spans="1:10" x14ac:dyDescent="0.25">
      <c r="A461" s="8"/>
      <c r="B461" s="8"/>
      <c r="C461" s="8"/>
      <c r="D461" s="8"/>
      <c r="E461" s="8"/>
      <c r="F461" s="8"/>
      <c r="G461" s="8"/>
      <c r="H461" s="8"/>
      <c r="I461" s="8"/>
      <c r="J461" s="2"/>
    </row>
    <row r="462" spans="1:10" x14ac:dyDescent="0.25">
      <c r="A462" s="8"/>
      <c r="B462" s="8"/>
      <c r="C462" s="8"/>
      <c r="D462" s="8"/>
      <c r="E462" s="8"/>
      <c r="F462" s="8"/>
      <c r="G462" s="8"/>
      <c r="H462" s="8"/>
      <c r="I462" s="8"/>
      <c r="J462" s="2"/>
    </row>
    <row r="463" spans="1:10" x14ac:dyDescent="0.25">
      <c r="A463" s="8"/>
      <c r="B463" s="8"/>
      <c r="C463" s="8"/>
      <c r="D463" s="8"/>
      <c r="E463" s="8"/>
      <c r="F463" s="8"/>
      <c r="G463" s="8"/>
      <c r="H463" s="8"/>
      <c r="I463" s="8"/>
      <c r="J463" s="2"/>
    </row>
    <row r="464" spans="1:10" x14ac:dyDescent="0.25">
      <c r="A464" s="8"/>
      <c r="B464" s="8"/>
      <c r="C464" s="8"/>
      <c r="D464" s="8"/>
      <c r="E464" s="8"/>
      <c r="F464" s="8"/>
      <c r="G464" s="8"/>
      <c r="H464" s="8"/>
      <c r="I464" s="8"/>
      <c r="J464" s="2"/>
    </row>
    <row r="465" spans="1:10" x14ac:dyDescent="0.25">
      <c r="A465" s="8"/>
      <c r="B465" s="8"/>
      <c r="C465" s="8"/>
      <c r="D465" s="8"/>
      <c r="E465" s="8"/>
      <c r="F465" s="8"/>
      <c r="G465" s="8"/>
      <c r="H465" s="8"/>
      <c r="I465" s="8"/>
      <c r="J465" s="2"/>
    </row>
    <row r="466" spans="1:10" x14ac:dyDescent="0.25">
      <c r="A466" s="8"/>
      <c r="B466" s="8"/>
      <c r="C466" s="8"/>
      <c r="D466" s="8"/>
      <c r="E466" s="8"/>
      <c r="F466" s="8"/>
      <c r="G466" s="8"/>
      <c r="H466" s="8"/>
      <c r="I466" s="8"/>
      <c r="J466" s="2"/>
    </row>
    <row r="467" spans="1:10" x14ac:dyDescent="0.25">
      <c r="A467" s="8"/>
      <c r="B467" s="8"/>
      <c r="C467" s="8"/>
      <c r="D467" s="8"/>
      <c r="E467" s="8"/>
      <c r="F467" s="8"/>
      <c r="G467" s="8"/>
      <c r="H467" s="8"/>
      <c r="I467" s="8"/>
      <c r="J467" s="2"/>
    </row>
    <row r="468" spans="1:10" x14ac:dyDescent="0.25">
      <c r="A468" s="8"/>
      <c r="B468" s="8"/>
      <c r="C468" s="8"/>
      <c r="D468" s="8"/>
      <c r="E468" s="8"/>
      <c r="F468" s="8"/>
      <c r="G468" s="8"/>
      <c r="H468" s="8"/>
      <c r="I468" s="8"/>
      <c r="J468" s="2"/>
    </row>
    <row r="469" spans="1:10" x14ac:dyDescent="0.25">
      <c r="A469" s="8"/>
      <c r="B469" s="8"/>
      <c r="C469" s="8"/>
      <c r="D469" s="8"/>
      <c r="E469" s="8"/>
      <c r="F469" s="8"/>
      <c r="G469" s="8"/>
      <c r="H469" s="8"/>
      <c r="I469" s="8"/>
      <c r="J469" s="2"/>
    </row>
    <row r="470" spans="1:10" x14ac:dyDescent="0.25">
      <c r="A470" s="8"/>
      <c r="B470" s="8"/>
      <c r="C470" s="8"/>
      <c r="D470" s="8"/>
      <c r="E470" s="8"/>
      <c r="F470" s="8"/>
      <c r="G470" s="8"/>
      <c r="H470" s="8"/>
      <c r="I470" s="8"/>
      <c r="J470" s="2"/>
    </row>
    <row r="471" spans="1:10" x14ac:dyDescent="0.25">
      <c r="A471" s="8"/>
      <c r="B471" s="8"/>
      <c r="C471" s="8"/>
      <c r="D471" s="8"/>
      <c r="E471" s="8"/>
      <c r="F471" s="8"/>
      <c r="G471" s="8"/>
      <c r="H471" s="8"/>
      <c r="I471" s="8"/>
      <c r="J471" s="2"/>
    </row>
    <row r="472" spans="1:10" x14ac:dyDescent="0.25">
      <c r="A472" s="8"/>
      <c r="B472" s="8"/>
      <c r="C472" s="8"/>
      <c r="D472" s="8"/>
      <c r="E472" s="8"/>
      <c r="F472" s="8"/>
      <c r="G472" s="8"/>
      <c r="H472" s="8"/>
      <c r="I472" s="8"/>
      <c r="J472" s="2"/>
    </row>
    <row r="473" spans="1:10" x14ac:dyDescent="0.25">
      <c r="A473" s="8"/>
      <c r="B473" s="8"/>
      <c r="C473" s="8"/>
      <c r="D473" s="8"/>
      <c r="E473" s="8"/>
      <c r="F473" s="8"/>
      <c r="G473" s="8"/>
      <c r="H473" s="8"/>
      <c r="I473" s="8"/>
      <c r="J473" s="2"/>
    </row>
    <row r="474" spans="1:10" x14ac:dyDescent="0.25">
      <c r="A474" s="8"/>
      <c r="B474" s="8"/>
      <c r="C474" s="8"/>
      <c r="D474" s="8"/>
      <c r="E474" s="8"/>
      <c r="F474" s="8"/>
      <c r="G474" s="8"/>
      <c r="H474" s="8"/>
      <c r="I474" s="8"/>
      <c r="J474" s="2"/>
    </row>
    <row r="475" spans="1:10" x14ac:dyDescent="0.25">
      <c r="A475" s="8"/>
      <c r="B475" s="8"/>
      <c r="C475" s="8"/>
      <c r="D475" s="8"/>
      <c r="E475" s="8"/>
      <c r="F475" s="8"/>
      <c r="G475" s="8"/>
      <c r="H475" s="8"/>
      <c r="I475" s="8"/>
      <c r="J475" s="2"/>
    </row>
    <row r="476" spans="1:10" x14ac:dyDescent="0.25">
      <c r="A476" s="8"/>
      <c r="B476" s="8"/>
      <c r="C476" s="8"/>
      <c r="D476" s="8"/>
      <c r="E476" s="8"/>
      <c r="F476" s="8"/>
      <c r="G476" s="8"/>
      <c r="H476" s="8"/>
      <c r="I476" s="8"/>
      <c r="J476" s="2"/>
    </row>
    <row r="477" spans="1:10" x14ac:dyDescent="0.25">
      <c r="A477" s="8"/>
      <c r="B477" s="8"/>
      <c r="C477" s="8"/>
      <c r="D477" s="8"/>
      <c r="E477" s="8"/>
      <c r="F477" s="8"/>
      <c r="G477" s="8"/>
      <c r="H477" s="8"/>
      <c r="I477" s="8"/>
      <c r="J477" s="2"/>
    </row>
    <row r="478" spans="1:10" x14ac:dyDescent="0.25">
      <c r="A478" s="8"/>
      <c r="B478" s="8"/>
      <c r="C478" s="8"/>
      <c r="D478" s="8"/>
      <c r="E478" s="8"/>
      <c r="F478" s="8"/>
      <c r="G478" s="8"/>
      <c r="H478" s="8"/>
      <c r="I478" s="8"/>
      <c r="J478" s="2"/>
    </row>
    <row r="479" spans="1:10" x14ac:dyDescent="0.25">
      <c r="A479" s="8"/>
      <c r="B479" s="8"/>
      <c r="C479" s="8"/>
      <c r="D479" s="8"/>
      <c r="E479" s="8"/>
      <c r="F479" s="8"/>
      <c r="G479" s="8"/>
      <c r="H479" s="8"/>
      <c r="I479" s="8"/>
      <c r="J479" s="2"/>
    </row>
    <row r="480" spans="1:10" x14ac:dyDescent="0.25">
      <c r="A480" s="8"/>
      <c r="B480" s="8"/>
      <c r="C480" s="8"/>
      <c r="D480" s="8"/>
      <c r="E480" s="8"/>
      <c r="F480" s="8"/>
      <c r="G480" s="8"/>
      <c r="H480" s="8"/>
      <c r="I480" s="8"/>
      <c r="J480" s="2"/>
    </row>
    <row r="481" spans="1:10" x14ac:dyDescent="0.25">
      <c r="A481" s="8"/>
      <c r="B481" s="8"/>
      <c r="C481" s="8"/>
      <c r="D481" s="8"/>
      <c r="E481" s="8"/>
      <c r="F481" s="8"/>
      <c r="G481" s="8"/>
      <c r="H481" s="8"/>
      <c r="I481" s="8"/>
      <c r="J481" s="2"/>
    </row>
    <row r="482" spans="1:10" x14ac:dyDescent="0.25">
      <c r="A482" s="8"/>
      <c r="B482" s="8"/>
      <c r="C482" s="8"/>
      <c r="D482" s="8"/>
      <c r="E482" s="8"/>
      <c r="F482" s="8"/>
      <c r="G482" s="8"/>
      <c r="H482" s="8"/>
      <c r="I482" s="8"/>
      <c r="J482" s="2"/>
    </row>
    <row r="483" spans="1:10" x14ac:dyDescent="0.25">
      <c r="A483" s="8"/>
      <c r="B483" s="8"/>
      <c r="C483" s="8"/>
      <c r="D483" s="8"/>
      <c r="E483" s="8"/>
      <c r="F483" s="8"/>
      <c r="G483" s="8"/>
      <c r="H483" s="8"/>
      <c r="I483" s="8"/>
      <c r="J483" s="2"/>
    </row>
    <row r="484" spans="1:10" x14ac:dyDescent="0.25">
      <c r="A484" s="8"/>
      <c r="B484" s="8"/>
      <c r="C484" s="8"/>
      <c r="D484" s="8"/>
      <c r="E484" s="8"/>
      <c r="F484" s="8"/>
      <c r="G484" s="8"/>
      <c r="H484" s="8"/>
      <c r="I484" s="8"/>
      <c r="J484" s="2"/>
    </row>
    <row r="485" spans="1:10" x14ac:dyDescent="0.25">
      <c r="A485" s="8"/>
      <c r="B485" s="8"/>
      <c r="C485" s="8"/>
      <c r="D485" s="8"/>
      <c r="E485" s="8"/>
      <c r="F485" s="8"/>
      <c r="G485" s="8"/>
      <c r="H485" s="8"/>
      <c r="I485" s="8"/>
      <c r="J485" s="2"/>
    </row>
    <row r="486" spans="1:10" x14ac:dyDescent="0.25">
      <c r="A486" s="8"/>
      <c r="B486" s="8"/>
      <c r="C486" s="8"/>
      <c r="D486" s="8"/>
      <c r="E486" s="8"/>
      <c r="F486" s="8"/>
      <c r="G486" s="8"/>
      <c r="H486" s="8"/>
      <c r="I486" s="8"/>
      <c r="J486" s="2"/>
    </row>
    <row r="487" spans="1:10" x14ac:dyDescent="0.25">
      <c r="A487" s="8"/>
      <c r="B487" s="8"/>
      <c r="C487" s="8"/>
      <c r="D487" s="8"/>
      <c r="E487" s="8"/>
      <c r="F487" s="8"/>
      <c r="G487" s="8"/>
      <c r="H487" s="8"/>
      <c r="I487" s="8"/>
      <c r="J487" s="2"/>
    </row>
    <row r="488" spans="1:10" x14ac:dyDescent="0.25">
      <c r="A488" s="8"/>
      <c r="B488" s="8"/>
      <c r="C488" s="8"/>
      <c r="D488" s="8"/>
      <c r="E488" s="8"/>
      <c r="F488" s="8"/>
      <c r="G488" s="8"/>
      <c r="H488" s="8"/>
      <c r="I488" s="8"/>
      <c r="J488" s="2"/>
    </row>
    <row r="489" spans="1:10" x14ac:dyDescent="0.25">
      <c r="A489" s="8"/>
      <c r="B489" s="8"/>
      <c r="C489" s="8"/>
      <c r="D489" s="8"/>
      <c r="E489" s="8"/>
      <c r="F489" s="8"/>
      <c r="G489" s="8"/>
      <c r="H489" s="8"/>
      <c r="I489" s="8"/>
      <c r="J489" s="2"/>
    </row>
    <row r="490" spans="1:10" x14ac:dyDescent="0.25">
      <c r="A490" s="8"/>
      <c r="B490" s="8"/>
      <c r="C490" s="8"/>
      <c r="D490" s="8"/>
      <c r="E490" s="8"/>
      <c r="F490" s="8"/>
      <c r="G490" s="8"/>
      <c r="H490" s="8"/>
      <c r="I490" s="8"/>
      <c r="J490" s="2"/>
    </row>
    <row r="491" spans="1:10" x14ac:dyDescent="0.25">
      <c r="A491" s="8"/>
      <c r="B491" s="8"/>
      <c r="C491" s="8"/>
      <c r="D491" s="8"/>
      <c r="E491" s="8"/>
      <c r="F491" s="8"/>
      <c r="G491" s="8"/>
      <c r="H491" s="8"/>
      <c r="I491" s="8"/>
      <c r="J491" s="2"/>
    </row>
    <row r="492" spans="1:10" x14ac:dyDescent="0.25">
      <c r="A492" s="8"/>
      <c r="B492" s="8"/>
      <c r="C492" s="8"/>
      <c r="D492" s="8"/>
      <c r="E492" s="8"/>
      <c r="F492" s="8"/>
      <c r="G492" s="8"/>
      <c r="H492" s="8"/>
      <c r="I492" s="8"/>
      <c r="J492" s="2"/>
    </row>
    <row r="493" spans="1:10" x14ac:dyDescent="0.25">
      <c r="A493" s="8"/>
      <c r="B493" s="8"/>
      <c r="C493" s="8"/>
      <c r="D493" s="8"/>
      <c r="E493" s="8"/>
      <c r="F493" s="8"/>
      <c r="G493" s="8"/>
      <c r="H493" s="8"/>
      <c r="I493" s="8"/>
      <c r="J493" s="2"/>
    </row>
    <row r="494" spans="1:10" x14ac:dyDescent="0.25">
      <c r="A494" s="8"/>
      <c r="B494" s="8"/>
      <c r="C494" s="8"/>
      <c r="D494" s="8"/>
      <c r="E494" s="8"/>
      <c r="F494" s="8"/>
      <c r="G494" s="8"/>
      <c r="H494" s="8"/>
      <c r="I494" s="8"/>
      <c r="J494" s="2"/>
    </row>
    <row r="495" spans="1:10" x14ac:dyDescent="0.25">
      <c r="A495" s="8"/>
      <c r="B495" s="8"/>
      <c r="C495" s="8"/>
      <c r="D495" s="8"/>
      <c r="E495" s="8"/>
      <c r="F495" s="8"/>
      <c r="G495" s="8"/>
      <c r="H495" s="8"/>
      <c r="I495" s="8"/>
      <c r="J495" s="2"/>
    </row>
    <row r="496" spans="1:10" x14ac:dyDescent="0.25">
      <c r="A496" s="8"/>
      <c r="B496" s="8"/>
      <c r="C496" s="8"/>
      <c r="D496" s="8"/>
      <c r="E496" s="8"/>
      <c r="F496" s="8"/>
      <c r="G496" s="8"/>
      <c r="H496" s="8"/>
      <c r="I496" s="8"/>
      <c r="J496" s="2"/>
    </row>
    <row r="497" spans="1:10" x14ac:dyDescent="0.25">
      <c r="A497" s="8"/>
      <c r="B497" s="8"/>
      <c r="C497" s="8"/>
      <c r="D497" s="8"/>
      <c r="E497" s="8"/>
      <c r="F497" s="8"/>
      <c r="G497" s="8"/>
      <c r="H497" s="8"/>
      <c r="I497" s="8"/>
      <c r="J497" s="2"/>
    </row>
    <row r="498" spans="1:10" x14ac:dyDescent="0.25">
      <c r="A498" s="8"/>
      <c r="B498" s="8"/>
      <c r="C498" s="8"/>
      <c r="D498" s="8"/>
      <c r="E498" s="8"/>
      <c r="F498" s="8"/>
      <c r="G498" s="8"/>
      <c r="H498" s="8"/>
      <c r="I498" s="8"/>
      <c r="J498" s="2"/>
    </row>
    <row r="499" spans="1:10" x14ac:dyDescent="0.25">
      <c r="A499" s="8"/>
      <c r="B499" s="8"/>
      <c r="C499" s="8"/>
      <c r="D499" s="8"/>
      <c r="E499" s="8"/>
      <c r="F499" s="8"/>
      <c r="G499" s="8"/>
      <c r="H499" s="8"/>
      <c r="I499" s="8"/>
      <c r="J499" s="2"/>
    </row>
    <row r="500" spans="1:10" x14ac:dyDescent="0.25">
      <c r="A500" s="8"/>
      <c r="B500" s="8"/>
      <c r="C500" s="8"/>
      <c r="D500" s="8"/>
      <c r="E500" s="8"/>
      <c r="F500" s="8"/>
      <c r="G500" s="8"/>
      <c r="H500" s="8"/>
      <c r="I500" s="8"/>
      <c r="J500" s="2"/>
    </row>
    <row r="501" spans="1:10" x14ac:dyDescent="0.25">
      <c r="A501" s="8"/>
      <c r="B501" s="8"/>
      <c r="C501" s="8"/>
      <c r="D501" s="8"/>
      <c r="E501" s="8"/>
      <c r="F501" s="8"/>
      <c r="G501" s="8"/>
      <c r="H501" s="8"/>
      <c r="I501" s="8"/>
      <c r="J501" s="2"/>
    </row>
    <row r="502" spans="1:10" x14ac:dyDescent="0.25">
      <c r="A502" s="8"/>
      <c r="B502" s="8"/>
      <c r="C502" s="8"/>
      <c r="D502" s="8"/>
      <c r="E502" s="8"/>
      <c r="F502" s="8"/>
      <c r="G502" s="8"/>
      <c r="H502" s="8"/>
      <c r="I502" s="8"/>
      <c r="J502" s="2"/>
    </row>
    <row r="503" spans="1:10" x14ac:dyDescent="0.25">
      <c r="A503" s="8"/>
      <c r="B503" s="8"/>
      <c r="C503" s="8"/>
      <c r="D503" s="8"/>
      <c r="E503" s="8"/>
      <c r="F503" s="8"/>
      <c r="G503" s="8"/>
      <c r="H503" s="8"/>
      <c r="I503" s="8"/>
      <c r="J503" s="2"/>
    </row>
    <row r="504" spans="1:10" x14ac:dyDescent="0.25">
      <c r="A504" s="2"/>
      <c r="B504" s="2"/>
      <c r="C504" s="2"/>
      <c r="D504" s="2"/>
      <c r="E504" s="4"/>
      <c r="F504" s="4"/>
      <c r="G504" s="4"/>
      <c r="H504" s="2"/>
      <c r="I504" s="2"/>
      <c r="J504" s="2"/>
    </row>
    <row r="505" spans="1:10" x14ac:dyDescent="0.25">
      <c r="A505" s="2"/>
      <c r="B505" s="2"/>
      <c r="C505" s="2"/>
      <c r="D505" s="2"/>
      <c r="E505" s="4"/>
      <c r="F505" s="4"/>
      <c r="G505" s="4"/>
      <c r="H505" s="2"/>
      <c r="I505" s="2"/>
      <c r="J505" s="2"/>
    </row>
    <row r="506" spans="1:10" x14ac:dyDescent="0.25">
      <c r="A506" s="2"/>
      <c r="B506" s="2"/>
      <c r="C506" s="2"/>
      <c r="D506" s="2"/>
      <c r="E506" s="4"/>
      <c r="F506" s="4"/>
      <c r="G506" s="4"/>
      <c r="H506" s="2"/>
      <c r="I506" s="2"/>
      <c r="J506" s="2"/>
    </row>
    <row r="507" spans="1:10" x14ac:dyDescent="0.25">
      <c r="A507" s="2"/>
      <c r="B507" s="2"/>
      <c r="C507" s="2"/>
      <c r="D507" s="2"/>
      <c r="E507" s="4"/>
      <c r="F507" s="4"/>
      <c r="G507" s="4"/>
      <c r="H507" s="2"/>
      <c r="I507" s="2"/>
      <c r="J507" s="2"/>
    </row>
    <row r="508" spans="1:10" x14ac:dyDescent="0.25">
      <c r="A508" s="2"/>
      <c r="B508" s="2"/>
      <c r="C508" s="2"/>
      <c r="D508" s="2"/>
      <c r="E508" s="4"/>
      <c r="F508" s="4"/>
      <c r="G508" s="4"/>
      <c r="H508" s="2"/>
      <c r="I508" s="2"/>
      <c r="J508" s="2"/>
    </row>
    <row r="509" spans="1:10" x14ac:dyDescent="0.25">
      <c r="A509" s="2"/>
      <c r="B509" s="2"/>
      <c r="C509" s="2"/>
      <c r="D509" s="2"/>
      <c r="E509" s="4"/>
      <c r="F509" s="4"/>
      <c r="G509" s="4"/>
      <c r="H509" s="2"/>
      <c r="I509" s="2"/>
      <c r="J509" s="2"/>
    </row>
    <row r="510" spans="1:10" x14ac:dyDescent="0.25">
      <c r="A510" s="2"/>
      <c r="B510" s="2"/>
      <c r="C510" s="2"/>
      <c r="D510" s="2"/>
      <c r="E510" s="4"/>
      <c r="F510" s="4"/>
      <c r="G510" s="4"/>
      <c r="H510" s="2"/>
      <c r="I510" s="2"/>
      <c r="J510" s="2"/>
    </row>
    <row r="511" spans="1:10" x14ac:dyDescent="0.25">
      <c r="A511" s="2"/>
      <c r="B511" s="2"/>
      <c r="C511" s="2"/>
      <c r="D511" s="2"/>
      <c r="E511" s="4"/>
      <c r="F511" s="4"/>
      <c r="G511" s="4"/>
      <c r="H511" s="2"/>
      <c r="I511" s="2"/>
      <c r="J511" s="2"/>
    </row>
    <row r="512" spans="1:10" x14ac:dyDescent="0.25">
      <c r="A512" s="2"/>
      <c r="B512" s="2"/>
      <c r="C512" s="2"/>
      <c r="D512" s="2"/>
      <c r="E512" s="4"/>
      <c r="F512" s="4"/>
      <c r="G512" s="4"/>
      <c r="H512" s="2"/>
      <c r="I512" s="2"/>
      <c r="J512" s="2"/>
    </row>
    <row r="513" spans="1:10" x14ac:dyDescent="0.25">
      <c r="A513" s="2"/>
      <c r="B513" s="2"/>
      <c r="C513" s="2"/>
      <c r="D513" s="2"/>
      <c r="E513" s="4"/>
      <c r="F513" s="4"/>
      <c r="G513" s="4"/>
      <c r="H513" s="2"/>
      <c r="I513" s="2"/>
      <c r="J513" s="2"/>
    </row>
    <row r="514" spans="1:10" x14ac:dyDescent="0.25">
      <c r="A514" s="2"/>
      <c r="B514" s="2"/>
      <c r="C514" s="2"/>
      <c r="D514" s="2"/>
      <c r="E514" s="4"/>
      <c r="F514" s="4"/>
      <c r="G514" s="4"/>
      <c r="H514" s="2"/>
      <c r="I514" s="2"/>
      <c r="J514" s="2"/>
    </row>
    <row r="515" spans="1:10" x14ac:dyDescent="0.25">
      <c r="A515" s="2"/>
      <c r="B515" s="2"/>
      <c r="C515" s="2"/>
      <c r="D515" s="2"/>
      <c r="E515" s="4"/>
      <c r="F515" s="4"/>
      <c r="G515" s="4"/>
      <c r="H515" s="2"/>
      <c r="I515" s="2"/>
      <c r="J515" s="2"/>
    </row>
    <row r="516" spans="1:10" x14ac:dyDescent="0.25">
      <c r="A516" s="2"/>
      <c r="B516" s="2"/>
      <c r="C516" s="2"/>
      <c r="D516" s="2"/>
      <c r="E516" s="4"/>
      <c r="F516" s="4"/>
      <c r="G516" s="4"/>
      <c r="H516" s="2"/>
      <c r="I516" s="2"/>
      <c r="J516" s="2"/>
    </row>
    <row r="517" spans="1:10" x14ac:dyDescent="0.25">
      <c r="A517" s="2"/>
      <c r="B517" s="2"/>
      <c r="C517" s="2"/>
      <c r="D517" s="2"/>
      <c r="E517" s="4"/>
      <c r="F517" s="4"/>
      <c r="G517" s="4"/>
      <c r="H517" s="2"/>
      <c r="I517" s="2"/>
      <c r="J517" s="2"/>
    </row>
    <row r="518" spans="1:10" x14ac:dyDescent="0.25">
      <c r="A518" s="2"/>
      <c r="B518" s="2"/>
      <c r="C518" s="2"/>
      <c r="D518" s="2"/>
      <c r="E518" s="4"/>
      <c r="F518" s="4"/>
      <c r="G518" s="4"/>
      <c r="H518" s="2"/>
      <c r="I518" s="2"/>
      <c r="J518" s="2"/>
    </row>
    <row r="519" spans="1:10" x14ac:dyDescent="0.25">
      <c r="A519" s="2"/>
      <c r="B519" s="2"/>
      <c r="C519" s="2"/>
      <c r="D519" s="2"/>
      <c r="E519" s="4"/>
      <c r="F519" s="4"/>
      <c r="G519" s="4"/>
      <c r="H519" s="2"/>
      <c r="I519" s="2"/>
      <c r="J519" s="2"/>
    </row>
    <row r="520" spans="1:10" x14ac:dyDescent="0.25">
      <c r="A520" s="2"/>
      <c r="B520" s="2"/>
      <c r="C520" s="2"/>
      <c r="D520" s="2"/>
      <c r="E520" s="4"/>
      <c r="F520" s="4"/>
      <c r="G520" s="4"/>
      <c r="H520" s="2"/>
      <c r="I520" s="2"/>
      <c r="J520" s="2"/>
    </row>
    <row r="521" spans="1:10" x14ac:dyDescent="0.25">
      <c r="A521" s="2"/>
      <c r="B521" s="2"/>
      <c r="C521" s="2"/>
      <c r="D521" s="2"/>
      <c r="E521" s="4"/>
      <c r="F521" s="4"/>
      <c r="G521" s="4"/>
      <c r="H521" s="2"/>
      <c r="I521" s="2"/>
      <c r="J521" s="2"/>
    </row>
    <row r="522" spans="1:10" x14ac:dyDescent="0.25">
      <c r="A522" s="2"/>
      <c r="B522" s="2"/>
      <c r="C522" s="2"/>
      <c r="D522" s="2"/>
      <c r="E522" s="4"/>
      <c r="F522" s="4"/>
      <c r="G522" s="4"/>
      <c r="H522" s="2"/>
      <c r="I522" s="2"/>
      <c r="J522" s="2"/>
    </row>
    <row r="523" spans="1:10" x14ac:dyDescent="0.25">
      <c r="A523" s="2"/>
      <c r="B523" s="2"/>
      <c r="C523" s="2"/>
      <c r="D523" s="2"/>
      <c r="E523" s="4"/>
      <c r="F523" s="4"/>
      <c r="G523" s="4"/>
      <c r="H523" s="2"/>
      <c r="I523" s="2"/>
      <c r="J523" s="2"/>
    </row>
    <row r="524" spans="1:10" x14ac:dyDescent="0.25">
      <c r="A524" s="2"/>
      <c r="B524" s="2"/>
      <c r="C524" s="2"/>
      <c r="D524" s="2"/>
      <c r="E524" s="4"/>
      <c r="F524" s="4"/>
      <c r="G524" s="4"/>
      <c r="H524" s="2"/>
      <c r="I524" s="2"/>
      <c r="J524" s="2"/>
    </row>
    <row r="525" spans="1:10" x14ac:dyDescent="0.25">
      <c r="A525" s="2"/>
      <c r="B525" s="2"/>
      <c r="C525" s="2"/>
      <c r="D525" s="2"/>
      <c r="E525" s="4"/>
      <c r="F525" s="4"/>
      <c r="G525" s="4"/>
      <c r="H525" s="2"/>
      <c r="I525" s="2"/>
      <c r="J525" s="2"/>
    </row>
    <row r="526" spans="1:10" x14ac:dyDescent="0.25">
      <c r="A526" s="2"/>
      <c r="B526" s="2"/>
      <c r="C526" s="2"/>
      <c r="D526" s="2"/>
      <c r="E526" s="4"/>
      <c r="F526" s="4"/>
      <c r="G526" s="4"/>
      <c r="H526" s="2"/>
      <c r="I526" s="2"/>
      <c r="J526" s="2"/>
    </row>
    <row r="527" spans="1:10" x14ac:dyDescent="0.25">
      <c r="A527" s="2"/>
      <c r="B527" s="2"/>
      <c r="C527" s="2"/>
      <c r="D527" s="2"/>
      <c r="E527" s="4"/>
      <c r="F527" s="4"/>
      <c r="G527" s="4"/>
      <c r="H527" s="2"/>
      <c r="I527" s="2"/>
      <c r="J527" s="2"/>
    </row>
    <row r="528" spans="1:10" x14ac:dyDescent="0.25">
      <c r="A528" s="2"/>
      <c r="B528" s="2"/>
      <c r="C528" s="2"/>
      <c r="D528" s="2"/>
      <c r="E528" s="4"/>
      <c r="F528" s="4"/>
      <c r="G528" s="4"/>
      <c r="H528" s="2"/>
      <c r="I528" s="2"/>
      <c r="J528" s="2"/>
    </row>
    <row r="529" spans="1:10" x14ac:dyDescent="0.25">
      <c r="A529" s="2"/>
      <c r="B529" s="2"/>
      <c r="C529" s="2"/>
      <c r="D529" s="2"/>
      <c r="E529" s="4"/>
      <c r="F529" s="4"/>
      <c r="G529" s="4"/>
      <c r="H529" s="2"/>
      <c r="I529" s="2"/>
      <c r="J529" s="2"/>
    </row>
    <row r="530" spans="1:10" x14ac:dyDescent="0.25">
      <c r="A530" s="2"/>
      <c r="B530" s="2"/>
      <c r="C530" s="2"/>
      <c r="D530" s="2"/>
      <c r="E530" s="4"/>
      <c r="F530" s="4"/>
      <c r="G530" s="4"/>
      <c r="H530" s="2"/>
      <c r="I530" s="2"/>
      <c r="J530" s="2"/>
    </row>
    <row r="531" spans="1:10" x14ac:dyDescent="0.25">
      <c r="A531" s="2"/>
      <c r="B531" s="2"/>
      <c r="C531" s="2"/>
      <c r="D531" s="2"/>
      <c r="E531" s="4"/>
      <c r="F531" s="4"/>
      <c r="G531" s="4"/>
      <c r="H531" s="2"/>
      <c r="I531" s="2"/>
      <c r="J531" s="2"/>
    </row>
    <row r="532" spans="1:10" x14ac:dyDescent="0.25">
      <c r="A532" s="2"/>
      <c r="B532" s="2"/>
      <c r="C532" s="2"/>
      <c r="D532" s="2"/>
      <c r="E532" s="4"/>
      <c r="F532" s="4"/>
      <c r="G532" s="4"/>
      <c r="H532" s="2"/>
      <c r="I532" s="2"/>
      <c r="J532" s="2"/>
    </row>
    <row r="533" spans="1:10" x14ac:dyDescent="0.25">
      <c r="A533" s="2"/>
      <c r="B533" s="2"/>
      <c r="C533" s="2"/>
      <c r="D533" s="2"/>
      <c r="E533" s="4"/>
      <c r="F533" s="4"/>
      <c r="G533" s="4"/>
      <c r="H533" s="2"/>
      <c r="I533" s="2"/>
      <c r="J533" s="2"/>
    </row>
    <row r="534" spans="1:10" x14ac:dyDescent="0.25">
      <c r="A534" s="2"/>
      <c r="B534" s="2"/>
      <c r="C534" s="2"/>
      <c r="D534" s="2"/>
      <c r="E534" s="4"/>
      <c r="F534" s="4"/>
      <c r="G534" s="4"/>
      <c r="H534" s="2"/>
      <c r="I534" s="2"/>
      <c r="J534" s="2"/>
    </row>
    <row r="535" spans="1:10" x14ac:dyDescent="0.25">
      <c r="A535" s="2"/>
      <c r="B535" s="2"/>
      <c r="C535" s="2"/>
      <c r="D535" s="2"/>
      <c r="E535" s="4"/>
      <c r="F535" s="4"/>
      <c r="G535" s="4"/>
      <c r="H535" s="2"/>
      <c r="I535" s="2"/>
      <c r="J535" s="2"/>
    </row>
    <row r="536" spans="1:10" x14ac:dyDescent="0.25">
      <c r="A536" s="2"/>
      <c r="B536" s="2"/>
      <c r="C536" s="2"/>
      <c r="D536" s="2"/>
      <c r="E536" s="4"/>
      <c r="F536" s="4"/>
      <c r="G536" s="4"/>
      <c r="H536" s="2"/>
      <c r="I536" s="2"/>
      <c r="J536" s="2"/>
    </row>
    <row r="537" spans="1:10" x14ac:dyDescent="0.25">
      <c r="A537" s="2"/>
      <c r="B537" s="2"/>
      <c r="C537" s="2"/>
      <c r="D537" s="2"/>
      <c r="E537" s="4"/>
      <c r="F537" s="4"/>
      <c r="G537" s="4"/>
      <c r="H537" s="2"/>
      <c r="I537" s="2"/>
      <c r="J537" s="2"/>
    </row>
    <row r="538" spans="1:10" x14ac:dyDescent="0.25">
      <c r="A538" s="2"/>
      <c r="B538" s="2"/>
      <c r="C538" s="2"/>
      <c r="D538" s="2"/>
      <c r="E538" s="4"/>
      <c r="F538" s="4"/>
      <c r="G538" s="4"/>
      <c r="H538" s="2"/>
      <c r="I538" s="2"/>
      <c r="J538" s="2"/>
    </row>
    <row r="539" spans="1:10" x14ac:dyDescent="0.25">
      <c r="A539" s="2"/>
      <c r="B539" s="2"/>
      <c r="C539" s="2"/>
      <c r="D539" s="2"/>
      <c r="E539" s="4"/>
      <c r="F539" s="4"/>
      <c r="G539" s="4"/>
      <c r="H539" s="2"/>
      <c r="I539" s="2"/>
      <c r="J539" s="2"/>
    </row>
    <row r="540" spans="1:10" x14ac:dyDescent="0.25">
      <c r="A540" s="2"/>
      <c r="B540" s="2"/>
      <c r="C540" s="2"/>
      <c r="D540" s="2"/>
      <c r="E540" s="4"/>
      <c r="F540" s="4"/>
      <c r="G540" s="4"/>
      <c r="H540" s="2"/>
      <c r="I540" s="2"/>
      <c r="J540" s="2"/>
    </row>
    <row r="541" spans="1:10" x14ac:dyDescent="0.25">
      <c r="A541" s="2"/>
      <c r="B541" s="2"/>
      <c r="C541" s="2"/>
      <c r="D541" s="2"/>
      <c r="E541" s="4"/>
      <c r="F541" s="4"/>
      <c r="G541" s="4"/>
      <c r="H541" s="2"/>
      <c r="I541" s="2"/>
      <c r="J541" s="2"/>
    </row>
    <row r="542" spans="1:10" x14ac:dyDescent="0.25">
      <c r="A542" s="2"/>
      <c r="B542" s="2"/>
      <c r="C542" s="2"/>
      <c r="D542" s="2"/>
      <c r="E542" s="4"/>
      <c r="F542" s="4"/>
      <c r="G542" s="4"/>
      <c r="H542" s="2"/>
      <c r="I542" s="2"/>
      <c r="J542" s="2"/>
    </row>
    <row r="543" spans="1:10" x14ac:dyDescent="0.25">
      <c r="A543" s="2"/>
      <c r="B543" s="2"/>
      <c r="C543" s="2"/>
      <c r="D543" s="2"/>
      <c r="E543" s="4"/>
      <c r="F543" s="4"/>
      <c r="G543" s="4"/>
      <c r="H543" s="2"/>
      <c r="I543" s="2"/>
      <c r="J543" s="2"/>
    </row>
    <row r="544" spans="1:10" x14ac:dyDescent="0.25">
      <c r="A544" s="2"/>
      <c r="B544" s="2"/>
      <c r="C544" s="2"/>
      <c r="D544" s="2"/>
      <c r="E544" s="4"/>
      <c r="F544" s="4"/>
      <c r="G544" s="4"/>
      <c r="H544" s="2"/>
      <c r="I544" s="2"/>
      <c r="J544" s="2"/>
    </row>
    <row r="545" spans="1:10" x14ac:dyDescent="0.25">
      <c r="A545" s="2"/>
      <c r="B545" s="2"/>
      <c r="C545" s="2"/>
      <c r="D545" s="2"/>
      <c r="E545" s="4"/>
      <c r="F545" s="4"/>
      <c r="G545" s="4"/>
      <c r="H545" s="2"/>
      <c r="I545" s="2"/>
      <c r="J545" s="2"/>
    </row>
    <row r="546" spans="1:10" x14ac:dyDescent="0.25">
      <c r="A546" s="2"/>
      <c r="B546" s="2"/>
      <c r="C546" s="2"/>
      <c r="D546" s="2"/>
      <c r="E546" s="4"/>
      <c r="F546" s="4"/>
      <c r="G546" s="4"/>
      <c r="H546" s="2"/>
      <c r="I546" s="2"/>
      <c r="J546" s="2"/>
    </row>
    <row r="547" spans="1:10" x14ac:dyDescent="0.25">
      <c r="A547" s="2"/>
      <c r="B547" s="2"/>
      <c r="C547" s="2"/>
      <c r="D547" s="2"/>
      <c r="E547" s="4"/>
      <c r="F547" s="4"/>
      <c r="G547" s="4"/>
      <c r="H547" s="2"/>
      <c r="I547" s="2"/>
      <c r="J547" s="2"/>
    </row>
    <row r="548" spans="1:10" x14ac:dyDescent="0.25">
      <c r="A548" s="2"/>
      <c r="B548" s="2"/>
      <c r="C548" s="2"/>
      <c r="D548" s="2"/>
      <c r="E548" s="4"/>
      <c r="F548" s="4"/>
      <c r="G548" s="4"/>
      <c r="H548" s="2"/>
      <c r="I548" s="2"/>
      <c r="J548" s="2"/>
    </row>
    <row r="549" spans="1:10" x14ac:dyDescent="0.25">
      <c r="A549" s="2"/>
      <c r="B549" s="2"/>
      <c r="C549" s="2"/>
      <c r="D549" s="2"/>
      <c r="E549" s="4"/>
      <c r="F549" s="4"/>
      <c r="G549" s="4"/>
      <c r="H549" s="2"/>
      <c r="I549" s="2"/>
      <c r="J549" s="2"/>
    </row>
    <row r="550" spans="1:10" x14ac:dyDescent="0.25">
      <c r="A550" s="2"/>
      <c r="B550" s="2"/>
      <c r="C550" s="2"/>
      <c r="D550" s="2"/>
      <c r="E550" s="4"/>
      <c r="F550" s="4"/>
      <c r="G550" s="4"/>
      <c r="H550" s="2"/>
      <c r="I550" s="2"/>
      <c r="J550" s="2"/>
    </row>
    <row r="551" spans="1:10" x14ac:dyDescent="0.25">
      <c r="A551" s="2"/>
      <c r="B551" s="2"/>
      <c r="C551" s="2"/>
      <c r="D551" s="2"/>
      <c r="E551" s="4"/>
      <c r="F551" s="4"/>
      <c r="G551" s="4"/>
      <c r="H551" s="2"/>
      <c r="I551" s="2"/>
      <c r="J551" s="2"/>
    </row>
    <row r="552" spans="1:10" x14ac:dyDescent="0.25">
      <c r="A552" s="2"/>
      <c r="B552" s="2"/>
      <c r="C552" s="2"/>
      <c r="D552" s="2"/>
      <c r="E552" s="4"/>
      <c r="F552" s="4"/>
      <c r="G552" s="4"/>
      <c r="H552" s="2"/>
      <c r="I552" s="2"/>
      <c r="J552" s="2"/>
    </row>
    <row r="553" spans="1:10" x14ac:dyDescent="0.25">
      <c r="A553" s="2"/>
      <c r="B553" s="2"/>
      <c r="C553" s="2"/>
      <c r="D553" s="2"/>
      <c r="E553" s="4"/>
      <c r="F553" s="4"/>
      <c r="G553" s="4"/>
      <c r="H553" s="2"/>
      <c r="I553" s="2"/>
      <c r="J553" s="2"/>
    </row>
    <row r="554" spans="1:10" x14ac:dyDescent="0.25">
      <c r="A554" s="2"/>
      <c r="B554" s="2"/>
      <c r="C554" s="2"/>
      <c r="D554" s="2"/>
      <c r="E554" s="4"/>
      <c r="F554" s="4"/>
      <c r="G554" s="4"/>
      <c r="H554" s="2"/>
      <c r="I554" s="2"/>
      <c r="J554" s="2"/>
    </row>
    <row r="555" spans="1:10" x14ac:dyDescent="0.25">
      <c r="A555" s="2"/>
      <c r="B555" s="2"/>
      <c r="C555" s="2"/>
      <c r="D555" s="2"/>
      <c r="E555" s="4"/>
      <c r="F555" s="4"/>
      <c r="G555" s="4"/>
      <c r="H555" s="2"/>
      <c r="I555" s="2"/>
      <c r="J555" s="2"/>
    </row>
    <row r="556" spans="1:10" x14ac:dyDescent="0.25">
      <c r="A556" s="2"/>
      <c r="B556" s="2"/>
      <c r="C556" s="2"/>
      <c r="D556" s="2"/>
      <c r="E556" s="4"/>
      <c r="F556" s="4"/>
      <c r="G556" s="4"/>
      <c r="H556" s="2"/>
      <c r="I556" s="2"/>
      <c r="J556" s="2"/>
    </row>
    <row r="557" spans="1:10" x14ac:dyDescent="0.25">
      <c r="A557" s="2"/>
      <c r="B557" s="2"/>
      <c r="C557" s="2"/>
      <c r="D557" s="2"/>
      <c r="E557" s="4"/>
      <c r="F557" s="4"/>
      <c r="G557" s="4"/>
      <c r="H557" s="2"/>
      <c r="I557" s="2"/>
      <c r="J557" s="2"/>
    </row>
    <row r="558" spans="1:10" x14ac:dyDescent="0.25">
      <c r="A558" s="2"/>
      <c r="B558" s="2"/>
      <c r="C558" s="2"/>
      <c r="D558" s="2"/>
      <c r="E558" s="4"/>
      <c r="F558" s="4"/>
      <c r="G558" s="4"/>
      <c r="H558" s="2"/>
      <c r="I558" s="2"/>
      <c r="J558" s="2"/>
    </row>
    <row r="559" spans="1:10" x14ac:dyDescent="0.25">
      <c r="A559" s="2"/>
      <c r="B559" s="2"/>
      <c r="C559" s="2"/>
      <c r="D559" s="2"/>
      <c r="E559" s="4"/>
      <c r="F559" s="4"/>
      <c r="G559" s="4"/>
      <c r="H559" s="2"/>
      <c r="I559" s="2"/>
      <c r="J559" s="2"/>
    </row>
    <row r="560" spans="1:10" x14ac:dyDescent="0.25">
      <c r="A560" s="2"/>
      <c r="B560" s="2"/>
      <c r="C560" s="2"/>
      <c r="D560" s="2"/>
      <c r="E560" s="4"/>
      <c r="F560" s="4"/>
      <c r="G560" s="4"/>
      <c r="H560" s="2"/>
      <c r="I560" s="2"/>
      <c r="J560" s="2"/>
    </row>
    <row r="561" spans="1:10" x14ac:dyDescent="0.25">
      <c r="A561" s="2"/>
      <c r="B561" s="2"/>
      <c r="C561" s="2"/>
      <c r="D561" s="2"/>
      <c r="E561" s="4"/>
      <c r="F561" s="4"/>
      <c r="G561" s="4"/>
      <c r="H561" s="2"/>
      <c r="I561" s="2"/>
      <c r="J561" s="2"/>
    </row>
    <row r="562" spans="1:10" x14ac:dyDescent="0.25">
      <c r="A562" s="2"/>
      <c r="B562" s="2"/>
      <c r="C562" s="2"/>
      <c r="D562" s="2"/>
      <c r="E562" s="4"/>
      <c r="F562" s="4"/>
      <c r="G562" s="4"/>
      <c r="H562" s="2"/>
      <c r="I562" s="2"/>
      <c r="J562" s="2"/>
    </row>
    <row r="563" spans="1:10" x14ac:dyDescent="0.25">
      <c r="A563" s="2"/>
      <c r="B563" s="2"/>
      <c r="C563" s="2"/>
      <c r="D563" s="2"/>
      <c r="E563" s="4"/>
      <c r="F563" s="4"/>
      <c r="G563" s="4"/>
      <c r="H563" s="2"/>
      <c r="I563" s="2"/>
      <c r="J563" s="2"/>
    </row>
    <row r="564" spans="1:10" x14ac:dyDescent="0.25">
      <c r="A564" s="2"/>
      <c r="B564" s="2"/>
      <c r="C564" s="2"/>
      <c r="D564" s="2"/>
      <c r="E564" s="4"/>
      <c r="F564" s="4"/>
      <c r="G564" s="4"/>
      <c r="H564" s="2"/>
      <c r="I564" s="2"/>
      <c r="J564" s="2"/>
    </row>
    <row r="565" spans="1:10" x14ac:dyDescent="0.25">
      <c r="A565" s="2"/>
      <c r="B565" s="2"/>
      <c r="C565" s="2"/>
      <c r="D565" s="2"/>
      <c r="E565" s="4"/>
      <c r="F565" s="4"/>
      <c r="G565" s="4"/>
      <c r="H565" s="2"/>
      <c r="I565" s="2"/>
      <c r="J565" s="2"/>
    </row>
    <row r="566" spans="1:10" x14ac:dyDescent="0.25">
      <c r="A566" s="2"/>
      <c r="B566" s="2"/>
      <c r="C566" s="2"/>
      <c r="D566" s="2"/>
      <c r="E566" s="4"/>
      <c r="F566" s="4"/>
      <c r="G566" s="4"/>
      <c r="H566" s="2"/>
      <c r="I566" s="2"/>
      <c r="J566" s="2"/>
    </row>
    <row r="567" spans="1:10" x14ac:dyDescent="0.25">
      <c r="A567" s="2"/>
      <c r="B567" s="2"/>
      <c r="C567" s="2"/>
      <c r="D567" s="2"/>
      <c r="E567" s="4"/>
      <c r="F567" s="4"/>
      <c r="G567" s="4"/>
      <c r="H567" s="2"/>
      <c r="I567" s="2"/>
      <c r="J567" s="2"/>
    </row>
    <row r="568" spans="1:10" x14ac:dyDescent="0.25">
      <c r="A568" s="2"/>
      <c r="B568" s="2"/>
      <c r="C568" s="2"/>
      <c r="D568" s="2"/>
      <c r="E568" s="4"/>
      <c r="F568" s="4"/>
      <c r="G568" s="4"/>
      <c r="H568" s="2"/>
      <c r="I568" s="2"/>
      <c r="J568" s="2"/>
    </row>
    <row r="569" spans="1:10" x14ac:dyDescent="0.25">
      <c r="A569" s="2"/>
      <c r="B569" s="2"/>
      <c r="C569" s="2"/>
      <c r="D569" s="2"/>
      <c r="E569" s="4"/>
      <c r="F569" s="4"/>
      <c r="G569" s="4"/>
      <c r="H569" s="2"/>
      <c r="I569" s="2"/>
      <c r="J569" s="2"/>
    </row>
    <row r="570" spans="1:10" x14ac:dyDescent="0.25">
      <c r="A570" s="2"/>
      <c r="B570" s="2"/>
      <c r="C570" s="2"/>
      <c r="D570" s="2"/>
      <c r="E570" s="4"/>
      <c r="F570" s="4"/>
      <c r="G570" s="4"/>
      <c r="H570" s="2"/>
      <c r="I570" s="2"/>
      <c r="J570" s="2"/>
    </row>
    <row r="571" spans="1:10" x14ac:dyDescent="0.25">
      <c r="A571" s="2"/>
      <c r="B571" s="2"/>
      <c r="C571" s="2"/>
      <c r="D571" s="2"/>
      <c r="E571" s="4"/>
      <c r="F571" s="4"/>
      <c r="G571" s="4"/>
      <c r="H571" s="2"/>
      <c r="I571" s="2"/>
      <c r="J571" s="2"/>
    </row>
    <row r="572" spans="1:10" x14ac:dyDescent="0.25">
      <c r="A572" s="2"/>
      <c r="B572" s="2"/>
      <c r="C572" s="2"/>
      <c r="D572" s="2"/>
      <c r="E572" s="4"/>
      <c r="F572" s="4"/>
      <c r="G572" s="4"/>
      <c r="H572" s="2"/>
      <c r="I572" s="2"/>
      <c r="J572" s="2"/>
    </row>
    <row r="573" spans="1:10" x14ac:dyDescent="0.25">
      <c r="A573" s="2"/>
      <c r="B573" s="2"/>
      <c r="C573" s="2"/>
      <c r="D573" s="2"/>
      <c r="E573" s="4"/>
      <c r="F573" s="4"/>
      <c r="G573" s="4"/>
      <c r="H573" s="2"/>
      <c r="I573" s="2"/>
      <c r="J573" s="2"/>
    </row>
    <row r="574" spans="1:10" x14ac:dyDescent="0.25">
      <c r="A574" s="2"/>
      <c r="B574" s="2"/>
      <c r="C574" s="2"/>
      <c r="D574" s="2"/>
      <c r="E574" s="4"/>
      <c r="F574" s="4"/>
      <c r="G574" s="4"/>
      <c r="H574" s="2"/>
      <c r="I574" s="2"/>
      <c r="J574" s="2"/>
    </row>
    <row r="575" spans="1:10" x14ac:dyDescent="0.25">
      <c r="A575" s="2"/>
      <c r="B575" s="2"/>
      <c r="C575" s="2"/>
      <c r="D575" s="2"/>
      <c r="E575" s="4"/>
      <c r="F575" s="4"/>
      <c r="G575" s="4"/>
      <c r="H575" s="2"/>
      <c r="I575" s="2"/>
      <c r="J575" s="2"/>
    </row>
    <row r="576" spans="1:10" x14ac:dyDescent="0.25">
      <c r="A576" s="2"/>
      <c r="B576" s="2"/>
      <c r="C576" s="2"/>
      <c r="D576" s="2"/>
      <c r="E576" s="4"/>
      <c r="F576" s="4"/>
      <c r="G576" s="4"/>
      <c r="H576" s="2"/>
      <c r="I576" s="2"/>
      <c r="J576" s="2"/>
    </row>
    <row r="577" spans="1:10" x14ac:dyDescent="0.25">
      <c r="A577" s="2"/>
      <c r="B577" s="2"/>
      <c r="C577" s="2"/>
      <c r="D577" s="2"/>
      <c r="E577" s="4"/>
      <c r="F577" s="4"/>
      <c r="G577" s="4"/>
      <c r="H577" s="2"/>
      <c r="I577" s="2"/>
      <c r="J577" s="2"/>
    </row>
    <row r="578" spans="1:10" x14ac:dyDescent="0.25">
      <c r="A578" s="2"/>
      <c r="B578" s="2"/>
      <c r="C578" s="2"/>
      <c r="D578" s="2"/>
      <c r="E578" s="4"/>
      <c r="F578" s="4"/>
      <c r="G578" s="4"/>
      <c r="H578" s="2"/>
      <c r="I578" s="2"/>
      <c r="J578" s="2"/>
    </row>
    <row r="579" spans="1:10" x14ac:dyDescent="0.25">
      <c r="A579" s="2"/>
      <c r="B579" s="2"/>
      <c r="C579" s="2"/>
      <c r="D579" s="2"/>
      <c r="E579" s="4"/>
      <c r="F579" s="4"/>
      <c r="G579" s="4"/>
      <c r="H579" s="2"/>
      <c r="I579" s="2"/>
      <c r="J579" s="2"/>
    </row>
    <row r="580" spans="1:10" x14ac:dyDescent="0.25">
      <c r="A580" s="2"/>
      <c r="B580" s="2"/>
      <c r="C580" s="2"/>
      <c r="D580" s="2"/>
      <c r="E580" s="4"/>
      <c r="F580" s="4"/>
      <c r="G580" s="4"/>
      <c r="H580" s="2"/>
      <c r="I580" s="2"/>
      <c r="J580" s="2"/>
    </row>
    <row r="581" spans="1:10" x14ac:dyDescent="0.25">
      <c r="A581" s="2"/>
      <c r="B581" s="2"/>
      <c r="C581" s="2"/>
      <c r="D581" s="2"/>
      <c r="E581" s="4"/>
      <c r="F581" s="4"/>
      <c r="G581" s="4"/>
      <c r="H581" s="2"/>
      <c r="I581" s="2"/>
      <c r="J581" s="2"/>
    </row>
    <row r="582" spans="1:10" x14ac:dyDescent="0.25">
      <c r="A582" s="2"/>
      <c r="B582" s="2"/>
      <c r="C582" s="2"/>
      <c r="D582" s="2"/>
      <c r="E582" s="4"/>
      <c r="F582" s="4"/>
      <c r="G582" s="4"/>
      <c r="H582" s="2"/>
      <c r="I582" s="2"/>
      <c r="J582" s="2"/>
    </row>
    <row r="583" spans="1:10" x14ac:dyDescent="0.25">
      <c r="A583" s="2"/>
      <c r="B583" s="2"/>
      <c r="C583" s="2"/>
      <c r="D583" s="2"/>
      <c r="E583" s="4"/>
      <c r="F583" s="4"/>
      <c r="G583" s="4"/>
      <c r="H583" s="2"/>
      <c r="I583" s="2"/>
      <c r="J583" s="2"/>
    </row>
    <row r="584" spans="1:10" x14ac:dyDescent="0.25">
      <c r="A584" s="2"/>
      <c r="B584" s="2"/>
      <c r="C584" s="2"/>
      <c r="D584" s="2"/>
      <c r="E584" s="4"/>
      <c r="F584" s="4"/>
      <c r="G584" s="4"/>
      <c r="H584" s="2"/>
      <c r="I584" s="2"/>
      <c r="J584" s="2"/>
    </row>
    <row r="585" spans="1:10" x14ac:dyDescent="0.25">
      <c r="A585" s="2"/>
      <c r="B585" s="2"/>
      <c r="C585" s="2"/>
      <c r="D585" s="2"/>
      <c r="E585" s="4"/>
      <c r="F585" s="4"/>
      <c r="G585" s="4"/>
      <c r="H585" s="2"/>
      <c r="I585" s="2"/>
      <c r="J585" s="2"/>
    </row>
    <row r="586" spans="1:10" x14ac:dyDescent="0.25">
      <c r="A586" s="2"/>
      <c r="B586" s="2"/>
      <c r="C586" s="2"/>
      <c r="D586" s="2"/>
      <c r="E586" s="4"/>
      <c r="F586" s="4"/>
      <c r="G586" s="4"/>
      <c r="H586" s="2"/>
      <c r="I586" s="2"/>
      <c r="J586" s="2"/>
    </row>
    <row r="587" spans="1:10" x14ac:dyDescent="0.25">
      <c r="A587" s="2"/>
      <c r="B587" s="2"/>
      <c r="C587" s="2"/>
      <c r="D587" s="2"/>
      <c r="E587" s="4"/>
      <c r="F587" s="4"/>
      <c r="G587" s="4"/>
      <c r="H587" s="2"/>
      <c r="I587" s="2"/>
      <c r="J587" s="2"/>
    </row>
    <row r="588" spans="1:10" x14ac:dyDescent="0.25">
      <c r="A588" s="2"/>
      <c r="B588" s="2"/>
      <c r="C588" s="2"/>
      <c r="D588" s="2"/>
      <c r="E588" s="4"/>
      <c r="F588" s="4"/>
      <c r="G588" s="4"/>
      <c r="H588" s="2"/>
      <c r="I588" s="2"/>
      <c r="J588" s="2"/>
    </row>
    <row r="589" spans="1:10" x14ac:dyDescent="0.25">
      <c r="A589" s="2"/>
      <c r="B589" s="2"/>
      <c r="C589" s="2"/>
      <c r="D589" s="2"/>
      <c r="E589" s="4"/>
      <c r="F589" s="4"/>
      <c r="G589" s="4"/>
      <c r="H589" s="2"/>
      <c r="I589" s="2"/>
      <c r="J589" s="2"/>
    </row>
    <row r="590" spans="1:10" x14ac:dyDescent="0.25">
      <c r="A590" s="2"/>
      <c r="B590" s="2"/>
      <c r="C590" s="2"/>
      <c r="D590" s="2"/>
      <c r="E590" s="4"/>
      <c r="F590" s="4"/>
      <c r="G590" s="4"/>
      <c r="H590" s="2"/>
      <c r="I590" s="2"/>
      <c r="J590" s="2"/>
    </row>
    <row r="591" spans="1:10" x14ac:dyDescent="0.25">
      <c r="A591" s="2"/>
      <c r="B591" s="2"/>
      <c r="C591" s="2"/>
      <c r="D591" s="2"/>
      <c r="E591" s="4"/>
      <c r="F591" s="4"/>
      <c r="G591" s="4"/>
      <c r="H591" s="2"/>
      <c r="I591" s="2"/>
      <c r="J591" s="2"/>
    </row>
    <row r="592" spans="1:10" x14ac:dyDescent="0.25">
      <c r="A592" s="2"/>
      <c r="B592" s="2"/>
      <c r="C592" s="2"/>
      <c r="D592" s="2"/>
      <c r="E592" s="4"/>
      <c r="F592" s="4"/>
      <c r="G592" s="4"/>
      <c r="H592" s="2"/>
      <c r="I592" s="2"/>
      <c r="J592" s="2"/>
    </row>
    <row r="593" spans="1:10" x14ac:dyDescent="0.25">
      <c r="A593" s="2"/>
      <c r="B593" s="2"/>
      <c r="C593" s="2"/>
      <c r="D593" s="2"/>
      <c r="E593" s="4"/>
      <c r="F593" s="4"/>
      <c r="G593" s="4"/>
      <c r="H593" s="2"/>
      <c r="I593" s="2"/>
      <c r="J593" s="2"/>
    </row>
    <row r="594" spans="1:10" x14ac:dyDescent="0.25">
      <c r="A594" s="2"/>
      <c r="B594" s="2"/>
      <c r="C594" s="2"/>
      <c r="D594" s="2"/>
      <c r="E594" s="4"/>
      <c r="F594" s="4"/>
      <c r="G594" s="4"/>
      <c r="H594" s="2"/>
      <c r="I594" s="2"/>
      <c r="J594" s="2"/>
    </row>
    <row r="595" spans="1:10" x14ac:dyDescent="0.25">
      <c r="A595" s="2"/>
      <c r="B595" s="2"/>
      <c r="C595" s="2"/>
      <c r="D595" s="2"/>
      <c r="E595" s="4"/>
      <c r="F595" s="4"/>
      <c r="G595" s="4"/>
      <c r="H595" s="2"/>
      <c r="I595" s="2"/>
      <c r="J595" s="2"/>
    </row>
    <row r="596" spans="1:10" x14ac:dyDescent="0.25">
      <c r="A596" s="2"/>
      <c r="B596" s="2"/>
      <c r="C596" s="2"/>
      <c r="D596" s="2"/>
      <c r="E596" s="4"/>
      <c r="F596" s="4"/>
      <c r="G596" s="4"/>
      <c r="H596" s="2"/>
      <c r="I596" s="2"/>
      <c r="J596" s="2"/>
    </row>
    <row r="597" spans="1:10" x14ac:dyDescent="0.25">
      <c r="A597" s="2"/>
      <c r="B597" s="2"/>
      <c r="C597" s="2"/>
      <c r="D597" s="2"/>
      <c r="E597" s="4"/>
      <c r="F597" s="4"/>
      <c r="G597" s="4"/>
      <c r="H597" s="2"/>
      <c r="I597" s="2"/>
      <c r="J597" s="2"/>
    </row>
    <row r="598" spans="1:10" x14ac:dyDescent="0.25">
      <c r="A598" s="2"/>
      <c r="B598" s="2"/>
      <c r="C598" s="2"/>
      <c r="D598" s="2"/>
      <c r="E598" s="4"/>
      <c r="F598" s="4"/>
      <c r="G598" s="4"/>
      <c r="H598" s="2"/>
      <c r="I598" s="2"/>
      <c r="J598" s="2"/>
    </row>
    <row r="599" spans="1:10" x14ac:dyDescent="0.25">
      <c r="A599" s="2"/>
      <c r="B599" s="2"/>
      <c r="C599" s="2"/>
      <c r="D599" s="2"/>
      <c r="E599" s="4"/>
      <c r="F599" s="4"/>
      <c r="G599" s="4"/>
      <c r="H599" s="2"/>
      <c r="I599" s="2"/>
      <c r="J599" s="2"/>
    </row>
    <row r="600" spans="1:10" x14ac:dyDescent="0.25">
      <c r="A600" s="2"/>
      <c r="B600" s="2"/>
      <c r="C600" s="2"/>
      <c r="D600" s="2"/>
      <c r="E600" s="4"/>
      <c r="F600" s="4"/>
      <c r="G600" s="4"/>
      <c r="H600" s="2"/>
      <c r="I600" s="2"/>
      <c r="J600" s="2"/>
    </row>
    <row r="601" spans="1:10" x14ac:dyDescent="0.25">
      <c r="A601" s="2"/>
      <c r="B601" s="2"/>
      <c r="C601" s="2"/>
      <c r="D601" s="2"/>
      <c r="E601" s="4"/>
      <c r="F601" s="4"/>
      <c r="G601" s="4"/>
      <c r="H601" s="2"/>
      <c r="I601" s="2"/>
      <c r="J601" s="2"/>
    </row>
    <row r="602" spans="1:10" x14ac:dyDescent="0.25">
      <c r="A602" s="2"/>
      <c r="B602" s="2"/>
      <c r="C602" s="2"/>
      <c r="D602" s="2"/>
      <c r="E602" s="4"/>
      <c r="F602" s="4"/>
      <c r="G602" s="4"/>
      <c r="H602" s="2"/>
      <c r="I602" s="2"/>
      <c r="J602" s="2"/>
    </row>
    <row r="603" spans="1:10" x14ac:dyDescent="0.25">
      <c r="A603" s="2"/>
      <c r="B603" s="2"/>
      <c r="C603" s="2"/>
      <c r="D603" s="2"/>
      <c r="E603" s="4"/>
      <c r="F603" s="4"/>
      <c r="G603" s="4"/>
      <c r="H603" s="2"/>
      <c r="I603" s="2"/>
      <c r="J603" s="2"/>
    </row>
    <row r="604" spans="1:10" x14ac:dyDescent="0.25">
      <c r="A604" s="2"/>
      <c r="B604" s="2"/>
      <c r="C604" s="2"/>
      <c r="D604" s="2"/>
      <c r="E604" s="4"/>
      <c r="F604" s="4"/>
      <c r="G604" s="4"/>
      <c r="H604" s="2"/>
      <c r="I604" s="2"/>
      <c r="J604" s="2"/>
    </row>
    <row r="605" spans="1:10" x14ac:dyDescent="0.25">
      <c r="A605" s="2"/>
      <c r="B605" s="2"/>
      <c r="C605" s="2"/>
      <c r="D605" s="2"/>
      <c r="E605" s="4"/>
      <c r="F605" s="4"/>
      <c r="G605" s="4"/>
      <c r="H605" s="2"/>
      <c r="I605" s="2"/>
      <c r="J605" s="2"/>
    </row>
    <row r="606" spans="1:10" x14ac:dyDescent="0.25">
      <c r="A606" s="2"/>
      <c r="B606" s="2"/>
      <c r="C606" s="2"/>
      <c r="D606" s="2"/>
      <c r="E606" s="4"/>
      <c r="F606" s="4"/>
      <c r="G606" s="4"/>
      <c r="H606" s="2"/>
      <c r="I606" s="2"/>
      <c r="J606" s="2"/>
    </row>
    <row r="607" spans="1:10" x14ac:dyDescent="0.25">
      <c r="A607" s="2"/>
      <c r="B607" s="2"/>
      <c r="C607" s="2"/>
      <c r="D607" s="2"/>
      <c r="E607" s="4"/>
      <c r="F607" s="4"/>
      <c r="G607" s="4"/>
      <c r="H607" s="2"/>
      <c r="I607" s="2"/>
      <c r="J607" s="2"/>
    </row>
  </sheetData>
  <sheetProtection formatRows="0" autoFilter="0"/>
  <mergeCells count="7">
    <mergeCell ref="A1:N4"/>
    <mergeCell ref="A8:C8"/>
    <mergeCell ref="F13:I13"/>
    <mergeCell ref="J13:L13"/>
    <mergeCell ref="A6:I6"/>
    <mergeCell ref="A9:J9"/>
    <mergeCell ref="A7:I7"/>
  </mergeCells>
  <pageMargins left="0.1" right="0.1" top="0.25" bottom="0.25" header="0.3" footer="0.3"/>
  <pageSetup paperSize="5" scale="45"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1CA6E-3BDE-4438-9BC2-CFDE485AF9B6}">
  <dimension ref="A1:HF12"/>
  <sheetViews>
    <sheetView topLeftCell="CE1" workbookViewId="0">
      <selection activeCell="CE1" sqref="A1:XFD1"/>
    </sheetView>
  </sheetViews>
  <sheetFormatPr defaultColWidth="8.85546875" defaultRowHeight="15" x14ac:dyDescent="0.25"/>
  <cols>
    <col min="1" max="1" width="22.140625" style="17" customWidth="1"/>
    <col min="2" max="5" width="8.85546875" style="17"/>
    <col min="6" max="6" width="23.140625" style="17" customWidth="1"/>
    <col min="7" max="10" width="8.85546875" style="17"/>
    <col min="11" max="11" width="18.85546875" style="17" customWidth="1"/>
    <col min="12" max="12" width="26.5703125" style="17" customWidth="1"/>
    <col min="13" max="13" width="25.28515625" style="17" customWidth="1"/>
    <col min="14" max="14" width="25.85546875" style="17" customWidth="1"/>
    <col min="15" max="15" width="23.7109375" style="17" customWidth="1"/>
    <col min="16" max="16" width="14.7109375" style="17" customWidth="1"/>
    <col min="17" max="17" width="13.28515625" style="17" customWidth="1"/>
    <col min="18" max="18" width="14.85546875" style="17" customWidth="1"/>
    <col min="19" max="81" width="8.85546875" style="17"/>
    <col min="82" max="82" width="62" style="17" customWidth="1"/>
    <col min="83" max="97" width="8.85546875" style="17"/>
    <col min="98" max="98" width="12.7109375" style="17" customWidth="1"/>
    <col min="99" max="16384" width="8.85546875" style="17"/>
  </cols>
  <sheetData>
    <row r="1" spans="1:214" x14ac:dyDescent="0.25">
      <c r="A1" s="17" t="s">
        <v>271</v>
      </c>
      <c r="B1" s="17" t="s">
        <v>272</v>
      </c>
      <c r="C1" s="17" t="s">
        <v>273</v>
      </c>
      <c r="D1" s="17" t="s">
        <v>0</v>
      </c>
      <c r="E1" s="17" t="s">
        <v>274</v>
      </c>
      <c r="F1" s="17" t="s">
        <v>1</v>
      </c>
      <c r="G1" s="17" t="s">
        <v>275</v>
      </c>
      <c r="H1" s="17" t="s">
        <v>276</v>
      </c>
      <c r="I1" s="17" t="s">
        <v>277</v>
      </c>
      <c r="J1" s="17" t="s">
        <v>278</v>
      </c>
      <c r="K1" s="17" t="s">
        <v>2</v>
      </c>
      <c r="L1" s="17" t="s">
        <v>3</v>
      </c>
      <c r="M1" s="17" t="s">
        <v>279</v>
      </c>
      <c r="N1" s="17" t="s">
        <v>4</v>
      </c>
      <c r="O1" s="17" t="s">
        <v>280</v>
      </c>
      <c r="P1" s="17" t="s">
        <v>281</v>
      </c>
      <c r="Q1" s="17" t="s">
        <v>282</v>
      </c>
      <c r="R1" s="17" t="s">
        <v>283</v>
      </c>
      <c r="S1" s="17" t="s">
        <v>5</v>
      </c>
      <c r="T1" s="17" t="s">
        <v>6</v>
      </c>
      <c r="U1" s="17" t="s">
        <v>284</v>
      </c>
      <c r="V1" s="17" t="s">
        <v>285</v>
      </c>
      <c r="W1" s="17" t="s">
        <v>286</v>
      </c>
      <c r="X1" s="17" t="s">
        <v>287</v>
      </c>
      <c r="Y1" s="17" t="s">
        <v>7</v>
      </c>
      <c r="Z1" s="17" t="s">
        <v>8</v>
      </c>
      <c r="AA1" s="17" t="s">
        <v>288</v>
      </c>
      <c r="AB1" s="17" t="s">
        <v>289</v>
      </c>
      <c r="AC1" s="17" t="s">
        <v>290</v>
      </c>
      <c r="AD1" s="17" t="s">
        <v>291</v>
      </c>
      <c r="AE1" s="17" t="s">
        <v>292</v>
      </c>
      <c r="AF1" s="17" t="s">
        <v>293</v>
      </c>
      <c r="AG1" s="17" t="s">
        <v>9</v>
      </c>
      <c r="AH1" s="17" t="s">
        <v>556</v>
      </c>
      <c r="AI1" s="17" t="s">
        <v>10</v>
      </c>
      <c r="AJ1" s="17" t="s">
        <v>11</v>
      </c>
      <c r="AK1" s="17" t="s">
        <v>12</v>
      </c>
      <c r="AL1" s="17" t="s">
        <v>13</v>
      </c>
      <c r="AM1" s="17" t="s">
        <v>294</v>
      </c>
      <c r="AN1" s="17" t="s">
        <v>295</v>
      </c>
      <c r="AO1" s="17" t="s">
        <v>296</v>
      </c>
      <c r="AP1" s="17" t="s">
        <v>297</v>
      </c>
      <c r="AQ1" s="17" t="s">
        <v>298</v>
      </c>
      <c r="AR1" s="17" t="s">
        <v>299</v>
      </c>
      <c r="AS1" s="17" t="s">
        <v>300</v>
      </c>
      <c r="AT1" s="17" t="s">
        <v>301</v>
      </c>
      <c r="AU1" s="17" t="s">
        <v>302</v>
      </c>
      <c r="AV1" s="17" t="s">
        <v>303</v>
      </c>
      <c r="AW1" s="17" t="s">
        <v>557</v>
      </c>
      <c r="AX1" s="17" t="s">
        <v>304</v>
      </c>
      <c r="AY1" s="17" t="s">
        <v>305</v>
      </c>
      <c r="AZ1" s="17" t="s">
        <v>306</v>
      </c>
      <c r="BA1" s="17" t="s">
        <v>307</v>
      </c>
      <c r="BB1" s="17" t="s">
        <v>308</v>
      </c>
      <c r="BC1" s="17" t="s">
        <v>309</v>
      </c>
      <c r="BD1" s="17" t="s">
        <v>310</v>
      </c>
      <c r="BE1" s="17" t="s">
        <v>311</v>
      </c>
      <c r="BF1" s="17" t="s">
        <v>312</v>
      </c>
      <c r="BG1" s="17" t="s">
        <v>313</v>
      </c>
      <c r="BH1" s="17" t="s">
        <v>314</v>
      </c>
      <c r="BI1" s="17" t="s">
        <v>315</v>
      </c>
      <c r="BJ1" s="17" t="s">
        <v>316</v>
      </c>
      <c r="BK1" s="17" t="s">
        <v>317</v>
      </c>
      <c r="BL1" s="17" t="s">
        <v>14</v>
      </c>
      <c r="BM1" s="17" t="s">
        <v>318</v>
      </c>
      <c r="BN1" s="17" t="s">
        <v>319</v>
      </c>
      <c r="BO1" s="17" t="s">
        <v>320</v>
      </c>
      <c r="BP1" s="17" t="s">
        <v>15</v>
      </c>
      <c r="BQ1" s="17" t="s">
        <v>321</v>
      </c>
      <c r="BR1" s="17" t="s">
        <v>322</v>
      </c>
      <c r="BS1" s="17" t="s">
        <v>323</v>
      </c>
      <c r="BT1" s="17" t="s">
        <v>16</v>
      </c>
      <c r="BU1" s="17" t="s">
        <v>324</v>
      </c>
      <c r="BV1" s="17" t="s">
        <v>325</v>
      </c>
      <c r="BW1" s="17" t="s">
        <v>326</v>
      </c>
      <c r="BX1" s="17" t="s">
        <v>558</v>
      </c>
      <c r="BY1" s="17" t="s">
        <v>559</v>
      </c>
      <c r="BZ1" s="17" t="s">
        <v>560</v>
      </c>
      <c r="CA1" s="17" t="s">
        <v>561</v>
      </c>
      <c r="CB1" s="17" t="s">
        <v>327</v>
      </c>
      <c r="CC1" s="17" t="s">
        <v>328</v>
      </c>
      <c r="CD1" s="17" t="s">
        <v>17</v>
      </c>
      <c r="CE1" s="17" t="s">
        <v>18</v>
      </c>
      <c r="CF1" s="17" t="s">
        <v>19</v>
      </c>
      <c r="CG1" s="17" t="s">
        <v>20</v>
      </c>
      <c r="CH1" s="17" t="s">
        <v>333</v>
      </c>
      <c r="CI1" s="17" t="s">
        <v>334</v>
      </c>
      <c r="CJ1" s="17" t="s">
        <v>335</v>
      </c>
      <c r="CK1" s="17" t="s">
        <v>336</v>
      </c>
      <c r="CL1" s="17" t="s">
        <v>337</v>
      </c>
      <c r="CM1" s="17" t="s">
        <v>338</v>
      </c>
      <c r="CN1" s="17" t="s">
        <v>339</v>
      </c>
      <c r="CO1" s="17" t="s">
        <v>340</v>
      </c>
      <c r="CP1" s="17" t="s">
        <v>341</v>
      </c>
      <c r="CQ1" s="17" t="s">
        <v>342</v>
      </c>
      <c r="CR1" s="17" t="s">
        <v>343</v>
      </c>
      <c r="CS1" s="17" t="s">
        <v>344</v>
      </c>
      <c r="CT1" s="17" t="s">
        <v>345</v>
      </c>
      <c r="CU1" s="17" t="s">
        <v>21</v>
      </c>
      <c r="CV1" s="17" t="s">
        <v>329</v>
      </c>
      <c r="CW1" s="17" t="s">
        <v>330</v>
      </c>
      <c r="CX1" s="17" t="s">
        <v>331</v>
      </c>
      <c r="CY1" s="17" t="s">
        <v>332</v>
      </c>
      <c r="CZ1" s="17" t="s">
        <v>1068</v>
      </c>
      <c r="DA1" s="17" t="s">
        <v>2677</v>
      </c>
      <c r="DB1" s="17" t="s">
        <v>2678</v>
      </c>
      <c r="DC1" s="17" t="s">
        <v>2679</v>
      </c>
      <c r="DF1" s="17" t="s">
        <v>271</v>
      </c>
      <c r="DG1" s="17" t="s">
        <v>272</v>
      </c>
      <c r="DH1" s="17" t="s">
        <v>273</v>
      </c>
      <c r="DI1" s="17" t="s">
        <v>0</v>
      </c>
      <c r="DJ1" s="17" t="s">
        <v>274</v>
      </c>
      <c r="DK1" s="17" t="s">
        <v>1</v>
      </c>
      <c r="DL1" s="17" t="s">
        <v>275</v>
      </c>
      <c r="DM1" s="17" t="s">
        <v>276</v>
      </c>
      <c r="DN1" s="17" t="s">
        <v>277</v>
      </c>
      <c r="DO1" s="17" t="s">
        <v>278</v>
      </c>
      <c r="DP1" s="17" t="s">
        <v>2</v>
      </c>
      <c r="DQ1" s="17" t="s">
        <v>3</v>
      </c>
      <c r="DR1" s="17" t="s">
        <v>279</v>
      </c>
      <c r="DS1" s="17" t="s">
        <v>4</v>
      </c>
      <c r="DT1" s="17" t="s">
        <v>280</v>
      </c>
      <c r="DU1" s="17" t="s">
        <v>281</v>
      </c>
      <c r="DV1" s="17" t="s">
        <v>282</v>
      </c>
      <c r="DW1" s="17" t="s">
        <v>283</v>
      </c>
      <c r="DX1" s="17" t="s">
        <v>5</v>
      </c>
      <c r="DY1" s="17" t="s">
        <v>6</v>
      </c>
      <c r="DZ1" s="17" t="s">
        <v>284</v>
      </c>
      <c r="EA1" s="17" t="s">
        <v>285</v>
      </c>
      <c r="EB1" s="17" t="s">
        <v>286</v>
      </c>
      <c r="EC1" s="17" t="s">
        <v>287</v>
      </c>
      <c r="ED1" s="17" t="s">
        <v>7</v>
      </c>
      <c r="EE1" s="17" t="s">
        <v>8</v>
      </c>
      <c r="EF1" s="17" t="s">
        <v>288</v>
      </c>
      <c r="EG1" s="17" t="s">
        <v>289</v>
      </c>
      <c r="EH1" s="17" t="s">
        <v>290</v>
      </c>
      <c r="EI1" s="17" t="s">
        <v>291</v>
      </c>
      <c r="EJ1" s="17" t="s">
        <v>292</v>
      </c>
      <c r="EK1" s="17" t="s">
        <v>293</v>
      </c>
      <c r="EL1" s="17" t="s">
        <v>9</v>
      </c>
      <c r="EM1" s="17" t="s">
        <v>556</v>
      </c>
      <c r="EN1" s="17" t="s">
        <v>10</v>
      </c>
      <c r="EO1" s="17" t="s">
        <v>11</v>
      </c>
      <c r="EP1" s="17" t="s">
        <v>12</v>
      </c>
      <c r="EQ1" s="17" t="s">
        <v>13</v>
      </c>
      <c r="ER1" s="17" t="s">
        <v>294</v>
      </c>
      <c r="ES1" s="17" t="s">
        <v>295</v>
      </c>
      <c r="ET1" s="17" t="s">
        <v>296</v>
      </c>
      <c r="EU1" s="17" t="s">
        <v>297</v>
      </c>
      <c r="EV1" s="17" t="s">
        <v>298</v>
      </c>
      <c r="EW1" s="17" t="s">
        <v>299</v>
      </c>
      <c r="EX1" s="17" t="s">
        <v>300</v>
      </c>
      <c r="EY1" s="17" t="s">
        <v>301</v>
      </c>
      <c r="EZ1" s="17" t="s">
        <v>302</v>
      </c>
      <c r="FA1" s="17" t="s">
        <v>303</v>
      </c>
      <c r="FB1" s="17" t="s">
        <v>557</v>
      </c>
      <c r="FC1" s="17" t="s">
        <v>304</v>
      </c>
      <c r="FD1" s="17" t="s">
        <v>305</v>
      </c>
      <c r="FE1" s="17" t="s">
        <v>306</v>
      </c>
      <c r="FF1" s="17" t="s">
        <v>307</v>
      </c>
      <c r="FG1" s="17" t="s">
        <v>308</v>
      </c>
      <c r="FH1" s="17" t="s">
        <v>309</v>
      </c>
      <c r="FI1" s="17" t="s">
        <v>310</v>
      </c>
      <c r="FJ1" s="17" t="s">
        <v>311</v>
      </c>
      <c r="FK1" s="17" t="s">
        <v>312</v>
      </c>
      <c r="FL1" s="17" t="s">
        <v>313</v>
      </c>
      <c r="FM1" s="17" t="s">
        <v>314</v>
      </c>
      <c r="FN1" s="17" t="s">
        <v>315</v>
      </c>
      <c r="FO1" s="17" t="s">
        <v>316</v>
      </c>
      <c r="FP1" s="17" t="s">
        <v>317</v>
      </c>
      <c r="FQ1" s="17" t="s">
        <v>14</v>
      </c>
      <c r="FR1" s="17" t="s">
        <v>318</v>
      </c>
      <c r="FS1" s="17" t="s">
        <v>319</v>
      </c>
      <c r="FT1" s="17" t="s">
        <v>320</v>
      </c>
      <c r="FU1" s="17" t="s">
        <v>15</v>
      </c>
      <c r="FV1" s="17" t="s">
        <v>321</v>
      </c>
      <c r="FW1" s="17" t="s">
        <v>322</v>
      </c>
      <c r="FX1" s="17" t="s">
        <v>323</v>
      </c>
      <c r="FY1" s="17" t="s">
        <v>16</v>
      </c>
      <c r="FZ1" s="17" t="s">
        <v>324</v>
      </c>
      <c r="GA1" s="17" t="s">
        <v>325</v>
      </c>
      <c r="GB1" s="17" t="s">
        <v>326</v>
      </c>
      <c r="GC1" s="17" t="s">
        <v>558</v>
      </c>
      <c r="GD1" s="17" t="s">
        <v>559</v>
      </c>
      <c r="GE1" s="17" t="s">
        <v>560</v>
      </c>
      <c r="GF1" s="17" t="s">
        <v>327</v>
      </c>
      <c r="GG1" s="17" t="s">
        <v>328</v>
      </c>
      <c r="GH1" s="17" t="s">
        <v>329</v>
      </c>
      <c r="GI1" s="17" t="s">
        <v>17</v>
      </c>
      <c r="GJ1" s="17" t="s">
        <v>18</v>
      </c>
      <c r="GK1" s="17" t="s">
        <v>19</v>
      </c>
      <c r="GL1" s="17" t="s">
        <v>20</v>
      </c>
      <c r="GM1" s="17" t="s">
        <v>333</v>
      </c>
      <c r="GN1" s="17" t="s">
        <v>334</v>
      </c>
      <c r="GO1" s="17" t="s">
        <v>335</v>
      </c>
      <c r="GP1" s="17" t="s">
        <v>336</v>
      </c>
      <c r="GQ1" s="17" t="s">
        <v>337</v>
      </c>
      <c r="GR1" s="17" t="s">
        <v>338</v>
      </c>
      <c r="GS1" s="17" t="s">
        <v>339</v>
      </c>
      <c r="GT1" s="17" t="s">
        <v>340</v>
      </c>
      <c r="GU1" s="17" t="s">
        <v>341</v>
      </c>
      <c r="GV1" s="17" t="s">
        <v>342</v>
      </c>
      <c r="GW1" s="17" t="s">
        <v>343</v>
      </c>
      <c r="GX1" s="17" t="s">
        <v>344</v>
      </c>
      <c r="GY1" s="17" t="s">
        <v>345</v>
      </c>
      <c r="GZ1" s="17" t="s">
        <v>21</v>
      </c>
      <c r="HA1" s="17" t="s">
        <v>330</v>
      </c>
      <c r="HB1" s="17" t="s">
        <v>331</v>
      </c>
      <c r="HC1" s="17" t="s">
        <v>332</v>
      </c>
      <c r="HD1" s="17" t="e">
        <v>#REF!</v>
      </c>
      <c r="HE1" s="17" t="s">
        <v>1068</v>
      </c>
      <c r="HF1" s="17" t="s">
        <v>2677</v>
      </c>
    </row>
    <row r="2" spans="1:214" x14ac:dyDescent="0.25">
      <c r="A2" s="17" t="s">
        <v>1102</v>
      </c>
      <c r="B2" s="17" t="s">
        <v>774</v>
      </c>
      <c r="C2" s="17" t="s">
        <v>452</v>
      </c>
      <c r="D2" s="17" t="s">
        <v>104</v>
      </c>
      <c r="E2" s="17">
        <v>1300</v>
      </c>
      <c r="F2" s="17" t="s">
        <v>781</v>
      </c>
      <c r="G2" s="17" t="s">
        <v>750</v>
      </c>
      <c r="H2" s="17" t="s">
        <v>751</v>
      </c>
      <c r="I2" s="17" t="s">
        <v>32</v>
      </c>
      <c r="J2" s="17" t="s">
        <v>32</v>
      </c>
      <c r="K2" s="17">
        <v>458810</v>
      </c>
      <c r="L2" s="17">
        <v>0</v>
      </c>
      <c r="M2" s="17">
        <v>0</v>
      </c>
      <c r="N2" s="17">
        <v>458810</v>
      </c>
      <c r="O2" s="17">
        <v>2</v>
      </c>
      <c r="P2" s="17">
        <v>2</v>
      </c>
      <c r="Q2" s="17">
        <v>458810</v>
      </c>
      <c r="R2" s="17" t="s">
        <v>349</v>
      </c>
      <c r="S2" s="17">
        <v>0</v>
      </c>
      <c r="T2" s="17">
        <v>0</v>
      </c>
      <c r="U2" s="17">
        <v>0</v>
      </c>
      <c r="V2" s="17">
        <v>0</v>
      </c>
      <c r="W2" s="17">
        <v>0</v>
      </c>
      <c r="X2" s="17">
        <v>0</v>
      </c>
      <c r="Y2" s="17">
        <v>0</v>
      </c>
      <c r="Z2" s="17">
        <v>0</v>
      </c>
      <c r="AA2" s="17" t="s">
        <v>23</v>
      </c>
      <c r="AB2" s="17" t="s">
        <v>350</v>
      </c>
      <c r="AC2" s="17" t="b">
        <v>1</v>
      </c>
      <c r="AD2" s="17">
        <v>0</v>
      </c>
      <c r="AE2" s="17" t="s">
        <v>23</v>
      </c>
      <c r="AF2" s="17" t="s">
        <v>23</v>
      </c>
      <c r="AG2" s="17" t="s">
        <v>782</v>
      </c>
      <c r="AH2" s="17">
        <v>45765</v>
      </c>
      <c r="AI2" s="17" t="s">
        <v>1813</v>
      </c>
      <c r="AJ2" s="17" t="s">
        <v>1814</v>
      </c>
      <c r="AK2" s="17" t="s">
        <v>1815</v>
      </c>
      <c r="AL2" s="17" t="s">
        <v>1816</v>
      </c>
      <c r="AM2" s="17" t="s">
        <v>24</v>
      </c>
      <c r="AN2" s="17" t="s">
        <v>783</v>
      </c>
      <c r="AO2" s="17" t="s">
        <v>371</v>
      </c>
      <c r="AP2" s="17" t="s">
        <v>378</v>
      </c>
      <c r="AQ2" s="17" t="s">
        <v>24</v>
      </c>
      <c r="AR2" s="17" t="s">
        <v>372</v>
      </c>
      <c r="AS2" s="17" t="s">
        <v>352</v>
      </c>
      <c r="AT2" s="17" t="s">
        <v>353</v>
      </c>
      <c r="AU2" s="17" t="s">
        <v>353</v>
      </c>
      <c r="AV2" s="17" t="s">
        <v>373</v>
      </c>
      <c r="AX2" s="17" t="s">
        <v>374</v>
      </c>
      <c r="AY2" s="17" t="s">
        <v>24</v>
      </c>
      <c r="AZ2" s="17" t="s">
        <v>24</v>
      </c>
      <c r="BA2" s="17" t="s">
        <v>355</v>
      </c>
      <c r="BB2" s="17" t="s">
        <v>453</v>
      </c>
      <c r="BC2" s="17" t="s">
        <v>23</v>
      </c>
      <c r="BD2" s="17" t="s">
        <v>356</v>
      </c>
      <c r="BE2" s="17" t="s">
        <v>1817</v>
      </c>
      <c r="BF2" s="17" t="s">
        <v>379</v>
      </c>
      <c r="BG2" s="17">
        <v>0</v>
      </c>
      <c r="BH2" s="17">
        <v>53207</v>
      </c>
      <c r="BI2" s="17" t="s">
        <v>25</v>
      </c>
      <c r="BJ2" s="17" t="s">
        <v>25</v>
      </c>
      <c r="BK2" s="17" t="s">
        <v>25</v>
      </c>
      <c r="BL2" s="17" t="s">
        <v>105</v>
      </c>
      <c r="BM2" s="17">
        <v>0</v>
      </c>
      <c r="BN2" s="17">
        <v>0</v>
      </c>
      <c r="BO2" s="17">
        <v>0</v>
      </c>
      <c r="BP2" s="17" t="s">
        <v>27</v>
      </c>
      <c r="BQ2" s="17">
        <v>0</v>
      </c>
      <c r="BR2" s="17">
        <v>0</v>
      </c>
      <c r="BS2" s="17">
        <v>0</v>
      </c>
      <c r="BT2" s="17" t="s">
        <v>106</v>
      </c>
      <c r="BU2" s="17">
        <v>0</v>
      </c>
      <c r="BV2" s="17">
        <v>0</v>
      </c>
      <c r="BW2" s="17">
        <v>0</v>
      </c>
      <c r="BX2" s="17" t="s">
        <v>396</v>
      </c>
      <c r="BY2" s="17" t="s">
        <v>562</v>
      </c>
      <c r="BZ2" s="17">
        <v>0</v>
      </c>
      <c r="CA2" s="17" t="s">
        <v>563</v>
      </c>
      <c r="CD2" s="17" t="s">
        <v>1818</v>
      </c>
      <c r="CE2" s="17" t="s">
        <v>1819</v>
      </c>
      <c r="CF2" s="17" t="s">
        <v>1820</v>
      </c>
      <c r="CG2" s="17" t="s">
        <v>132</v>
      </c>
      <c r="CH2" s="17" t="s">
        <v>357</v>
      </c>
      <c r="CI2" s="17" t="s">
        <v>357</v>
      </c>
      <c r="CJ2" s="17" t="s">
        <v>357</v>
      </c>
      <c r="CK2" s="17" t="s">
        <v>377</v>
      </c>
      <c r="CL2" s="17" t="s">
        <v>388</v>
      </c>
      <c r="CM2" s="17" t="s">
        <v>399</v>
      </c>
      <c r="CN2" s="17" t="s">
        <v>478</v>
      </c>
      <c r="CO2" s="17" t="s">
        <v>25</v>
      </c>
      <c r="CP2" s="17" t="s">
        <v>382</v>
      </c>
      <c r="CQ2" s="17" t="s">
        <v>397</v>
      </c>
      <c r="CR2" s="17">
        <v>1</v>
      </c>
      <c r="CS2" s="17" t="s">
        <v>24</v>
      </c>
      <c r="CT2" s="17" t="s">
        <v>775</v>
      </c>
      <c r="CU2" s="17" t="s">
        <v>133</v>
      </c>
      <c r="CZ2" s="17" t="s">
        <v>24</v>
      </c>
      <c r="DA2" s="17" t="s">
        <v>24</v>
      </c>
      <c r="DB2" s="17" t="s">
        <v>24</v>
      </c>
      <c r="DC2" s="17" t="s">
        <v>24</v>
      </c>
    </row>
    <row r="3" spans="1:214" x14ac:dyDescent="0.25">
      <c r="A3" s="17" t="s">
        <v>1103</v>
      </c>
      <c r="B3" s="17" t="s">
        <v>774</v>
      </c>
      <c r="C3" s="17" t="s">
        <v>452</v>
      </c>
      <c r="D3" s="17" t="s">
        <v>104</v>
      </c>
      <c r="E3" s="17">
        <v>1300</v>
      </c>
      <c r="F3" s="17" t="s">
        <v>784</v>
      </c>
      <c r="G3" s="17" t="s">
        <v>750</v>
      </c>
      <c r="H3" s="17" t="s">
        <v>751</v>
      </c>
      <c r="I3" s="17" t="s">
        <v>750</v>
      </c>
      <c r="J3" s="17" t="s">
        <v>751</v>
      </c>
      <c r="K3" s="17">
        <v>413890</v>
      </c>
      <c r="L3" s="17">
        <v>0</v>
      </c>
      <c r="M3" s="17">
        <v>0</v>
      </c>
      <c r="N3" s="17">
        <v>413890</v>
      </c>
      <c r="O3" s="17">
        <v>2</v>
      </c>
      <c r="P3" s="17">
        <v>2</v>
      </c>
      <c r="Q3" s="17">
        <v>413890</v>
      </c>
      <c r="R3" s="17" t="s">
        <v>349</v>
      </c>
      <c r="S3" s="17">
        <v>0</v>
      </c>
      <c r="T3" s="17">
        <v>531081</v>
      </c>
      <c r="U3" s="17">
        <v>531081</v>
      </c>
      <c r="V3" s="17">
        <v>0</v>
      </c>
      <c r="W3" s="17">
        <v>0</v>
      </c>
      <c r="X3" s="17">
        <v>0</v>
      </c>
      <c r="Y3" s="17">
        <v>531081</v>
      </c>
      <c r="Z3" s="17">
        <v>0</v>
      </c>
      <c r="AA3" s="17" t="s">
        <v>23</v>
      </c>
      <c r="AB3" s="17" t="s">
        <v>350</v>
      </c>
      <c r="AC3" s="17" t="b">
        <v>1</v>
      </c>
      <c r="AD3" s="17">
        <v>0</v>
      </c>
      <c r="AE3" s="17" t="s">
        <v>23</v>
      </c>
      <c r="AF3" s="17" t="s">
        <v>23</v>
      </c>
      <c r="AG3" s="17" t="s">
        <v>785</v>
      </c>
      <c r="AH3" s="17">
        <v>45765</v>
      </c>
      <c r="AI3" s="17" t="s">
        <v>1813</v>
      </c>
      <c r="AJ3" s="17" t="s">
        <v>1814</v>
      </c>
      <c r="AK3" s="17" t="s">
        <v>1815</v>
      </c>
      <c r="AL3" s="17" t="s">
        <v>1821</v>
      </c>
      <c r="AM3" s="17" t="s">
        <v>24</v>
      </c>
      <c r="AN3" s="17" t="s">
        <v>783</v>
      </c>
      <c r="AO3" s="17" t="s">
        <v>371</v>
      </c>
      <c r="AP3" s="17" t="s">
        <v>378</v>
      </c>
      <c r="AQ3" s="17" t="s">
        <v>24</v>
      </c>
      <c r="AR3" s="17" t="s">
        <v>372</v>
      </c>
      <c r="AS3" s="17" t="s">
        <v>352</v>
      </c>
      <c r="AT3" s="17" t="s">
        <v>353</v>
      </c>
      <c r="AU3" s="17" t="s">
        <v>353</v>
      </c>
      <c r="AV3" s="17" t="s">
        <v>373</v>
      </c>
      <c r="AX3" s="17" t="s">
        <v>374</v>
      </c>
      <c r="AY3" s="17" t="s">
        <v>24</v>
      </c>
      <c r="AZ3" s="17" t="s">
        <v>24</v>
      </c>
      <c r="BA3" s="17" t="s">
        <v>355</v>
      </c>
      <c r="BB3" s="17" t="s">
        <v>453</v>
      </c>
      <c r="BC3" s="17" t="s">
        <v>23</v>
      </c>
      <c r="BD3" s="17" t="s">
        <v>356</v>
      </c>
      <c r="BE3" s="17" t="s">
        <v>1817</v>
      </c>
      <c r="BF3" s="17" t="s">
        <v>379</v>
      </c>
      <c r="BG3" s="17">
        <v>0</v>
      </c>
      <c r="BH3" s="17">
        <v>53207</v>
      </c>
      <c r="BI3" s="17" t="s">
        <v>25</v>
      </c>
      <c r="BJ3" s="17" t="s">
        <v>25</v>
      </c>
      <c r="BK3" s="17" t="s">
        <v>25</v>
      </c>
      <c r="BL3" s="17" t="s">
        <v>105</v>
      </c>
      <c r="BM3" s="17">
        <v>0</v>
      </c>
      <c r="BN3" s="17">
        <v>0</v>
      </c>
      <c r="BO3" s="17">
        <v>0</v>
      </c>
      <c r="BP3" s="17" t="s">
        <v>27</v>
      </c>
      <c r="BQ3" s="17">
        <v>0</v>
      </c>
      <c r="BR3" s="17">
        <v>0</v>
      </c>
      <c r="BS3" s="17">
        <v>0</v>
      </c>
      <c r="BT3" s="17" t="s">
        <v>106</v>
      </c>
      <c r="BU3" s="17">
        <v>0</v>
      </c>
      <c r="BV3" s="17">
        <v>0</v>
      </c>
      <c r="BW3" s="17">
        <v>0</v>
      </c>
      <c r="BX3" s="17" t="s">
        <v>396</v>
      </c>
      <c r="BY3" s="17" t="s">
        <v>562</v>
      </c>
      <c r="BZ3" s="17">
        <v>0</v>
      </c>
      <c r="CA3" s="17" t="s">
        <v>563</v>
      </c>
      <c r="CD3" s="17" t="s">
        <v>1822</v>
      </c>
      <c r="CE3" s="17" t="s">
        <v>786</v>
      </c>
      <c r="CF3" s="17" t="s">
        <v>1820</v>
      </c>
      <c r="CG3" s="17" t="s">
        <v>132</v>
      </c>
      <c r="CH3" s="17" t="s">
        <v>357</v>
      </c>
      <c r="CI3" s="17" t="s">
        <v>357</v>
      </c>
      <c r="CJ3" s="17" t="s">
        <v>357</v>
      </c>
      <c r="CK3" s="17" t="s">
        <v>377</v>
      </c>
      <c r="CL3" s="17" t="s">
        <v>388</v>
      </c>
      <c r="CM3" s="17" t="s">
        <v>399</v>
      </c>
      <c r="CN3" s="17" t="s">
        <v>478</v>
      </c>
      <c r="CO3" s="17" t="s">
        <v>25</v>
      </c>
      <c r="CP3" s="17" t="s">
        <v>382</v>
      </c>
      <c r="CQ3" s="17" t="s">
        <v>397</v>
      </c>
      <c r="CR3" s="17">
        <v>1</v>
      </c>
      <c r="CS3" s="17" t="s">
        <v>24</v>
      </c>
      <c r="CT3" s="17" t="s">
        <v>775</v>
      </c>
      <c r="CU3" s="17" t="s">
        <v>133</v>
      </c>
      <c r="CZ3" s="17" t="s">
        <v>24</v>
      </c>
      <c r="DA3" s="17" t="s">
        <v>24</v>
      </c>
      <c r="DB3" s="17" t="s">
        <v>24</v>
      </c>
      <c r="DC3" s="17" t="s">
        <v>24</v>
      </c>
    </row>
    <row r="4" spans="1:214" x14ac:dyDescent="0.25">
      <c r="A4" s="17" t="s">
        <v>1823</v>
      </c>
      <c r="B4" s="17" t="s">
        <v>774</v>
      </c>
      <c r="C4" s="17" t="s">
        <v>452</v>
      </c>
      <c r="D4" s="17" t="s">
        <v>104</v>
      </c>
      <c r="E4" s="17">
        <v>1300</v>
      </c>
      <c r="F4" s="17" t="s">
        <v>1824</v>
      </c>
      <c r="G4" s="17" t="s">
        <v>347</v>
      </c>
      <c r="H4" s="17" t="s">
        <v>348</v>
      </c>
      <c r="I4" s="17" t="s">
        <v>565</v>
      </c>
      <c r="J4" s="17" t="s">
        <v>566</v>
      </c>
      <c r="K4" s="17">
        <v>1580120</v>
      </c>
      <c r="L4" s="17">
        <v>1580120</v>
      </c>
      <c r="M4" s="17">
        <v>1</v>
      </c>
      <c r="N4" s="17">
        <v>0</v>
      </c>
      <c r="O4" s="17">
        <v>0</v>
      </c>
      <c r="P4" s="17">
        <v>1</v>
      </c>
      <c r="Q4" s="17">
        <v>1580120</v>
      </c>
      <c r="R4" s="17" t="s">
        <v>384</v>
      </c>
      <c r="S4" s="17">
        <v>0</v>
      </c>
      <c r="T4" s="17">
        <v>14250000</v>
      </c>
      <c r="U4" s="17">
        <v>0</v>
      </c>
      <c r="V4" s="17">
        <v>7300000</v>
      </c>
      <c r="W4" s="17">
        <v>6950000</v>
      </c>
      <c r="X4" s="17">
        <v>0</v>
      </c>
      <c r="Y4" s="17">
        <v>14250000</v>
      </c>
      <c r="Z4" s="17">
        <v>0</v>
      </c>
      <c r="AA4" s="17" t="s">
        <v>23</v>
      </c>
      <c r="AB4" s="17" t="s">
        <v>350</v>
      </c>
      <c r="AC4" s="17" t="b">
        <v>1</v>
      </c>
      <c r="AD4" s="17">
        <v>0</v>
      </c>
      <c r="AE4" s="17" t="s">
        <v>23</v>
      </c>
      <c r="AF4" s="17" t="s">
        <v>23</v>
      </c>
      <c r="AG4" s="17" t="s">
        <v>1825</v>
      </c>
      <c r="AH4" s="17">
        <v>45765</v>
      </c>
      <c r="AI4" s="17" t="s">
        <v>1813</v>
      </c>
      <c r="AJ4" s="17" t="s">
        <v>1814</v>
      </c>
      <c r="AK4" s="17" t="s">
        <v>1815</v>
      </c>
      <c r="AL4" s="17" t="s">
        <v>1826</v>
      </c>
      <c r="AM4" s="17" t="s">
        <v>24</v>
      </c>
      <c r="AN4" s="17" t="s">
        <v>1827</v>
      </c>
      <c r="AO4" s="17" t="s">
        <v>434</v>
      </c>
      <c r="AP4" s="17" t="s">
        <v>423</v>
      </c>
      <c r="AQ4" s="17" t="s">
        <v>24</v>
      </c>
      <c r="AR4" s="17" t="s">
        <v>372</v>
      </c>
      <c r="AS4" s="17" t="s">
        <v>352</v>
      </c>
      <c r="AT4" s="17" t="s">
        <v>353</v>
      </c>
      <c r="AU4" s="17" t="s">
        <v>353</v>
      </c>
      <c r="AV4" s="17" t="s">
        <v>373</v>
      </c>
      <c r="AX4" s="17" t="s">
        <v>374</v>
      </c>
      <c r="AY4" s="17" t="s">
        <v>24</v>
      </c>
      <c r="AZ4" s="17" t="s">
        <v>24</v>
      </c>
      <c r="BA4" s="17" t="s">
        <v>355</v>
      </c>
      <c r="BB4" s="17" t="s">
        <v>1828</v>
      </c>
      <c r="BC4" s="17" t="s">
        <v>24</v>
      </c>
      <c r="BD4" s="17" t="s">
        <v>356</v>
      </c>
      <c r="BE4" s="17" t="s">
        <v>1829</v>
      </c>
      <c r="BF4" s="17" t="s">
        <v>379</v>
      </c>
      <c r="BG4" s="17">
        <v>0</v>
      </c>
      <c r="BH4" s="17">
        <v>53207</v>
      </c>
      <c r="BI4" s="17" t="s">
        <v>25</v>
      </c>
      <c r="BJ4" s="17" t="s">
        <v>25</v>
      </c>
      <c r="BK4" s="17" t="s">
        <v>25</v>
      </c>
      <c r="BL4" s="17" t="s">
        <v>26</v>
      </c>
      <c r="BM4" s="17">
        <v>0</v>
      </c>
      <c r="BN4" s="17">
        <v>0</v>
      </c>
      <c r="BO4" s="17">
        <v>0</v>
      </c>
      <c r="BP4" s="17" t="s">
        <v>27</v>
      </c>
      <c r="BQ4" s="17">
        <v>0</v>
      </c>
      <c r="BR4" s="17">
        <v>0</v>
      </c>
      <c r="BS4" s="17">
        <v>0</v>
      </c>
      <c r="BT4" s="17" t="s">
        <v>106</v>
      </c>
      <c r="BU4" s="17">
        <v>0</v>
      </c>
      <c r="BV4" s="17">
        <v>0</v>
      </c>
      <c r="BW4" s="17">
        <v>0</v>
      </c>
      <c r="BX4" s="17" t="s">
        <v>396</v>
      </c>
      <c r="BY4" s="17" t="s">
        <v>562</v>
      </c>
      <c r="BZ4" s="17">
        <v>0</v>
      </c>
      <c r="CA4" s="17" t="s">
        <v>563</v>
      </c>
      <c r="CD4" s="17" t="s">
        <v>1830</v>
      </c>
      <c r="CE4" s="17" t="s">
        <v>1831</v>
      </c>
      <c r="CF4" s="17" t="s">
        <v>777</v>
      </c>
      <c r="CG4" s="17" t="s">
        <v>30</v>
      </c>
      <c r="CH4" s="17" t="s">
        <v>357</v>
      </c>
      <c r="CI4" s="17" t="s">
        <v>357</v>
      </c>
      <c r="CJ4" s="17" t="s">
        <v>443</v>
      </c>
      <c r="CK4" s="17" t="s">
        <v>400</v>
      </c>
      <c r="CL4" s="17" t="s">
        <v>404</v>
      </c>
      <c r="CM4" s="17" t="s">
        <v>1832</v>
      </c>
      <c r="CN4" s="17" t="s">
        <v>367</v>
      </c>
      <c r="CO4" s="17" t="s">
        <v>25</v>
      </c>
      <c r="CP4" s="17" t="s">
        <v>368</v>
      </c>
      <c r="CQ4" s="17" t="s">
        <v>364</v>
      </c>
      <c r="CR4" s="17" t="s">
        <v>365</v>
      </c>
      <c r="CS4" s="17" t="s">
        <v>23</v>
      </c>
      <c r="CT4" s="17" t="s">
        <v>1833</v>
      </c>
      <c r="CU4" s="17" t="s">
        <v>31</v>
      </c>
      <c r="CZ4" s="17" t="s">
        <v>24</v>
      </c>
      <c r="DA4" s="17" t="s">
        <v>24</v>
      </c>
      <c r="DB4" s="17" t="s">
        <v>24</v>
      </c>
      <c r="DC4" s="17" t="s">
        <v>24</v>
      </c>
    </row>
    <row r="5" spans="1:214" x14ac:dyDescent="0.25">
      <c r="A5" s="17" t="s">
        <v>1834</v>
      </c>
      <c r="B5" s="17" t="s">
        <v>774</v>
      </c>
      <c r="C5" s="17" t="s">
        <v>452</v>
      </c>
      <c r="D5" s="17" t="s">
        <v>104</v>
      </c>
      <c r="E5" s="17">
        <v>1300</v>
      </c>
      <c r="F5" s="17" t="s">
        <v>1835</v>
      </c>
      <c r="G5" s="17" t="s">
        <v>347</v>
      </c>
      <c r="H5" s="17" t="s">
        <v>348</v>
      </c>
      <c r="I5" s="17" t="s">
        <v>565</v>
      </c>
      <c r="J5" s="17" t="s">
        <v>566</v>
      </c>
      <c r="K5" s="17">
        <v>351980</v>
      </c>
      <c r="L5" s="17">
        <v>351980</v>
      </c>
      <c r="M5" s="17">
        <v>1</v>
      </c>
      <c r="N5" s="17">
        <v>0</v>
      </c>
      <c r="O5" s="17">
        <v>0</v>
      </c>
      <c r="P5" s="17">
        <v>1</v>
      </c>
      <c r="Q5" s="17">
        <v>351980</v>
      </c>
      <c r="R5" s="17" t="s">
        <v>384</v>
      </c>
      <c r="S5" s="17">
        <v>0</v>
      </c>
      <c r="T5" s="17">
        <v>3208390</v>
      </c>
      <c r="U5" s="17">
        <v>0</v>
      </c>
      <c r="V5" s="17">
        <v>3208390</v>
      </c>
      <c r="W5" s="17">
        <v>0</v>
      </c>
      <c r="X5" s="17">
        <v>0</v>
      </c>
      <c r="Y5" s="17">
        <v>3208390</v>
      </c>
      <c r="Z5" s="17">
        <v>0</v>
      </c>
      <c r="AA5" s="17" t="s">
        <v>23</v>
      </c>
      <c r="AB5" s="17" t="s">
        <v>350</v>
      </c>
      <c r="AC5" s="17" t="b">
        <v>1</v>
      </c>
      <c r="AD5" s="17">
        <v>0</v>
      </c>
      <c r="AE5" s="17" t="s">
        <v>23</v>
      </c>
      <c r="AF5" s="17" t="s">
        <v>23</v>
      </c>
      <c r="AG5" s="17" t="s">
        <v>1836</v>
      </c>
      <c r="AH5" s="17">
        <v>45765</v>
      </c>
      <c r="AI5" s="17" t="s">
        <v>1813</v>
      </c>
      <c r="AJ5" s="17" t="s">
        <v>1814</v>
      </c>
      <c r="AK5" s="17" t="s">
        <v>1815</v>
      </c>
      <c r="AL5" s="17" t="s">
        <v>1837</v>
      </c>
      <c r="AM5" s="17" t="s">
        <v>24</v>
      </c>
      <c r="AN5" s="17" t="s">
        <v>778</v>
      </c>
      <c r="AO5" s="17" t="s">
        <v>371</v>
      </c>
      <c r="AP5" s="17" t="s">
        <v>493</v>
      </c>
      <c r="AQ5" s="17" t="s">
        <v>24</v>
      </c>
      <c r="AR5" s="17" t="s">
        <v>779</v>
      </c>
      <c r="AS5" s="17" t="s">
        <v>352</v>
      </c>
      <c r="AT5" s="17" t="s">
        <v>353</v>
      </c>
      <c r="AU5" s="17" t="s">
        <v>353</v>
      </c>
      <c r="AV5" s="17" t="s">
        <v>1192</v>
      </c>
      <c r="AX5" s="17" t="s">
        <v>396</v>
      </c>
      <c r="AY5" s="17" t="s">
        <v>24</v>
      </c>
      <c r="AZ5" s="17" t="s">
        <v>24</v>
      </c>
      <c r="BA5" s="17" t="s">
        <v>355</v>
      </c>
      <c r="BB5" s="17" t="s">
        <v>453</v>
      </c>
      <c r="BC5" s="17" t="s">
        <v>24</v>
      </c>
      <c r="BD5" s="17" t="s">
        <v>356</v>
      </c>
      <c r="BE5" s="17" t="s">
        <v>1829</v>
      </c>
      <c r="BF5" s="17" t="s">
        <v>379</v>
      </c>
      <c r="BG5" s="17">
        <v>0</v>
      </c>
      <c r="BH5" s="17">
        <v>53207</v>
      </c>
      <c r="BI5" s="17" t="s">
        <v>25</v>
      </c>
      <c r="BJ5" s="17" t="s">
        <v>25</v>
      </c>
      <c r="BK5" s="17" t="s">
        <v>25</v>
      </c>
      <c r="BL5" s="17" t="s">
        <v>105</v>
      </c>
      <c r="BM5" s="17">
        <v>0</v>
      </c>
      <c r="BN5" s="17">
        <v>0</v>
      </c>
      <c r="BO5" s="17">
        <v>0</v>
      </c>
      <c r="BP5" s="17" t="s">
        <v>27</v>
      </c>
      <c r="BQ5" s="17">
        <v>0</v>
      </c>
      <c r="BR5" s="17">
        <v>0</v>
      </c>
      <c r="BS5" s="17">
        <v>0</v>
      </c>
      <c r="BT5" s="17" t="s">
        <v>106</v>
      </c>
      <c r="BU5" s="17">
        <v>0</v>
      </c>
      <c r="BV5" s="17">
        <v>0</v>
      </c>
      <c r="BW5" s="17">
        <v>0</v>
      </c>
      <c r="BX5" s="17" t="s">
        <v>396</v>
      </c>
      <c r="BY5" s="17" t="s">
        <v>562</v>
      </c>
      <c r="BZ5" s="17">
        <v>0</v>
      </c>
      <c r="CA5" s="17" t="s">
        <v>563</v>
      </c>
      <c r="CD5" s="17" t="s">
        <v>1838</v>
      </c>
      <c r="CE5" s="17" t="s">
        <v>1839</v>
      </c>
      <c r="CF5" s="17" t="s">
        <v>780</v>
      </c>
      <c r="CG5" s="17" t="s">
        <v>30</v>
      </c>
      <c r="CH5" s="17" t="s">
        <v>357</v>
      </c>
      <c r="CI5" s="17" t="s">
        <v>357</v>
      </c>
      <c r="CJ5" s="17" t="s">
        <v>443</v>
      </c>
      <c r="CK5" s="17" t="s">
        <v>400</v>
      </c>
      <c r="CL5" s="17" t="s">
        <v>569</v>
      </c>
      <c r="CM5" s="17" t="s">
        <v>776</v>
      </c>
      <c r="CN5" s="17" t="s">
        <v>436</v>
      </c>
      <c r="CO5" s="17" t="s">
        <v>25</v>
      </c>
      <c r="CP5" s="17" t="s">
        <v>368</v>
      </c>
      <c r="CQ5" s="17" t="s">
        <v>364</v>
      </c>
      <c r="CR5" s="17" t="s">
        <v>365</v>
      </c>
      <c r="CS5" s="17" t="s">
        <v>23</v>
      </c>
      <c r="CT5" s="17" t="s">
        <v>775</v>
      </c>
      <c r="CU5" s="17" t="s">
        <v>31</v>
      </c>
      <c r="CZ5" s="17" t="s">
        <v>24</v>
      </c>
      <c r="DA5" s="17" t="s">
        <v>24</v>
      </c>
      <c r="DB5" s="17" t="s">
        <v>24</v>
      </c>
      <c r="DC5" s="17" t="s">
        <v>24</v>
      </c>
    </row>
    <row r="6" spans="1:214" x14ac:dyDescent="0.25">
      <c r="A6" s="17" t="s">
        <v>1840</v>
      </c>
      <c r="B6" s="17" t="s">
        <v>774</v>
      </c>
      <c r="C6" s="17" t="s">
        <v>452</v>
      </c>
      <c r="D6" s="17" t="s">
        <v>104</v>
      </c>
      <c r="E6" s="17">
        <v>1300</v>
      </c>
      <c r="F6" s="17" t="s">
        <v>1841</v>
      </c>
      <c r="G6" s="17" t="s">
        <v>347</v>
      </c>
      <c r="H6" s="17" t="s">
        <v>348</v>
      </c>
      <c r="I6" s="17" t="s">
        <v>565</v>
      </c>
      <c r="J6" s="17" t="s">
        <v>566</v>
      </c>
      <c r="K6" s="17">
        <v>297780</v>
      </c>
      <c r="L6" s="17">
        <v>297780</v>
      </c>
      <c r="M6" s="17">
        <v>1</v>
      </c>
      <c r="N6" s="17">
        <v>0</v>
      </c>
      <c r="O6" s="17">
        <v>0</v>
      </c>
      <c r="P6" s="17">
        <v>1</v>
      </c>
      <c r="Q6" s="17">
        <v>297780</v>
      </c>
      <c r="R6" s="17" t="s">
        <v>384</v>
      </c>
      <c r="S6" s="17">
        <v>0</v>
      </c>
      <c r="T6" s="17">
        <v>2714380</v>
      </c>
      <c r="U6" s="17">
        <v>0</v>
      </c>
      <c r="V6" s="17">
        <v>2714380</v>
      </c>
      <c r="W6" s="17">
        <v>0</v>
      </c>
      <c r="X6" s="17">
        <v>0</v>
      </c>
      <c r="Y6" s="17">
        <v>2714380</v>
      </c>
      <c r="Z6" s="17">
        <v>0</v>
      </c>
      <c r="AA6" s="17" t="s">
        <v>23</v>
      </c>
      <c r="AB6" s="17" t="s">
        <v>350</v>
      </c>
      <c r="AC6" s="17" t="b">
        <v>1</v>
      </c>
      <c r="AD6" s="17">
        <v>0</v>
      </c>
      <c r="AE6" s="17" t="s">
        <v>23</v>
      </c>
      <c r="AF6" s="17" t="s">
        <v>23</v>
      </c>
      <c r="AG6" s="17" t="s">
        <v>1842</v>
      </c>
      <c r="AH6" s="17">
        <v>45765</v>
      </c>
      <c r="AI6" s="17" t="s">
        <v>1813</v>
      </c>
      <c r="AJ6" s="17" t="s">
        <v>1814</v>
      </c>
      <c r="AK6" s="17" t="s">
        <v>1815</v>
      </c>
      <c r="AL6" s="17" t="s">
        <v>1843</v>
      </c>
      <c r="AM6" s="17" t="s">
        <v>24</v>
      </c>
      <c r="AN6" s="17" t="s">
        <v>1844</v>
      </c>
      <c r="AO6" s="17" t="s">
        <v>371</v>
      </c>
      <c r="AP6" s="17" t="s">
        <v>493</v>
      </c>
      <c r="AQ6" s="17" t="s">
        <v>24</v>
      </c>
      <c r="AR6" s="17" t="s">
        <v>1845</v>
      </c>
      <c r="AS6" s="17" t="s">
        <v>352</v>
      </c>
      <c r="AT6" s="17" t="s">
        <v>353</v>
      </c>
      <c r="AU6" s="17" t="s">
        <v>353</v>
      </c>
      <c r="AV6" s="17" t="s">
        <v>1192</v>
      </c>
      <c r="AX6" s="17" t="s">
        <v>396</v>
      </c>
      <c r="AY6" s="17" t="s">
        <v>24</v>
      </c>
      <c r="AZ6" s="17" t="s">
        <v>24</v>
      </c>
      <c r="BA6" s="17" t="s">
        <v>355</v>
      </c>
      <c r="BB6" s="17" t="s">
        <v>453</v>
      </c>
      <c r="BC6" s="17" t="s">
        <v>24</v>
      </c>
      <c r="BD6" s="17" t="s">
        <v>356</v>
      </c>
      <c r="BE6" s="17" t="s">
        <v>1829</v>
      </c>
      <c r="BF6" s="17" t="s">
        <v>379</v>
      </c>
      <c r="BG6" s="17">
        <v>0</v>
      </c>
      <c r="BH6" s="17">
        <v>53207</v>
      </c>
      <c r="BI6" s="17" t="s">
        <v>25</v>
      </c>
      <c r="BJ6" s="17" t="s">
        <v>25</v>
      </c>
      <c r="BK6" s="17" t="s">
        <v>25</v>
      </c>
      <c r="BL6" s="17" t="s">
        <v>105</v>
      </c>
      <c r="BM6" s="17">
        <v>0</v>
      </c>
      <c r="BN6" s="17">
        <v>0</v>
      </c>
      <c r="BO6" s="17">
        <v>0</v>
      </c>
      <c r="BP6" s="17" t="s">
        <v>27</v>
      </c>
      <c r="BQ6" s="17">
        <v>0</v>
      </c>
      <c r="BR6" s="17">
        <v>0</v>
      </c>
      <c r="BS6" s="17">
        <v>0</v>
      </c>
      <c r="BT6" s="17" t="s">
        <v>106</v>
      </c>
      <c r="BU6" s="17">
        <v>0</v>
      </c>
      <c r="BV6" s="17">
        <v>0</v>
      </c>
      <c r="BW6" s="17">
        <v>0</v>
      </c>
      <c r="BX6" s="17" t="s">
        <v>396</v>
      </c>
      <c r="BY6" s="17" t="s">
        <v>562</v>
      </c>
      <c r="BZ6" s="17">
        <v>0</v>
      </c>
      <c r="CA6" s="17" t="s">
        <v>563</v>
      </c>
      <c r="CD6" s="17" t="s">
        <v>1846</v>
      </c>
      <c r="CE6" s="17" t="s">
        <v>1839</v>
      </c>
      <c r="CF6" s="17" t="s">
        <v>780</v>
      </c>
      <c r="CG6" s="17" t="s">
        <v>30</v>
      </c>
      <c r="CH6" s="17" t="s">
        <v>357</v>
      </c>
      <c r="CI6" s="17" t="s">
        <v>357</v>
      </c>
      <c r="CJ6" s="17" t="s">
        <v>443</v>
      </c>
      <c r="CK6" s="17" t="s">
        <v>400</v>
      </c>
      <c r="CL6" s="17" t="s">
        <v>569</v>
      </c>
      <c r="CM6" s="17" t="s">
        <v>776</v>
      </c>
      <c r="CN6" s="17" t="s">
        <v>436</v>
      </c>
      <c r="CO6" s="17" t="s">
        <v>25</v>
      </c>
      <c r="CP6" s="17" t="s">
        <v>368</v>
      </c>
      <c r="CQ6" s="17" t="s">
        <v>364</v>
      </c>
      <c r="CR6" s="17" t="s">
        <v>365</v>
      </c>
      <c r="CS6" s="17" t="s">
        <v>23</v>
      </c>
      <c r="CT6" s="17" t="s">
        <v>775</v>
      </c>
      <c r="CU6" s="17" t="s">
        <v>31</v>
      </c>
      <c r="CZ6" s="17" t="s">
        <v>24</v>
      </c>
      <c r="DA6" s="17" t="s">
        <v>24</v>
      </c>
      <c r="DB6" s="17" t="s">
        <v>24</v>
      </c>
      <c r="DC6" s="17" t="s">
        <v>24</v>
      </c>
    </row>
    <row r="7" spans="1:214" x14ac:dyDescent="0.25">
      <c r="A7" s="17" t="s">
        <v>1847</v>
      </c>
      <c r="B7" s="17" t="s">
        <v>774</v>
      </c>
      <c r="C7" s="17" t="s">
        <v>452</v>
      </c>
      <c r="D7" s="17" t="s">
        <v>104</v>
      </c>
      <c r="E7" s="17">
        <v>1300</v>
      </c>
      <c r="F7" s="17" t="s">
        <v>1848</v>
      </c>
      <c r="G7" s="17" t="s">
        <v>347</v>
      </c>
      <c r="H7" s="17" t="s">
        <v>348</v>
      </c>
      <c r="I7" s="17" t="s">
        <v>565</v>
      </c>
      <c r="J7" s="17" t="s">
        <v>566</v>
      </c>
      <c r="K7" s="17">
        <v>173000</v>
      </c>
      <c r="L7" s="17">
        <v>173000</v>
      </c>
      <c r="M7" s="17">
        <v>1</v>
      </c>
      <c r="N7" s="17">
        <v>0</v>
      </c>
      <c r="O7" s="17">
        <v>0</v>
      </c>
      <c r="P7" s="17">
        <v>1</v>
      </c>
      <c r="Q7" s="17">
        <v>173000</v>
      </c>
      <c r="R7" s="17" t="s">
        <v>384</v>
      </c>
      <c r="S7" s="17">
        <v>0</v>
      </c>
      <c r="T7" s="17">
        <v>1555070</v>
      </c>
      <c r="U7" s="17">
        <v>0</v>
      </c>
      <c r="V7" s="17">
        <v>1555070</v>
      </c>
      <c r="W7" s="17">
        <v>0</v>
      </c>
      <c r="X7" s="17">
        <v>0</v>
      </c>
      <c r="Y7" s="17">
        <v>1555070</v>
      </c>
      <c r="Z7" s="17">
        <v>0</v>
      </c>
      <c r="AA7" s="17" t="s">
        <v>23</v>
      </c>
      <c r="AB7" s="17" t="s">
        <v>350</v>
      </c>
      <c r="AC7" s="17" t="b">
        <v>1</v>
      </c>
      <c r="AD7" s="17">
        <v>0</v>
      </c>
      <c r="AE7" s="17" t="s">
        <v>23</v>
      </c>
      <c r="AF7" s="17" t="s">
        <v>23</v>
      </c>
      <c r="AG7" s="17" t="s">
        <v>1849</v>
      </c>
      <c r="AH7" s="17">
        <v>45765</v>
      </c>
      <c r="AI7" s="17" t="s">
        <v>1813</v>
      </c>
      <c r="AJ7" s="17" t="s">
        <v>1814</v>
      </c>
      <c r="AK7" s="17" t="s">
        <v>1815</v>
      </c>
      <c r="AL7" s="17" t="s">
        <v>1850</v>
      </c>
      <c r="AM7" s="17" t="s">
        <v>24</v>
      </c>
      <c r="AN7" s="17" t="s">
        <v>778</v>
      </c>
      <c r="AO7" s="17" t="s">
        <v>371</v>
      </c>
      <c r="AP7" s="17" t="s">
        <v>870</v>
      </c>
      <c r="AQ7" s="17" t="s">
        <v>24</v>
      </c>
      <c r="AR7" s="17" t="s">
        <v>1851</v>
      </c>
      <c r="AS7" s="17" t="s">
        <v>352</v>
      </c>
      <c r="AT7" s="17" t="s">
        <v>353</v>
      </c>
      <c r="AU7" s="17" t="s">
        <v>353</v>
      </c>
      <c r="AV7" s="17" t="s">
        <v>1192</v>
      </c>
      <c r="AX7" s="17" t="s">
        <v>396</v>
      </c>
      <c r="AY7" s="17" t="s">
        <v>24</v>
      </c>
      <c r="AZ7" s="17" t="s">
        <v>24</v>
      </c>
      <c r="BA7" s="17" t="s">
        <v>355</v>
      </c>
      <c r="BB7" s="17" t="s">
        <v>453</v>
      </c>
      <c r="BC7" s="17" t="s">
        <v>24</v>
      </c>
      <c r="BD7" s="17" t="s">
        <v>356</v>
      </c>
      <c r="BE7" s="17" t="s">
        <v>1829</v>
      </c>
      <c r="BF7" s="17" t="s">
        <v>379</v>
      </c>
      <c r="BG7" s="17">
        <v>0</v>
      </c>
      <c r="BH7" s="17">
        <v>53207</v>
      </c>
      <c r="BI7" s="17" t="s">
        <v>25</v>
      </c>
      <c r="BJ7" s="17" t="s">
        <v>25</v>
      </c>
      <c r="BK7" s="17" t="s">
        <v>25</v>
      </c>
      <c r="BL7" s="17" t="s">
        <v>105</v>
      </c>
      <c r="BM7" s="17">
        <v>0</v>
      </c>
      <c r="BN7" s="17">
        <v>0</v>
      </c>
      <c r="BO7" s="17">
        <v>0</v>
      </c>
      <c r="BP7" s="17" t="s">
        <v>27</v>
      </c>
      <c r="BQ7" s="17">
        <v>0</v>
      </c>
      <c r="BR7" s="17">
        <v>0</v>
      </c>
      <c r="BS7" s="17">
        <v>0</v>
      </c>
      <c r="BT7" s="17" t="s">
        <v>1852</v>
      </c>
      <c r="BU7" s="17">
        <v>0</v>
      </c>
      <c r="BV7" s="17">
        <v>0</v>
      </c>
      <c r="BW7" s="17">
        <v>0</v>
      </c>
      <c r="BX7" s="17" t="s">
        <v>396</v>
      </c>
      <c r="BY7" s="17" t="s">
        <v>562</v>
      </c>
      <c r="BZ7" s="17">
        <v>0</v>
      </c>
      <c r="CA7" s="17" t="s">
        <v>563</v>
      </c>
      <c r="CD7" s="17" t="s">
        <v>1853</v>
      </c>
      <c r="CE7" s="17" t="s">
        <v>1839</v>
      </c>
      <c r="CF7" s="17" t="s">
        <v>1854</v>
      </c>
      <c r="CG7" s="17" t="s">
        <v>30</v>
      </c>
      <c r="CH7" s="17" t="s">
        <v>357</v>
      </c>
      <c r="CI7" s="17" t="s">
        <v>357</v>
      </c>
      <c r="CJ7" s="17" t="s">
        <v>443</v>
      </c>
      <c r="CK7" s="17" t="s">
        <v>400</v>
      </c>
      <c r="CL7" s="17" t="s">
        <v>569</v>
      </c>
      <c r="CM7" s="17" t="s">
        <v>776</v>
      </c>
      <c r="CN7" s="17" t="s">
        <v>367</v>
      </c>
      <c r="CO7" s="17" t="s">
        <v>25</v>
      </c>
      <c r="CP7" s="17" t="s">
        <v>368</v>
      </c>
      <c r="CQ7" s="17" t="s">
        <v>364</v>
      </c>
      <c r="CR7" s="17" t="s">
        <v>365</v>
      </c>
      <c r="CS7" s="17" t="s">
        <v>23</v>
      </c>
      <c r="CT7" s="17" t="s">
        <v>1855</v>
      </c>
      <c r="CU7" s="17" t="s">
        <v>31</v>
      </c>
      <c r="CZ7" s="17" t="s">
        <v>24</v>
      </c>
      <c r="DA7" s="17" t="s">
        <v>24</v>
      </c>
      <c r="DB7" s="17" t="s">
        <v>24</v>
      </c>
      <c r="DC7" s="17" t="s">
        <v>24</v>
      </c>
    </row>
    <row r="8" spans="1:214" x14ac:dyDescent="0.25">
      <c r="A8" s="17" t="s">
        <v>1856</v>
      </c>
      <c r="B8" s="17" t="s">
        <v>774</v>
      </c>
      <c r="C8" s="17" t="s">
        <v>452</v>
      </c>
      <c r="D8" s="17" t="s">
        <v>104</v>
      </c>
      <c r="E8" s="17">
        <v>1300</v>
      </c>
      <c r="F8" s="17" t="s">
        <v>1857</v>
      </c>
      <c r="G8" s="17" t="s">
        <v>750</v>
      </c>
      <c r="H8" s="17" t="s">
        <v>751</v>
      </c>
      <c r="I8" s="17" t="s">
        <v>32</v>
      </c>
      <c r="J8" s="17" t="s">
        <v>32</v>
      </c>
      <c r="K8" s="17">
        <v>318800</v>
      </c>
      <c r="L8" s="17">
        <v>0</v>
      </c>
      <c r="M8" s="17">
        <v>0</v>
      </c>
      <c r="N8" s="17">
        <v>318800</v>
      </c>
      <c r="O8" s="17">
        <v>2</v>
      </c>
      <c r="P8" s="17">
        <v>2</v>
      </c>
      <c r="Q8" s="17">
        <v>318800</v>
      </c>
      <c r="R8" s="17" t="s">
        <v>349</v>
      </c>
      <c r="S8" s="17">
        <v>0</v>
      </c>
      <c r="T8" s="17">
        <v>0</v>
      </c>
      <c r="U8" s="17">
        <v>0</v>
      </c>
      <c r="V8" s="17">
        <v>0</v>
      </c>
      <c r="W8" s="17">
        <v>0</v>
      </c>
      <c r="X8" s="17">
        <v>0</v>
      </c>
      <c r="Y8" s="17">
        <v>0</v>
      </c>
      <c r="Z8" s="17">
        <v>0</v>
      </c>
      <c r="AA8" s="17" t="s">
        <v>23</v>
      </c>
      <c r="AB8" s="17" t="s">
        <v>350</v>
      </c>
      <c r="AC8" s="17" t="b">
        <v>1</v>
      </c>
      <c r="AD8" s="17">
        <v>0</v>
      </c>
      <c r="AE8" s="17" t="s">
        <v>23</v>
      </c>
      <c r="AF8" s="17" t="s">
        <v>23</v>
      </c>
      <c r="AG8" s="17" t="s">
        <v>1858</v>
      </c>
      <c r="AH8" s="17">
        <v>45765</v>
      </c>
      <c r="AI8" s="17" t="s">
        <v>1813</v>
      </c>
      <c r="AJ8" s="17" t="s">
        <v>1814</v>
      </c>
      <c r="AK8" s="17" t="s">
        <v>1815</v>
      </c>
      <c r="AL8" s="17" t="s">
        <v>1859</v>
      </c>
      <c r="AM8" s="17" t="s">
        <v>24</v>
      </c>
      <c r="AN8" s="17" t="s">
        <v>783</v>
      </c>
      <c r="AO8" s="17" t="s">
        <v>371</v>
      </c>
      <c r="AP8" s="17" t="s">
        <v>378</v>
      </c>
      <c r="AQ8" s="17" t="s">
        <v>24</v>
      </c>
      <c r="AR8" s="17" t="s">
        <v>372</v>
      </c>
      <c r="AS8" s="17" t="s">
        <v>352</v>
      </c>
      <c r="AT8" s="17" t="s">
        <v>353</v>
      </c>
      <c r="AU8" s="17" t="s">
        <v>353</v>
      </c>
      <c r="AV8" s="17" t="s">
        <v>373</v>
      </c>
      <c r="AX8" s="17" t="s">
        <v>374</v>
      </c>
      <c r="AY8" s="17" t="s">
        <v>24</v>
      </c>
      <c r="AZ8" s="17" t="s">
        <v>24</v>
      </c>
      <c r="BA8" s="17" t="s">
        <v>355</v>
      </c>
      <c r="BB8" s="17" t="s">
        <v>453</v>
      </c>
      <c r="BC8" s="17" t="s">
        <v>24</v>
      </c>
      <c r="BD8" s="17" t="s">
        <v>356</v>
      </c>
      <c r="BE8" s="17" t="s">
        <v>1829</v>
      </c>
      <c r="BF8" s="17" t="s">
        <v>379</v>
      </c>
      <c r="BG8" s="17">
        <v>0</v>
      </c>
      <c r="BH8" s="17">
        <v>53207</v>
      </c>
      <c r="BI8" s="17" t="s">
        <v>25</v>
      </c>
      <c r="BJ8" s="17" t="s">
        <v>25</v>
      </c>
      <c r="BK8" s="17" t="s">
        <v>25</v>
      </c>
      <c r="BL8" s="17" t="s">
        <v>105</v>
      </c>
      <c r="BM8" s="17">
        <v>0</v>
      </c>
      <c r="BN8" s="17">
        <v>0</v>
      </c>
      <c r="BO8" s="17">
        <v>0</v>
      </c>
      <c r="BP8" s="17" t="s">
        <v>27</v>
      </c>
      <c r="BQ8" s="17">
        <v>0</v>
      </c>
      <c r="BR8" s="17">
        <v>0</v>
      </c>
      <c r="BS8" s="17">
        <v>0</v>
      </c>
      <c r="BT8" s="17" t="s">
        <v>106</v>
      </c>
      <c r="BU8" s="17">
        <v>0</v>
      </c>
      <c r="BV8" s="17">
        <v>0</v>
      </c>
      <c r="BW8" s="17">
        <v>0</v>
      </c>
      <c r="BX8" s="17" t="s">
        <v>396</v>
      </c>
      <c r="BY8" s="17" t="s">
        <v>562</v>
      </c>
      <c r="BZ8" s="17">
        <v>0</v>
      </c>
      <c r="CA8" s="17" t="s">
        <v>563</v>
      </c>
      <c r="CD8" s="17" t="s">
        <v>1860</v>
      </c>
      <c r="CE8" s="17" t="s">
        <v>1819</v>
      </c>
      <c r="CF8" s="17" t="s">
        <v>1820</v>
      </c>
      <c r="CG8" s="17" t="s">
        <v>132</v>
      </c>
      <c r="CH8" s="17" t="s">
        <v>357</v>
      </c>
      <c r="CI8" s="17" t="s">
        <v>357</v>
      </c>
      <c r="CJ8" s="17" t="s">
        <v>357</v>
      </c>
      <c r="CK8" s="17" t="s">
        <v>377</v>
      </c>
      <c r="CL8" s="17" t="s">
        <v>388</v>
      </c>
      <c r="CM8" s="17" t="s">
        <v>399</v>
      </c>
      <c r="CN8" s="17" t="s">
        <v>478</v>
      </c>
      <c r="CO8" s="17" t="s">
        <v>25</v>
      </c>
      <c r="CP8" s="17" t="s">
        <v>382</v>
      </c>
      <c r="CQ8" s="17" t="s">
        <v>397</v>
      </c>
      <c r="CR8" s="17">
        <v>1</v>
      </c>
      <c r="CS8" s="17" t="s">
        <v>24</v>
      </c>
      <c r="CT8" s="17" t="s">
        <v>775</v>
      </c>
      <c r="CU8" s="17" t="s">
        <v>133</v>
      </c>
      <c r="CZ8" s="17" t="s">
        <v>24</v>
      </c>
      <c r="DA8" s="17" t="s">
        <v>24</v>
      </c>
      <c r="DB8" s="17" t="s">
        <v>24</v>
      </c>
      <c r="DC8" s="17" t="s">
        <v>24</v>
      </c>
    </row>
    <row r="9" spans="1:214" x14ac:dyDescent="0.25">
      <c r="A9" s="17" t="s">
        <v>1861</v>
      </c>
      <c r="B9" s="17" t="s">
        <v>774</v>
      </c>
      <c r="C9" s="17" t="s">
        <v>452</v>
      </c>
      <c r="D9" s="17" t="s">
        <v>104</v>
      </c>
      <c r="E9" s="17">
        <v>1300</v>
      </c>
      <c r="F9" s="17" t="s">
        <v>1862</v>
      </c>
      <c r="G9" s="17" t="s">
        <v>750</v>
      </c>
      <c r="H9" s="17" t="s">
        <v>751</v>
      </c>
      <c r="I9" s="17" t="s">
        <v>32</v>
      </c>
      <c r="J9" s="17" t="s">
        <v>32</v>
      </c>
      <c r="K9" s="17">
        <v>1273390</v>
      </c>
      <c r="L9" s="17">
        <v>0</v>
      </c>
      <c r="M9" s="17">
        <v>0</v>
      </c>
      <c r="N9" s="17">
        <v>1273390</v>
      </c>
      <c r="O9" s="17">
        <v>2</v>
      </c>
      <c r="P9" s="17">
        <v>2</v>
      </c>
      <c r="Q9" s="17">
        <v>1273390</v>
      </c>
      <c r="R9" s="17" t="s">
        <v>349</v>
      </c>
      <c r="S9" s="17">
        <v>0</v>
      </c>
      <c r="T9" s="17">
        <v>0</v>
      </c>
      <c r="U9" s="17">
        <v>0</v>
      </c>
      <c r="V9" s="17">
        <v>0</v>
      </c>
      <c r="W9" s="17">
        <v>0</v>
      </c>
      <c r="X9" s="17">
        <v>0</v>
      </c>
      <c r="Y9" s="17">
        <v>0</v>
      </c>
      <c r="Z9" s="17">
        <v>0</v>
      </c>
      <c r="AA9" s="17" t="s">
        <v>23</v>
      </c>
      <c r="AB9" s="17" t="s">
        <v>350</v>
      </c>
      <c r="AC9" s="17" t="b">
        <v>1</v>
      </c>
      <c r="AD9" s="17">
        <v>0</v>
      </c>
      <c r="AE9" s="17" t="s">
        <v>23</v>
      </c>
      <c r="AF9" s="17" t="s">
        <v>23</v>
      </c>
      <c r="AG9" s="17" t="s">
        <v>788</v>
      </c>
      <c r="AH9" s="17">
        <v>45765</v>
      </c>
      <c r="AI9" s="17" t="s">
        <v>1813</v>
      </c>
      <c r="AJ9" s="17" t="s">
        <v>1814</v>
      </c>
      <c r="AK9" s="17" t="s">
        <v>1815</v>
      </c>
      <c r="AL9" s="17" t="s">
        <v>1863</v>
      </c>
      <c r="AM9" s="17" t="s">
        <v>24</v>
      </c>
      <c r="AN9" s="17" t="s">
        <v>1864</v>
      </c>
      <c r="AO9" s="17" t="s">
        <v>371</v>
      </c>
      <c r="AP9" s="17" t="s">
        <v>437</v>
      </c>
      <c r="AQ9" s="17" t="s">
        <v>24</v>
      </c>
      <c r="AR9" s="17" t="s">
        <v>372</v>
      </c>
      <c r="AS9" s="17" t="s">
        <v>352</v>
      </c>
      <c r="AT9" s="17" t="s">
        <v>353</v>
      </c>
      <c r="AU9" s="17" t="s">
        <v>353</v>
      </c>
      <c r="AV9" s="17" t="s">
        <v>373</v>
      </c>
      <c r="AX9" s="17" t="s">
        <v>396</v>
      </c>
      <c r="AY9" s="17" t="s">
        <v>24</v>
      </c>
      <c r="AZ9" s="17" t="s">
        <v>24</v>
      </c>
      <c r="BA9" s="17" t="s">
        <v>355</v>
      </c>
      <c r="BB9" s="17" t="s">
        <v>453</v>
      </c>
      <c r="BC9" s="17" t="s">
        <v>24</v>
      </c>
      <c r="BD9" s="17" t="s">
        <v>356</v>
      </c>
      <c r="BE9" s="17" t="s">
        <v>1829</v>
      </c>
      <c r="BF9" s="17" t="s">
        <v>379</v>
      </c>
      <c r="BG9" s="17">
        <v>0</v>
      </c>
      <c r="BH9" s="17">
        <v>53207</v>
      </c>
      <c r="BI9" s="17" t="s">
        <v>25</v>
      </c>
      <c r="BJ9" s="17" t="s">
        <v>25</v>
      </c>
      <c r="BK9" s="17" t="s">
        <v>25</v>
      </c>
      <c r="BL9" s="17" t="s">
        <v>105</v>
      </c>
      <c r="BM9" s="17">
        <v>0</v>
      </c>
      <c r="BN9" s="17">
        <v>0</v>
      </c>
      <c r="BO9" s="17">
        <v>0</v>
      </c>
      <c r="BP9" s="17" t="s">
        <v>27</v>
      </c>
      <c r="BQ9" s="17">
        <v>0</v>
      </c>
      <c r="BR9" s="17">
        <v>0</v>
      </c>
      <c r="BS9" s="17">
        <v>0</v>
      </c>
      <c r="BT9" s="17" t="s">
        <v>106</v>
      </c>
      <c r="BU9" s="17">
        <v>0</v>
      </c>
      <c r="BV9" s="17">
        <v>0</v>
      </c>
      <c r="BW9" s="17">
        <v>0</v>
      </c>
      <c r="BX9" s="17" t="s">
        <v>396</v>
      </c>
      <c r="BY9" s="17" t="s">
        <v>562</v>
      </c>
      <c r="BZ9" s="17">
        <v>0</v>
      </c>
      <c r="CA9" s="17" t="s">
        <v>563</v>
      </c>
      <c r="CD9" s="17" t="s">
        <v>1865</v>
      </c>
      <c r="CE9" s="17" t="s">
        <v>53</v>
      </c>
      <c r="CF9" s="17" t="s">
        <v>1866</v>
      </c>
      <c r="CG9" s="17" t="s">
        <v>132</v>
      </c>
      <c r="CH9" s="17" t="s">
        <v>357</v>
      </c>
      <c r="CI9" s="17" t="s">
        <v>357</v>
      </c>
      <c r="CJ9" s="17" t="s">
        <v>357</v>
      </c>
      <c r="CK9" s="17" t="s">
        <v>377</v>
      </c>
      <c r="CL9" s="17" t="s">
        <v>388</v>
      </c>
      <c r="CM9" s="17" t="s">
        <v>399</v>
      </c>
      <c r="CN9" s="17" t="s">
        <v>436</v>
      </c>
      <c r="CO9" s="17" t="s">
        <v>25</v>
      </c>
      <c r="CP9" s="17" t="s">
        <v>382</v>
      </c>
      <c r="CQ9" s="17" t="s">
        <v>397</v>
      </c>
      <c r="CR9" s="17">
        <v>1</v>
      </c>
      <c r="CS9" s="17" t="s">
        <v>24</v>
      </c>
      <c r="CT9" s="17" t="s">
        <v>775</v>
      </c>
      <c r="CU9" s="17" t="s">
        <v>133</v>
      </c>
      <c r="CZ9" s="17" t="s">
        <v>24</v>
      </c>
      <c r="DA9" s="17" t="s">
        <v>24</v>
      </c>
      <c r="DB9" s="17" t="s">
        <v>24</v>
      </c>
      <c r="DC9" s="17" t="s">
        <v>24</v>
      </c>
    </row>
    <row r="10" spans="1:214" x14ac:dyDescent="0.25">
      <c r="A10" s="17" t="s">
        <v>1867</v>
      </c>
      <c r="B10" s="17" t="s">
        <v>774</v>
      </c>
      <c r="C10" s="17" t="s">
        <v>452</v>
      </c>
      <c r="D10" s="17" t="s">
        <v>104</v>
      </c>
      <c r="E10" s="17">
        <v>1300</v>
      </c>
      <c r="F10" s="17" t="s">
        <v>1868</v>
      </c>
      <c r="G10" s="17" t="s">
        <v>750</v>
      </c>
      <c r="H10" s="17" t="s">
        <v>751</v>
      </c>
      <c r="I10" s="17" t="s">
        <v>32</v>
      </c>
      <c r="J10" s="17" t="s">
        <v>32</v>
      </c>
      <c r="K10" s="17">
        <v>1000000</v>
      </c>
      <c r="L10" s="17">
        <v>0</v>
      </c>
      <c r="M10" s="17">
        <v>0</v>
      </c>
      <c r="N10" s="17">
        <v>1000000</v>
      </c>
      <c r="O10" s="17">
        <v>2</v>
      </c>
      <c r="P10" s="17">
        <v>2</v>
      </c>
      <c r="Q10" s="17">
        <v>1000000</v>
      </c>
      <c r="R10" s="17" t="s">
        <v>349</v>
      </c>
      <c r="S10" s="17">
        <v>0</v>
      </c>
      <c r="T10" s="17">
        <v>0</v>
      </c>
      <c r="U10" s="17">
        <v>0</v>
      </c>
      <c r="V10" s="17">
        <v>0</v>
      </c>
      <c r="W10" s="17">
        <v>0</v>
      </c>
      <c r="X10" s="17">
        <v>0</v>
      </c>
      <c r="Y10" s="17">
        <v>0</v>
      </c>
      <c r="Z10" s="17">
        <v>0</v>
      </c>
      <c r="AA10" s="17" t="s">
        <v>23</v>
      </c>
      <c r="AB10" s="17" t="s">
        <v>350</v>
      </c>
      <c r="AC10" s="17" t="b">
        <v>1</v>
      </c>
      <c r="AD10" s="17">
        <v>0</v>
      </c>
      <c r="AE10" s="17" t="s">
        <v>23</v>
      </c>
      <c r="AF10" s="17" t="s">
        <v>23</v>
      </c>
      <c r="AG10" s="17" t="s">
        <v>1869</v>
      </c>
      <c r="AH10" s="17">
        <v>45765</v>
      </c>
      <c r="AI10" s="17" t="s">
        <v>1813</v>
      </c>
      <c r="AJ10" s="17" t="s">
        <v>1814</v>
      </c>
      <c r="AK10" s="17" t="s">
        <v>1815</v>
      </c>
      <c r="AL10" s="17" t="s">
        <v>1870</v>
      </c>
      <c r="AM10" s="17" t="s">
        <v>24</v>
      </c>
      <c r="AN10" s="17" t="s">
        <v>1864</v>
      </c>
      <c r="AO10" s="17" t="s">
        <v>371</v>
      </c>
      <c r="AP10" s="17" t="s">
        <v>437</v>
      </c>
      <c r="AQ10" s="17" t="s">
        <v>24</v>
      </c>
      <c r="AR10" s="17" t="s">
        <v>372</v>
      </c>
      <c r="AS10" s="17" t="s">
        <v>352</v>
      </c>
      <c r="AT10" s="17" t="s">
        <v>353</v>
      </c>
      <c r="AU10" s="17" t="s">
        <v>353</v>
      </c>
      <c r="AV10" s="17" t="s">
        <v>373</v>
      </c>
      <c r="AX10" s="17" t="s">
        <v>396</v>
      </c>
      <c r="AY10" s="17" t="s">
        <v>24</v>
      </c>
      <c r="AZ10" s="17" t="s">
        <v>24</v>
      </c>
      <c r="BA10" s="17" t="s">
        <v>355</v>
      </c>
      <c r="BB10" s="17" t="s">
        <v>453</v>
      </c>
      <c r="BC10" s="17" t="s">
        <v>24</v>
      </c>
      <c r="BD10" s="17" t="s">
        <v>356</v>
      </c>
      <c r="BE10" s="17" t="s">
        <v>1829</v>
      </c>
      <c r="BF10" s="17" t="s">
        <v>379</v>
      </c>
      <c r="BG10" s="17">
        <v>0</v>
      </c>
      <c r="BH10" s="17">
        <v>53207</v>
      </c>
      <c r="BI10" s="17" t="s">
        <v>25</v>
      </c>
      <c r="BJ10" s="17" t="s">
        <v>25</v>
      </c>
      <c r="BK10" s="17" t="s">
        <v>25</v>
      </c>
      <c r="BL10" s="17" t="s">
        <v>105</v>
      </c>
      <c r="BM10" s="17">
        <v>0</v>
      </c>
      <c r="BN10" s="17">
        <v>0</v>
      </c>
      <c r="BO10" s="17">
        <v>0</v>
      </c>
      <c r="BP10" s="17" t="s">
        <v>27</v>
      </c>
      <c r="BQ10" s="17">
        <v>0</v>
      </c>
      <c r="BR10" s="17">
        <v>0</v>
      </c>
      <c r="BS10" s="17">
        <v>0</v>
      </c>
      <c r="BT10" s="17" t="s">
        <v>106</v>
      </c>
      <c r="BU10" s="17">
        <v>0</v>
      </c>
      <c r="BV10" s="17">
        <v>0</v>
      </c>
      <c r="BW10" s="17">
        <v>0</v>
      </c>
      <c r="BX10" s="17" t="s">
        <v>396</v>
      </c>
      <c r="BY10" s="17" t="s">
        <v>562</v>
      </c>
      <c r="BZ10" s="17">
        <v>0</v>
      </c>
      <c r="CA10" s="17" t="s">
        <v>563</v>
      </c>
      <c r="CD10" s="17" t="s">
        <v>1871</v>
      </c>
      <c r="CE10" s="17" t="s">
        <v>53</v>
      </c>
      <c r="CF10" s="17" t="s">
        <v>787</v>
      </c>
      <c r="CG10" s="17" t="s">
        <v>132</v>
      </c>
      <c r="CH10" s="17" t="s">
        <v>357</v>
      </c>
      <c r="CI10" s="17" t="s">
        <v>357</v>
      </c>
      <c r="CJ10" s="17" t="s">
        <v>1872</v>
      </c>
      <c r="CK10" s="17" t="s">
        <v>377</v>
      </c>
      <c r="CL10" s="17" t="s">
        <v>388</v>
      </c>
      <c r="CM10" s="17" t="s">
        <v>399</v>
      </c>
      <c r="CN10" s="17" t="s">
        <v>420</v>
      </c>
      <c r="CO10" s="17" t="s">
        <v>25</v>
      </c>
      <c r="CP10" s="17" t="s">
        <v>382</v>
      </c>
      <c r="CQ10" s="17" t="s">
        <v>397</v>
      </c>
      <c r="CR10" s="17">
        <v>1</v>
      </c>
      <c r="CS10" s="17" t="s">
        <v>24</v>
      </c>
      <c r="CT10" s="17" t="s">
        <v>775</v>
      </c>
      <c r="CU10" s="17" t="s">
        <v>133</v>
      </c>
      <c r="CZ10" s="17" t="s">
        <v>24</v>
      </c>
      <c r="DA10" s="17" t="s">
        <v>24</v>
      </c>
      <c r="DB10" s="17" t="s">
        <v>24</v>
      </c>
      <c r="DC10" s="17" t="s">
        <v>24</v>
      </c>
    </row>
    <row r="11" spans="1:214" x14ac:dyDescent="0.25">
      <c r="A11" s="17" t="s">
        <v>1873</v>
      </c>
      <c r="B11" s="17" t="s">
        <v>774</v>
      </c>
      <c r="C11" s="17" t="s">
        <v>452</v>
      </c>
      <c r="D11" s="17" t="s">
        <v>104</v>
      </c>
      <c r="E11" s="17">
        <v>1300</v>
      </c>
      <c r="F11" s="17" t="s">
        <v>1874</v>
      </c>
      <c r="G11" s="17" t="s">
        <v>565</v>
      </c>
      <c r="H11" s="17" t="s">
        <v>566</v>
      </c>
      <c r="I11" s="17" t="s">
        <v>32</v>
      </c>
      <c r="J11" s="17" t="s">
        <v>32</v>
      </c>
      <c r="K11" s="17">
        <v>1625000</v>
      </c>
      <c r="L11" s="17">
        <v>0</v>
      </c>
      <c r="M11" s="17">
        <v>0</v>
      </c>
      <c r="N11" s="17">
        <v>1625000</v>
      </c>
      <c r="O11" s="17">
        <v>2</v>
      </c>
      <c r="P11" s="17">
        <v>2</v>
      </c>
      <c r="Q11" s="17">
        <v>1625000</v>
      </c>
      <c r="R11" s="17" t="s">
        <v>349</v>
      </c>
      <c r="S11" s="17">
        <v>0</v>
      </c>
      <c r="T11" s="17">
        <v>0</v>
      </c>
      <c r="U11" s="17">
        <v>0</v>
      </c>
      <c r="V11" s="17">
        <v>0</v>
      </c>
      <c r="W11" s="17">
        <v>0</v>
      </c>
      <c r="X11" s="17">
        <v>0</v>
      </c>
      <c r="Y11" s="17">
        <v>0</v>
      </c>
      <c r="Z11" s="17">
        <v>0</v>
      </c>
      <c r="AA11" s="17" t="s">
        <v>23</v>
      </c>
      <c r="AB11" s="17" t="s">
        <v>350</v>
      </c>
      <c r="AC11" s="17" t="b">
        <v>1</v>
      </c>
      <c r="AD11" s="17">
        <v>0</v>
      </c>
      <c r="AE11" s="17" t="s">
        <v>23</v>
      </c>
      <c r="AF11" s="17" t="s">
        <v>23</v>
      </c>
      <c r="AG11" s="17" t="s">
        <v>1875</v>
      </c>
      <c r="AH11" s="17">
        <v>45765</v>
      </c>
      <c r="AI11" s="17" t="s">
        <v>1813</v>
      </c>
      <c r="AJ11" s="17" t="s">
        <v>1814</v>
      </c>
      <c r="AK11" s="17" t="s">
        <v>1815</v>
      </c>
      <c r="AL11" s="17" t="s">
        <v>1876</v>
      </c>
      <c r="AM11" s="17" t="s">
        <v>24</v>
      </c>
      <c r="AN11" s="17" t="s">
        <v>1877</v>
      </c>
      <c r="AO11" s="17" t="s">
        <v>434</v>
      </c>
      <c r="AP11" s="17" t="s">
        <v>423</v>
      </c>
      <c r="AQ11" s="17" t="s">
        <v>24</v>
      </c>
      <c r="AR11" s="17" t="s">
        <v>372</v>
      </c>
      <c r="AS11" s="17" t="s">
        <v>352</v>
      </c>
      <c r="AT11" s="17" t="s">
        <v>353</v>
      </c>
      <c r="AU11" s="17" t="s">
        <v>353</v>
      </c>
      <c r="AV11" s="17" t="s">
        <v>373</v>
      </c>
      <c r="AX11" s="17" t="s">
        <v>374</v>
      </c>
      <c r="AY11" s="17" t="s">
        <v>24</v>
      </c>
      <c r="AZ11" s="17" t="s">
        <v>24</v>
      </c>
      <c r="BA11" s="17" t="s">
        <v>355</v>
      </c>
      <c r="BB11" s="17" t="s">
        <v>453</v>
      </c>
      <c r="BC11" s="17" t="s">
        <v>24</v>
      </c>
      <c r="BD11" s="17" t="s">
        <v>356</v>
      </c>
      <c r="BE11" s="17" t="s">
        <v>1817</v>
      </c>
      <c r="BF11" s="17" t="s">
        <v>379</v>
      </c>
      <c r="BG11" s="17">
        <v>0</v>
      </c>
      <c r="BH11" s="17">
        <v>53207</v>
      </c>
      <c r="BI11" s="17" t="s">
        <v>25</v>
      </c>
      <c r="BJ11" s="17" t="s">
        <v>25</v>
      </c>
      <c r="BK11" s="17" t="s">
        <v>25</v>
      </c>
      <c r="BL11" s="17" t="s">
        <v>105</v>
      </c>
      <c r="BM11" s="17">
        <v>0</v>
      </c>
      <c r="BN11" s="17">
        <v>0</v>
      </c>
      <c r="BO11" s="17">
        <v>0</v>
      </c>
      <c r="BP11" s="17" t="s">
        <v>27</v>
      </c>
      <c r="BQ11" s="17">
        <v>0</v>
      </c>
      <c r="BR11" s="17">
        <v>0</v>
      </c>
      <c r="BS11" s="17">
        <v>0</v>
      </c>
      <c r="BT11" s="17" t="s">
        <v>106</v>
      </c>
      <c r="BU11" s="17">
        <v>0</v>
      </c>
      <c r="BV11" s="17">
        <v>0</v>
      </c>
      <c r="BW11" s="17">
        <v>0</v>
      </c>
      <c r="BX11" s="17" t="s">
        <v>396</v>
      </c>
      <c r="BY11" s="17" t="s">
        <v>562</v>
      </c>
      <c r="BZ11" s="17">
        <v>0</v>
      </c>
      <c r="CA11" s="17" t="s">
        <v>563</v>
      </c>
      <c r="CD11" s="17" t="s">
        <v>1878</v>
      </c>
      <c r="CE11" s="17" t="s">
        <v>1879</v>
      </c>
      <c r="CF11" s="17" t="s">
        <v>1880</v>
      </c>
      <c r="CG11" s="17" t="s">
        <v>30</v>
      </c>
      <c r="CH11" s="17" t="s">
        <v>357</v>
      </c>
      <c r="CI11" s="17" t="s">
        <v>357</v>
      </c>
      <c r="CJ11" s="17" t="s">
        <v>377</v>
      </c>
      <c r="CK11" s="17" t="s">
        <v>375</v>
      </c>
      <c r="CL11" s="17" t="s">
        <v>388</v>
      </c>
      <c r="CM11" s="17" t="s">
        <v>443</v>
      </c>
      <c r="CN11" s="17" t="s">
        <v>436</v>
      </c>
      <c r="CO11" s="17" t="s">
        <v>25</v>
      </c>
      <c r="CP11" s="17" t="s">
        <v>382</v>
      </c>
      <c r="CQ11" s="17" t="s">
        <v>364</v>
      </c>
      <c r="CR11" s="17">
        <v>0.9</v>
      </c>
      <c r="CS11" s="17" t="s">
        <v>24</v>
      </c>
      <c r="CT11" s="17" t="s">
        <v>1881</v>
      </c>
      <c r="CU11" s="17" t="s">
        <v>31</v>
      </c>
      <c r="CZ11" s="17" t="s">
        <v>24</v>
      </c>
      <c r="DA11" s="17" t="s">
        <v>24</v>
      </c>
      <c r="DB11" s="17" t="s">
        <v>24</v>
      </c>
      <c r="DC11" s="17" t="s">
        <v>24</v>
      </c>
    </row>
    <row r="12" spans="1:214" x14ac:dyDescent="0.25">
      <c r="A12" s="17" t="s">
        <v>1882</v>
      </c>
      <c r="B12" s="17" t="s">
        <v>774</v>
      </c>
      <c r="C12" s="17" t="s">
        <v>452</v>
      </c>
      <c r="D12" s="17" t="s">
        <v>104</v>
      </c>
      <c r="E12" s="17">
        <v>1300</v>
      </c>
      <c r="F12" s="17" t="s">
        <v>1883</v>
      </c>
      <c r="G12" s="17" t="s">
        <v>565</v>
      </c>
      <c r="H12" s="17" t="s">
        <v>566</v>
      </c>
      <c r="I12" s="17" t="s">
        <v>32</v>
      </c>
      <c r="J12" s="17" t="s">
        <v>32</v>
      </c>
      <c r="K12" s="17">
        <v>10282930</v>
      </c>
      <c r="L12" s="17">
        <v>10282930</v>
      </c>
      <c r="M12" s="17">
        <v>1</v>
      </c>
      <c r="N12" s="17">
        <v>0</v>
      </c>
      <c r="O12" s="17">
        <v>0</v>
      </c>
      <c r="P12" s="17">
        <v>1</v>
      </c>
      <c r="Q12" s="17">
        <v>10282930</v>
      </c>
      <c r="R12" s="17" t="s">
        <v>384</v>
      </c>
      <c r="S12" s="17">
        <v>0</v>
      </c>
      <c r="T12" s="17">
        <v>0</v>
      </c>
      <c r="U12" s="17">
        <v>0</v>
      </c>
      <c r="V12" s="17">
        <v>0</v>
      </c>
      <c r="W12" s="17">
        <v>0</v>
      </c>
      <c r="X12" s="17">
        <v>0</v>
      </c>
      <c r="Y12" s="17">
        <v>0</v>
      </c>
      <c r="Z12" s="17">
        <v>0</v>
      </c>
      <c r="AA12" s="17" t="s">
        <v>23</v>
      </c>
      <c r="AB12" s="17" t="s">
        <v>350</v>
      </c>
      <c r="AC12" s="17" t="b">
        <v>1</v>
      </c>
      <c r="AD12" s="17">
        <v>0</v>
      </c>
      <c r="AE12" s="17" t="s">
        <v>23</v>
      </c>
      <c r="AF12" s="17" t="s">
        <v>23</v>
      </c>
      <c r="AG12" s="17" t="s">
        <v>1884</v>
      </c>
      <c r="AH12" s="17">
        <v>45765</v>
      </c>
      <c r="AI12" s="17" t="s">
        <v>1813</v>
      </c>
      <c r="AJ12" s="17" t="s">
        <v>1814</v>
      </c>
      <c r="AK12" s="17" t="s">
        <v>1815</v>
      </c>
      <c r="AL12" s="17" t="s">
        <v>1885</v>
      </c>
      <c r="AM12" s="17" t="s">
        <v>24</v>
      </c>
      <c r="AN12" s="17" t="s">
        <v>1886</v>
      </c>
      <c r="AO12" s="17" t="s">
        <v>434</v>
      </c>
      <c r="AP12" s="17" t="s">
        <v>423</v>
      </c>
      <c r="AQ12" s="17" t="s">
        <v>24</v>
      </c>
      <c r="AR12" s="17" t="s">
        <v>372</v>
      </c>
      <c r="AS12" s="17" t="s">
        <v>352</v>
      </c>
      <c r="AT12" s="17" t="s">
        <v>353</v>
      </c>
      <c r="AU12" s="17" t="s">
        <v>353</v>
      </c>
      <c r="AV12" s="17" t="s">
        <v>373</v>
      </c>
      <c r="AX12" s="17" t="s">
        <v>374</v>
      </c>
      <c r="AY12" s="17" t="s">
        <v>24</v>
      </c>
      <c r="AZ12" s="17" t="s">
        <v>24</v>
      </c>
      <c r="BA12" s="17" t="s">
        <v>355</v>
      </c>
      <c r="BB12" s="17" t="s">
        <v>453</v>
      </c>
      <c r="BC12" s="17" t="s">
        <v>24</v>
      </c>
      <c r="BD12" s="17" t="s">
        <v>356</v>
      </c>
      <c r="BE12" s="17" t="s">
        <v>1829</v>
      </c>
      <c r="BF12" s="17" t="s">
        <v>379</v>
      </c>
      <c r="BG12" s="17">
        <v>0</v>
      </c>
      <c r="BH12" s="17">
        <v>53207</v>
      </c>
      <c r="BI12" s="17" t="s">
        <v>25</v>
      </c>
      <c r="BJ12" s="17" t="s">
        <v>25</v>
      </c>
      <c r="BK12" s="17" t="s">
        <v>25</v>
      </c>
      <c r="BL12" s="17" t="s">
        <v>105</v>
      </c>
      <c r="BM12" s="17">
        <v>0</v>
      </c>
      <c r="BN12" s="17">
        <v>0</v>
      </c>
      <c r="BO12" s="17">
        <v>0</v>
      </c>
      <c r="BP12" s="17" t="s">
        <v>27</v>
      </c>
      <c r="BQ12" s="17">
        <v>0</v>
      </c>
      <c r="BR12" s="17">
        <v>0</v>
      </c>
      <c r="BS12" s="17">
        <v>0</v>
      </c>
      <c r="BT12" s="17" t="s">
        <v>106</v>
      </c>
      <c r="BU12" s="17">
        <v>0</v>
      </c>
      <c r="BV12" s="17">
        <v>0</v>
      </c>
      <c r="BW12" s="17">
        <v>0</v>
      </c>
      <c r="BX12" s="17" t="s">
        <v>396</v>
      </c>
      <c r="BY12" s="17" t="s">
        <v>562</v>
      </c>
      <c r="BZ12" s="17">
        <v>0</v>
      </c>
      <c r="CA12" s="17" t="s">
        <v>563</v>
      </c>
      <c r="CD12" s="17" t="s">
        <v>1887</v>
      </c>
      <c r="CE12" s="17" t="s">
        <v>1888</v>
      </c>
      <c r="CF12" s="17" t="s">
        <v>1889</v>
      </c>
      <c r="CG12" s="17" t="s">
        <v>30</v>
      </c>
      <c r="CH12" s="17" t="s">
        <v>357</v>
      </c>
      <c r="CI12" s="17" t="s">
        <v>357</v>
      </c>
      <c r="CJ12" s="17" t="s">
        <v>357</v>
      </c>
      <c r="CK12" s="17" t="s">
        <v>377</v>
      </c>
      <c r="CL12" s="17" t="s">
        <v>409</v>
      </c>
      <c r="CM12" s="17" t="s">
        <v>400</v>
      </c>
      <c r="CN12" s="17" t="s">
        <v>367</v>
      </c>
      <c r="CO12" s="17" t="s">
        <v>25</v>
      </c>
      <c r="CP12" s="17" t="s">
        <v>382</v>
      </c>
      <c r="CQ12" s="17" t="s">
        <v>364</v>
      </c>
      <c r="CR12" s="17">
        <v>1</v>
      </c>
      <c r="CS12" s="17" t="s">
        <v>24</v>
      </c>
      <c r="CT12" s="17" t="s">
        <v>1890</v>
      </c>
      <c r="CU12" s="17" t="s">
        <v>31</v>
      </c>
      <c r="CZ12" s="17" t="s">
        <v>24</v>
      </c>
      <c r="DA12" s="17" t="s">
        <v>24</v>
      </c>
      <c r="DB12" s="17" t="s">
        <v>24</v>
      </c>
      <c r="DC12" s="17" t="s">
        <v>24</v>
      </c>
    </row>
  </sheetData>
  <sheetProtection formatRows="0" autoFilter="0"/>
  <autoFilter ref="A1:MK1" xr:uid="{96C1CA6E-3BDE-4438-9BC2-CFDE485AF9B6}"/>
  <conditionalFormatting sqref="F1:F1048576">
    <cfRule type="duplicateValues" dxfId="517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F6F4B-51BB-4DE7-AA7F-E438A0BA6F0E}">
  <dimension ref="A1:HF190"/>
  <sheetViews>
    <sheetView topLeftCell="CM1" workbookViewId="0">
      <selection activeCell="CM2" sqref="A2:XFD197"/>
    </sheetView>
  </sheetViews>
  <sheetFormatPr defaultColWidth="8.85546875" defaultRowHeight="15" x14ac:dyDescent="0.25"/>
  <cols>
    <col min="1" max="1" width="22.140625" style="17" customWidth="1"/>
    <col min="2" max="5" width="8.85546875" style="17"/>
    <col min="6" max="6" width="23.140625" style="17" customWidth="1"/>
    <col min="7" max="10" width="8.85546875" style="17"/>
    <col min="11" max="11" width="18.85546875" style="17" customWidth="1"/>
    <col min="12" max="12" width="26.5703125" style="17" customWidth="1"/>
    <col min="13" max="13" width="25.28515625" style="17" customWidth="1"/>
    <col min="14" max="14" width="25.85546875" style="17" customWidth="1"/>
    <col min="15" max="15" width="23.7109375" style="17" customWidth="1"/>
    <col min="16" max="16" width="14.7109375" style="17" customWidth="1"/>
    <col min="17" max="17" width="13.28515625" style="17" customWidth="1"/>
    <col min="18" max="18" width="14.85546875" style="17" customWidth="1"/>
    <col min="19" max="81" width="8.85546875" style="17"/>
    <col min="82" max="82" width="62" style="17" customWidth="1"/>
    <col min="83" max="97" width="8.85546875" style="17"/>
    <col min="98" max="98" width="12.7109375" style="17" customWidth="1"/>
    <col min="99" max="16384" width="8.85546875" style="17"/>
  </cols>
  <sheetData>
    <row r="1" spans="1:214" x14ac:dyDescent="0.25">
      <c r="A1" s="17" t="s">
        <v>271</v>
      </c>
      <c r="B1" s="17" t="s">
        <v>272</v>
      </c>
      <c r="C1" s="17" t="s">
        <v>273</v>
      </c>
      <c r="D1" s="17" t="s">
        <v>0</v>
      </c>
      <c r="E1" s="17" t="s">
        <v>274</v>
      </c>
      <c r="F1" s="17" t="s">
        <v>1</v>
      </c>
      <c r="G1" s="17" t="s">
        <v>275</v>
      </c>
      <c r="H1" s="17" t="s">
        <v>276</v>
      </c>
      <c r="I1" s="17" t="s">
        <v>277</v>
      </c>
      <c r="J1" s="17" t="s">
        <v>278</v>
      </c>
      <c r="K1" s="17" t="s">
        <v>2</v>
      </c>
      <c r="L1" s="17" t="s">
        <v>3</v>
      </c>
      <c r="M1" s="17" t="s">
        <v>279</v>
      </c>
      <c r="N1" s="17" t="s">
        <v>4</v>
      </c>
      <c r="O1" s="17" t="s">
        <v>280</v>
      </c>
      <c r="P1" s="17" t="s">
        <v>281</v>
      </c>
      <c r="Q1" s="17" t="s">
        <v>282</v>
      </c>
      <c r="R1" s="17" t="s">
        <v>283</v>
      </c>
      <c r="S1" s="17" t="s">
        <v>5</v>
      </c>
      <c r="T1" s="17" t="s">
        <v>6</v>
      </c>
      <c r="U1" s="17" t="s">
        <v>284</v>
      </c>
      <c r="V1" s="17" t="s">
        <v>285</v>
      </c>
      <c r="W1" s="17" t="s">
        <v>286</v>
      </c>
      <c r="X1" s="17" t="s">
        <v>287</v>
      </c>
      <c r="Y1" s="17" t="s">
        <v>7</v>
      </c>
      <c r="Z1" s="17" t="s">
        <v>8</v>
      </c>
      <c r="AA1" s="17" t="s">
        <v>288</v>
      </c>
      <c r="AB1" s="17" t="s">
        <v>289</v>
      </c>
      <c r="AC1" s="17" t="s">
        <v>290</v>
      </c>
      <c r="AD1" s="17" t="s">
        <v>291</v>
      </c>
      <c r="AE1" s="17" t="s">
        <v>292</v>
      </c>
      <c r="AF1" s="17" t="s">
        <v>293</v>
      </c>
      <c r="AG1" s="17" t="s">
        <v>9</v>
      </c>
      <c r="AH1" s="17" t="s">
        <v>556</v>
      </c>
      <c r="AI1" s="17" t="s">
        <v>10</v>
      </c>
      <c r="AJ1" s="17" t="s">
        <v>11</v>
      </c>
      <c r="AK1" s="17" t="s">
        <v>12</v>
      </c>
      <c r="AL1" s="17" t="s">
        <v>13</v>
      </c>
      <c r="AM1" s="17" t="s">
        <v>294</v>
      </c>
      <c r="AN1" s="17" t="s">
        <v>295</v>
      </c>
      <c r="AO1" s="17" t="s">
        <v>296</v>
      </c>
      <c r="AP1" s="17" t="s">
        <v>297</v>
      </c>
      <c r="AQ1" s="17" t="s">
        <v>298</v>
      </c>
      <c r="AR1" s="17" t="s">
        <v>299</v>
      </c>
      <c r="AS1" s="17" t="s">
        <v>300</v>
      </c>
      <c r="AT1" s="17" t="s">
        <v>301</v>
      </c>
      <c r="AU1" s="17" t="s">
        <v>302</v>
      </c>
      <c r="AV1" s="17" t="s">
        <v>303</v>
      </c>
      <c r="AW1" s="17" t="s">
        <v>557</v>
      </c>
      <c r="AX1" s="17" t="s">
        <v>304</v>
      </c>
      <c r="AY1" s="17" t="s">
        <v>305</v>
      </c>
      <c r="AZ1" s="17" t="s">
        <v>306</v>
      </c>
      <c r="BA1" s="17" t="s">
        <v>307</v>
      </c>
      <c r="BB1" s="17" t="s">
        <v>308</v>
      </c>
      <c r="BC1" s="17" t="s">
        <v>309</v>
      </c>
      <c r="BD1" s="17" t="s">
        <v>310</v>
      </c>
      <c r="BE1" s="17" t="s">
        <v>311</v>
      </c>
      <c r="BF1" s="17" t="s">
        <v>312</v>
      </c>
      <c r="BG1" s="17" t="s">
        <v>313</v>
      </c>
      <c r="BH1" s="17" t="s">
        <v>314</v>
      </c>
      <c r="BI1" s="17" t="s">
        <v>315</v>
      </c>
      <c r="BJ1" s="17" t="s">
        <v>316</v>
      </c>
      <c r="BK1" s="17" t="s">
        <v>317</v>
      </c>
      <c r="BL1" s="17" t="s">
        <v>14</v>
      </c>
      <c r="BM1" s="17" t="s">
        <v>318</v>
      </c>
      <c r="BN1" s="17" t="s">
        <v>319</v>
      </c>
      <c r="BO1" s="17" t="s">
        <v>320</v>
      </c>
      <c r="BP1" s="17" t="s">
        <v>15</v>
      </c>
      <c r="BQ1" s="17" t="s">
        <v>321</v>
      </c>
      <c r="BR1" s="17" t="s">
        <v>322</v>
      </c>
      <c r="BS1" s="17" t="s">
        <v>323</v>
      </c>
      <c r="BT1" s="17" t="s">
        <v>16</v>
      </c>
      <c r="BU1" s="17" t="s">
        <v>324</v>
      </c>
      <c r="BV1" s="17" t="s">
        <v>325</v>
      </c>
      <c r="BW1" s="17" t="s">
        <v>326</v>
      </c>
      <c r="BX1" s="17" t="s">
        <v>558</v>
      </c>
      <c r="BY1" s="17" t="s">
        <v>559</v>
      </c>
      <c r="BZ1" s="17" t="s">
        <v>560</v>
      </c>
      <c r="CA1" s="17" t="s">
        <v>561</v>
      </c>
      <c r="CB1" s="17" t="s">
        <v>327</v>
      </c>
      <c r="CC1" s="17" t="s">
        <v>328</v>
      </c>
      <c r="CD1" s="17" t="s">
        <v>17</v>
      </c>
      <c r="CE1" s="17" t="s">
        <v>18</v>
      </c>
      <c r="CF1" s="17" t="s">
        <v>19</v>
      </c>
      <c r="CG1" s="17" t="s">
        <v>20</v>
      </c>
      <c r="CH1" s="17" t="s">
        <v>333</v>
      </c>
      <c r="CI1" s="17" t="s">
        <v>334</v>
      </c>
      <c r="CJ1" s="17" t="s">
        <v>335</v>
      </c>
      <c r="CK1" s="17" t="s">
        <v>336</v>
      </c>
      <c r="CL1" s="17" t="s">
        <v>337</v>
      </c>
      <c r="CM1" s="17" t="s">
        <v>338</v>
      </c>
      <c r="CN1" s="17" t="s">
        <v>339</v>
      </c>
      <c r="CO1" s="17" t="s">
        <v>340</v>
      </c>
      <c r="CP1" s="17" t="s">
        <v>341</v>
      </c>
      <c r="CQ1" s="17" t="s">
        <v>342</v>
      </c>
      <c r="CR1" s="17" t="s">
        <v>343</v>
      </c>
      <c r="CS1" s="17" t="s">
        <v>344</v>
      </c>
      <c r="CT1" s="17" t="s">
        <v>345</v>
      </c>
      <c r="CU1" s="17" t="s">
        <v>21</v>
      </c>
      <c r="CV1" s="17" t="s">
        <v>329</v>
      </c>
      <c r="CW1" s="17" t="s">
        <v>330</v>
      </c>
      <c r="CX1" s="17" t="s">
        <v>331</v>
      </c>
      <c r="CY1" s="17" t="s">
        <v>332</v>
      </c>
      <c r="CZ1" s="17" t="s">
        <v>1068</v>
      </c>
      <c r="DA1" s="17" t="s">
        <v>2677</v>
      </c>
      <c r="DB1" s="17" t="s">
        <v>2678</v>
      </c>
      <c r="DC1" s="17" t="s">
        <v>2679</v>
      </c>
      <c r="DF1" s="17" t="s">
        <v>271</v>
      </c>
      <c r="DG1" s="17" t="s">
        <v>272</v>
      </c>
      <c r="DH1" s="17" t="s">
        <v>273</v>
      </c>
      <c r="DI1" s="17" t="s">
        <v>0</v>
      </c>
      <c r="DJ1" s="17" t="s">
        <v>274</v>
      </c>
      <c r="DK1" s="17" t="s">
        <v>1</v>
      </c>
      <c r="DL1" s="17" t="s">
        <v>275</v>
      </c>
      <c r="DM1" s="17" t="s">
        <v>276</v>
      </c>
      <c r="DN1" s="17" t="s">
        <v>277</v>
      </c>
      <c r="DO1" s="17" t="s">
        <v>278</v>
      </c>
      <c r="DP1" s="17" t="s">
        <v>2</v>
      </c>
      <c r="DQ1" s="17" t="s">
        <v>3</v>
      </c>
      <c r="DR1" s="17" t="s">
        <v>279</v>
      </c>
      <c r="DS1" s="17" t="s">
        <v>4</v>
      </c>
      <c r="DT1" s="17" t="s">
        <v>280</v>
      </c>
      <c r="DU1" s="17" t="s">
        <v>281</v>
      </c>
      <c r="DV1" s="17" t="s">
        <v>282</v>
      </c>
      <c r="DW1" s="17" t="s">
        <v>283</v>
      </c>
      <c r="DX1" s="17" t="s">
        <v>5</v>
      </c>
      <c r="DY1" s="17" t="s">
        <v>6</v>
      </c>
      <c r="DZ1" s="17" t="s">
        <v>284</v>
      </c>
      <c r="EA1" s="17" t="s">
        <v>285</v>
      </c>
      <c r="EB1" s="17" t="s">
        <v>286</v>
      </c>
      <c r="EC1" s="17" t="s">
        <v>287</v>
      </c>
      <c r="ED1" s="17" t="s">
        <v>7</v>
      </c>
      <c r="EE1" s="17" t="s">
        <v>8</v>
      </c>
      <c r="EF1" s="17" t="s">
        <v>288</v>
      </c>
      <c r="EG1" s="17" t="s">
        <v>289</v>
      </c>
      <c r="EH1" s="17" t="s">
        <v>290</v>
      </c>
      <c r="EI1" s="17" t="s">
        <v>291</v>
      </c>
      <c r="EJ1" s="17" t="s">
        <v>292</v>
      </c>
      <c r="EK1" s="17" t="s">
        <v>293</v>
      </c>
      <c r="EL1" s="17" t="s">
        <v>9</v>
      </c>
      <c r="EM1" s="17" t="s">
        <v>556</v>
      </c>
      <c r="EN1" s="17" t="s">
        <v>10</v>
      </c>
      <c r="EO1" s="17" t="s">
        <v>11</v>
      </c>
      <c r="EP1" s="17" t="s">
        <v>12</v>
      </c>
      <c r="EQ1" s="17" t="s">
        <v>13</v>
      </c>
      <c r="ER1" s="17" t="s">
        <v>294</v>
      </c>
      <c r="ES1" s="17" t="s">
        <v>295</v>
      </c>
      <c r="ET1" s="17" t="s">
        <v>296</v>
      </c>
      <c r="EU1" s="17" t="s">
        <v>297</v>
      </c>
      <c r="EV1" s="17" t="s">
        <v>298</v>
      </c>
      <c r="EW1" s="17" t="s">
        <v>299</v>
      </c>
      <c r="EX1" s="17" t="s">
        <v>300</v>
      </c>
      <c r="EY1" s="17" t="s">
        <v>301</v>
      </c>
      <c r="EZ1" s="17" t="s">
        <v>302</v>
      </c>
      <c r="FA1" s="17" t="s">
        <v>303</v>
      </c>
      <c r="FB1" s="17" t="s">
        <v>557</v>
      </c>
      <c r="FC1" s="17" t="s">
        <v>304</v>
      </c>
      <c r="FD1" s="17" t="s">
        <v>305</v>
      </c>
      <c r="FE1" s="17" t="s">
        <v>306</v>
      </c>
      <c r="FF1" s="17" t="s">
        <v>307</v>
      </c>
      <c r="FG1" s="17" t="s">
        <v>308</v>
      </c>
      <c r="FH1" s="17" t="s">
        <v>309</v>
      </c>
      <c r="FI1" s="17" t="s">
        <v>310</v>
      </c>
      <c r="FJ1" s="17" t="s">
        <v>311</v>
      </c>
      <c r="FK1" s="17" t="s">
        <v>312</v>
      </c>
      <c r="FL1" s="17" t="s">
        <v>313</v>
      </c>
      <c r="FM1" s="17" t="s">
        <v>314</v>
      </c>
      <c r="FN1" s="17" t="s">
        <v>315</v>
      </c>
      <c r="FO1" s="17" t="s">
        <v>316</v>
      </c>
      <c r="FP1" s="17" t="s">
        <v>317</v>
      </c>
      <c r="FQ1" s="17" t="s">
        <v>14</v>
      </c>
      <c r="FR1" s="17" t="s">
        <v>318</v>
      </c>
      <c r="FS1" s="17" t="s">
        <v>319</v>
      </c>
      <c r="FT1" s="17" t="s">
        <v>320</v>
      </c>
      <c r="FU1" s="17" t="s">
        <v>15</v>
      </c>
      <c r="FV1" s="17" t="s">
        <v>321</v>
      </c>
      <c r="FW1" s="17" t="s">
        <v>322</v>
      </c>
      <c r="FX1" s="17" t="s">
        <v>323</v>
      </c>
      <c r="FY1" s="17" t="s">
        <v>16</v>
      </c>
      <c r="FZ1" s="17" t="s">
        <v>324</v>
      </c>
      <c r="GA1" s="17" t="s">
        <v>325</v>
      </c>
      <c r="GB1" s="17" t="s">
        <v>326</v>
      </c>
      <c r="GC1" s="17" t="s">
        <v>558</v>
      </c>
      <c r="GD1" s="17" t="s">
        <v>559</v>
      </c>
      <c r="GE1" s="17" t="s">
        <v>560</v>
      </c>
      <c r="GF1" s="17" t="s">
        <v>327</v>
      </c>
      <c r="GG1" s="17" t="s">
        <v>328</v>
      </c>
      <c r="GH1" s="17" t="s">
        <v>329</v>
      </c>
      <c r="GI1" s="17" t="s">
        <v>17</v>
      </c>
      <c r="GJ1" s="17" t="s">
        <v>18</v>
      </c>
      <c r="GK1" s="17" t="s">
        <v>19</v>
      </c>
      <c r="GL1" s="17" t="s">
        <v>20</v>
      </c>
      <c r="GM1" s="17" t="s">
        <v>333</v>
      </c>
      <c r="GN1" s="17" t="s">
        <v>334</v>
      </c>
      <c r="GO1" s="17" t="s">
        <v>335</v>
      </c>
      <c r="GP1" s="17" t="s">
        <v>336</v>
      </c>
      <c r="GQ1" s="17" t="s">
        <v>337</v>
      </c>
      <c r="GR1" s="17" t="s">
        <v>338</v>
      </c>
      <c r="GS1" s="17" t="s">
        <v>339</v>
      </c>
      <c r="GT1" s="17" t="s">
        <v>340</v>
      </c>
      <c r="GU1" s="17" t="s">
        <v>341</v>
      </c>
      <c r="GV1" s="17" t="s">
        <v>342</v>
      </c>
      <c r="GW1" s="17" t="s">
        <v>343</v>
      </c>
      <c r="GX1" s="17" t="s">
        <v>344</v>
      </c>
      <c r="GY1" s="17" t="s">
        <v>345</v>
      </c>
      <c r="GZ1" s="17" t="s">
        <v>21</v>
      </c>
      <c r="HA1" s="17" t="s">
        <v>330</v>
      </c>
      <c r="HB1" s="17" t="s">
        <v>331</v>
      </c>
      <c r="HC1" s="17" t="s">
        <v>332</v>
      </c>
      <c r="HD1" s="17" t="e">
        <v>#REF!</v>
      </c>
      <c r="HE1" s="17" t="s">
        <v>1068</v>
      </c>
      <c r="HF1" s="17" t="s">
        <v>2677</v>
      </c>
    </row>
    <row r="3" spans="1:214" x14ac:dyDescent="0.25">
      <c r="A3" s="17" t="s">
        <v>1193</v>
      </c>
      <c r="B3" s="17" t="s">
        <v>564</v>
      </c>
      <c r="C3" s="17" t="s">
        <v>346</v>
      </c>
      <c r="D3" s="17" t="s">
        <v>22</v>
      </c>
      <c r="E3" s="17">
        <v>1454</v>
      </c>
      <c r="F3" s="17" t="s">
        <v>1194</v>
      </c>
      <c r="G3" s="17" t="s">
        <v>565</v>
      </c>
      <c r="H3" s="17" t="s">
        <v>566</v>
      </c>
      <c r="I3" s="17" t="s">
        <v>565</v>
      </c>
      <c r="J3" s="17" t="s">
        <v>566</v>
      </c>
      <c r="K3" s="17">
        <v>400000</v>
      </c>
      <c r="L3" s="17">
        <v>0</v>
      </c>
      <c r="M3" s="17">
        <v>0</v>
      </c>
      <c r="N3" s="17">
        <v>400000</v>
      </c>
      <c r="O3" s="17">
        <v>2</v>
      </c>
      <c r="P3" s="17">
        <v>2</v>
      </c>
      <c r="Q3" s="17">
        <v>400000</v>
      </c>
      <c r="R3" s="17" t="s">
        <v>349</v>
      </c>
      <c r="S3" s="17">
        <v>0</v>
      </c>
      <c r="T3" s="17">
        <v>800000</v>
      </c>
      <c r="U3" s="17">
        <v>400000</v>
      </c>
      <c r="V3" s="17">
        <v>400000</v>
      </c>
      <c r="W3" s="17">
        <v>0</v>
      </c>
      <c r="X3" s="17">
        <v>0</v>
      </c>
      <c r="Y3" s="17">
        <v>800000</v>
      </c>
      <c r="Z3" s="17">
        <v>0</v>
      </c>
      <c r="AA3" s="17" t="s">
        <v>23</v>
      </c>
      <c r="AB3" s="17" t="s">
        <v>350</v>
      </c>
      <c r="AC3" s="17" t="b">
        <v>1</v>
      </c>
      <c r="AD3" s="17">
        <v>0</v>
      </c>
      <c r="AE3" s="17" t="s">
        <v>23</v>
      </c>
      <c r="AF3" s="17" t="s">
        <v>23</v>
      </c>
      <c r="AG3" s="17" t="s">
        <v>1195</v>
      </c>
      <c r="AH3" s="17">
        <v>45736</v>
      </c>
      <c r="AI3" s="17" t="s">
        <v>1196</v>
      </c>
      <c r="AJ3" s="17" t="s">
        <v>25</v>
      </c>
      <c r="AK3" s="17" t="s">
        <v>1197</v>
      </c>
      <c r="AL3" s="17" t="s">
        <v>1198</v>
      </c>
      <c r="AM3" s="17" t="s">
        <v>24</v>
      </c>
      <c r="AN3" s="17" t="s">
        <v>25</v>
      </c>
      <c r="AO3" s="17" t="s">
        <v>371</v>
      </c>
      <c r="AP3" s="17" t="s">
        <v>351</v>
      </c>
      <c r="AQ3" s="17" t="s">
        <v>24</v>
      </c>
      <c r="AR3" s="17" t="s">
        <v>372</v>
      </c>
      <c r="AS3" s="17" t="s">
        <v>352</v>
      </c>
      <c r="AT3" s="17" t="s">
        <v>353</v>
      </c>
      <c r="AU3" s="17" t="s">
        <v>353</v>
      </c>
      <c r="AV3" s="17" t="s">
        <v>373</v>
      </c>
      <c r="AX3" s="17" t="s">
        <v>354</v>
      </c>
      <c r="AY3" s="17" t="s">
        <v>24</v>
      </c>
      <c r="AZ3" s="17" t="s">
        <v>1199</v>
      </c>
      <c r="BA3" s="17" t="s">
        <v>355</v>
      </c>
      <c r="BB3" s="17" t="s">
        <v>567</v>
      </c>
      <c r="BC3" s="17" t="s">
        <v>24</v>
      </c>
      <c r="BD3" s="17" t="s">
        <v>356</v>
      </c>
      <c r="BE3" s="17" t="s">
        <v>356</v>
      </c>
      <c r="BF3" s="17" t="s">
        <v>819</v>
      </c>
      <c r="BG3" s="17">
        <v>0</v>
      </c>
      <c r="BH3" s="17">
        <v>53202</v>
      </c>
      <c r="BI3" s="17" t="s">
        <v>25</v>
      </c>
      <c r="BJ3" s="17" t="s">
        <v>25</v>
      </c>
      <c r="BK3" s="17" t="s">
        <v>25</v>
      </c>
      <c r="BL3" s="17" t="s">
        <v>26</v>
      </c>
      <c r="BM3" s="17">
        <v>0</v>
      </c>
      <c r="BN3" s="17">
        <v>0</v>
      </c>
      <c r="BO3" s="17">
        <v>0</v>
      </c>
      <c r="BP3" s="17" t="s">
        <v>27</v>
      </c>
      <c r="BQ3" s="17">
        <v>0</v>
      </c>
      <c r="BR3" s="17">
        <v>0</v>
      </c>
      <c r="BS3" s="17">
        <v>0</v>
      </c>
      <c r="BT3" s="17" t="s">
        <v>568</v>
      </c>
      <c r="BU3" s="17">
        <v>0</v>
      </c>
      <c r="BV3" s="17">
        <v>0</v>
      </c>
      <c r="BW3" s="17">
        <v>0</v>
      </c>
      <c r="BX3" s="17" t="s">
        <v>396</v>
      </c>
      <c r="BY3" s="17" t="s">
        <v>562</v>
      </c>
      <c r="BZ3" s="17">
        <v>0</v>
      </c>
      <c r="CA3" s="17" t="s">
        <v>563</v>
      </c>
      <c r="CD3" s="17" t="s">
        <v>1200</v>
      </c>
      <c r="CE3" s="17" t="s">
        <v>1201</v>
      </c>
      <c r="CF3" s="17" t="s">
        <v>1202</v>
      </c>
      <c r="CG3" s="17" t="s">
        <v>132</v>
      </c>
      <c r="CH3" s="17" t="s">
        <v>357</v>
      </c>
      <c r="CI3" s="17" t="s">
        <v>357</v>
      </c>
      <c r="CJ3" s="17" t="s">
        <v>357</v>
      </c>
      <c r="CK3" s="17" t="s">
        <v>377</v>
      </c>
      <c r="CL3" s="17" t="s">
        <v>1203</v>
      </c>
      <c r="CM3" s="17" t="s">
        <v>826</v>
      </c>
      <c r="CN3" s="17" t="s">
        <v>90</v>
      </c>
      <c r="CO3" s="17" t="s">
        <v>25</v>
      </c>
      <c r="CP3" s="17" t="s">
        <v>382</v>
      </c>
      <c r="CQ3" s="17" t="s">
        <v>24</v>
      </c>
      <c r="CR3" s="17" t="s">
        <v>365</v>
      </c>
      <c r="CS3" s="17" t="s">
        <v>24</v>
      </c>
      <c r="CT3" s="17" t="s">
        <v>1204</v>
      </c>
      <c r="CU3" s="17" t="s">
        <v>133</v>
      </c>
      <c r="CZ3" s="17" t="s">
        <v>24</v>
      </c>
      <c r="DA3" s="17" t="s">
        <v>24</v>
      </c>
      <c r="DB3" s="17" t="s">
        <v>23</v>
      </c>
      <c r="DC3" s="17" t="s">
        <v>24</v>
      </c>
    </row>
    <row r="4" spans="1:214" x14ac:dyDescent="0.25">
      <c r="A4" s="17" t="s">
        <v>1205</v>
      </c>
      <c r="B4" s="17" t="s">
        <v>564</v>
      </c>
      <c r="C4" s="17" t="s">
        <v>346</v>
      </c>
      <c r="D4" s="17" t="s">
        <v>22</v>
      </c>
      <c r="E4" s="17">
        <v>1454</v>
      </c>
      <c r="F4" s="17" t="s">
        <v>1206</v>
      </c>
      <c r="G4" s="17" t="s">
        <v>565</v>
      </c>
      <c r="H4" s="17" t="s">
        <v>566</v>
      </c>
      <c r="I4" s="17" t="s">
        <v>565</v>
      </c>
      <c r="J4" s="17" t="s">
        <v>566</v>
      </c>
      <c r="K4" s="17">
        <v>250000</v>
      </c>
      <c r="L4" s="17">
        <v>0</v>
      </c>
      <c r="M4" s="17">
        <v>0</v>
      </c>
      <c r="N4" s="17">
        <v>250000</v>
      </c>
      <c r="O4" s="17">
        <v>2</v>
      </c>
      <c r="P4" s="17">
        <v>2</v>
      </c>
      <c r="Q4" s="17">
        <v>250000</v>
      </c>
      <c r="R4" s="17" t="s">
        <v>349</v>
      </c>
      <c r="S4" s="17">
        <v>0</v>
      </c>
      <c r="T4" s="17">
        <v>250000</v>
      </c>
      <c r="U4" s="17">
        <v>250000</v>
      </c>
      <c r="V4" s="17">
        <v>0</v>
      </c>
      <c r="W4" s="17">
        <v>0</v>
      </c>
      <c r="X4" s="17">
        <v>0</v>
      </c>
      <c r="Y4" s="17">
        <v>250000</v>
      </c>
      <c r="Z4" s="17">
        <v>0</v>
      </c>
      <c r="AA4" s="17" t="s">
        <v>23</v>
      </c>
      <c r="AB4" s="17" t="s">
        <v>350</v>
      </c>
      <c r="AC4" s="17" t="b">
        <v>1</v>
      </c>
      <c r="AD4" s="17">
        <v>0</v>
      </c>
      <c r="AE4" s="17" t="s">
        <v>23</v>
      </c>
      <c r="AF4" s="17" t="s">
        <v>23</v>
      </c>
      <c r="AG4" s="17" t="s">
        <v>1207</v>
      </c>
      <c r="AH4" s="17">
        <v>45736</v>
      </c>
      <c r="AI4" s="17" t="s">
        <v>1196</v>
      </c>
      <c r="AJ4" s="17" t="s">
        <v>25</v>
      </c>
      <c r="AK4" s="17" t="s">
        <v>1197</v>
      </c>
      <c r="AL4" s="17" t="s">
        <v>1208</v>
      </c>
      <c r="AM4" s="17" t="s">
        <v>24</v>
      </c>
      <c r="AN4" s="17" t="s">
        <v>25</v>
      </c>
      <c r="AO4" s="17" t="s">
        <v>371</v>
      </c>
      <c r="AP4" s="17" t="s">
        <v>351</v>
      </c>
      <c r="AQ4" s="17" t="s">
        <v>24</v>
      </c>
      <c r="AR4" s="17" t="s">
        <v>372</v>
      </c>
      <c r="AS4" s="17" t="s">
        <v>352</v>
      </c>
      <c r="AT4" s="17" t="s">
        <v>353</v>
      </c>
      <c r="AU4" s="17" t="s">
        <v>353</v>
      </c>
      <c r="AV4" s="17" t="s">
        <v>373</v>
      </c>
      <c r="AX4" s="17" t="s">
        <v>354</v>
      </c>
      <c r="AY4" s="17" t="s">
        <v>24</v>
      </c>
      <c r="AZ4" s="17" t="s">
        <v>1199</v>
      </c>
      <c r="BA4" s="17" t="s">
        <v>355</v>
      </c>
      <c r="BB4" s="17" t="s">
        <v>567</v>
      </c>
      <c r="BC4" s="17" t="s">
        <v>24</v>
      </c>
      <c r="BD4" s="17" t="s">
        <v>356</v>
      </c>
      <c r="BE4" s="17" t="s">
        <v>356</v>
      </c>
      <c r="BF4" s="17" t="s">
        <v>819</v>
      </c>
      <c r="BG4" s="17">
        <v>0</v>
      </c>
      <c r="BH4" s="17">
        <v>53202</v>
      </c>
      <c r="BI4" s="17" t="s">
        <v>25</v>
      </c>
      <c r="BJ4" s="17" t="s">
        <v>25</v>
      </c>
      <c r="BK4" s="17" t="s">
        <v>25</v>
      </c>
      <c r="BL4" s="17" t="s">
        <v>26</v>
      </c>
      <c r="BM4" s="17">
        <v>0</v>
      </c>
      <c r="BN4" s="17">
        <v>0</v>
      </c>
      <c r="BO4" s="17">
        <v>0</v>
      </c>
      <c r="BP4" s="17" t="s">
        <v>27</v>
      </c>
      <c r="BQ4" s="17">
        <v>0</v>
      </c>
      <c r="BR4" s="17">
        <v>0</v>
      </c>
      <c r="BS4" s="17">
        <v>0</v>
      </c>
      <c r="BT4" s="17" t="s">
        <v>28</v>
      </c>
      <c r="BU4" s="17">
        <v>0</v>
      </c>
      <c r="BV4" s="17">
        <v>0</v>
      </c>
      <c r="BW4" s="17">
        <v>0</v>
      </c>
      <c r="BX4" s="17" t="s">
        <v>396</v>
      </c>
      <c r="BY4" s="17" t="s">
        <v>562</v>
      </c>
      <c r="BZ4" s="17">
        <v>0</v>
      </c>
      <c r="CA4" s="17" t="s">
        <v>563</v>
      </c>
      <c r="CD4" s="17" t="s">
        <v>1209</v>
      </c>
      <c r="CE4" s="17" t="s">
        <v>1210</v>
      </c>
      <c r="CF4" s="17" t="s">
        <v>1211</v>
      </c>
      <c r="CG4" s="17" t="s">
        <v>132</v>
      </c>
      <c r="CH4" s="17" t="s">
        <v>357</v>
      </c>
      <c r="CI4" s="17" t="s">
        <v>357</v>
      </c>
      <c r="CJ4" s="17" t="s">
        <v>357</v>
      </c>
      <c r="CK4" s="17" t="s">
        <v>377</v>
      </c>
      <c r="CL4" s="17" t="s">
        <v>1203</v>
      </c>
      <c r="CM4" s="17" t="s">
        <v>826</v>
      </c>
      <c r="CN4" s="17" t="s">
        <v>90</v>
      </c>
      <c r="CO4" s="17" t="s">
        <v>25</v>
      </c>
      <c r="CP4" s="17" t="s">
        <v>382</v>
      </c>
      <c r="CQ4" s="17" t="s">
        <v>24</v>
      </c>
      <c r="CR4" s="17" t="s">
        <v>365</v>
      </c>
      <c r="CS4" s="17" t="s">
        <v>24</v>
      </c>
      <c r="CT4" s="17" t="s">
        <v>1204</v>
      </c>
      <c r="CU4" s="17" t="s">
        <v>133</v>
      </c>
      <c r="CZ4" s="17" t="s">
        <v>24</v>
      </c>
      <c r="DA4" s="17" t="s">
        <v>24</v>
      </c>
      <c r="DB4" s="17" t="s">
        <v>23</v>
      </c>
      <c r="DC4" s="17" t="s">
        <v>24</v>
      </c>
    </row>
    <row r="5" spans="1:214" x14ac:dyDescent="0.25">
      <c r="A5" s="17" t="s">
        <v>1073</v>
      </c>
      <c r="B5" s="17" t="s">
        <v>571</v>
      </c>
      <c r="C5" s="17" t="s">
        <v>1070</v>
      </c>
      <c r="D5" s="17" t="s">
        <v>1071</v>
      </c>
      <c r="E5" s="17">
        <v>1800</v>
      </c>
      <c r="F5" s="17" t="s">
        <v>44</v>
      </c>
      <c r="G5" s="17" t="s">
        <v>347</v>
      </c>
      <c r="H5" s="17" t="s">
        <v>348</v>
      </c>
      <c r="I5" s="17" t="s">
        <v>565</v>
      </c>
      <c r="J5" s="17" t="s">
        <v>566</v>
      </c>
      <c r="K5" s="17">
        <v>305000</v>
      </c>
      <c r="L5" s="17">
        <v>305000</v>
      </c>
      <c r="M5" s="17">
        <v>1</v>
      </c>
      <c r="N5" s="17">
        <v>0</v>
      </c>
      <c r="O5" s="17">
        <v>0</v>
      </c>
      <c r="P5" s="17">
        <v>1</v>
      </c>
      <c r="Q5" s="17">
        <v>305000</v>
      </c>
      <c r="R5" s="17" t="s">
        <v>384</v>
      </c>
      <c r="S5" s="17">
        <v>0</v>
      </c>
      <c r="T5" s="17">
        <v>2800000</v>
      </c>
      <c r="U5" s="17">
        <v>0</v>
      </c>
      <c r="V5" s="17">
        <v>2800000</v>
      </c>
      <c r="W5" s="17">
        <v>0</v>
      </c>
      <c r="X5" s="17">
        <v>0</v>
      </c>
      <c r="Y5" s="17">
        <v>2800000</v>
      </c>
      <c r="Z5" s="17">
        <v>0</v>
      </c>
      <c r="AA5" s="17" t="s">
        <v>23</v>
      </c>
      <c r="AB5" s="17" t="s">
        <v>350</v>
      </c>
      <c r="AC5" s="17" t="b">
        <v>1</v>
      </c>
      <c r="AD5" s="17">
        <v>0</v>
      </c>
      <c r="AE5" s="17" t="s">
        <v>23</v>
      </c>
      <c r="AF5" s="17" t="s">
        <v>23</v>
      </c>
      <c r="AG5" s="17" t="s">
        <v>45</v>
      </c>
      <c r="AH5" s="17">
        <v>45397</v>
      </c>
      <c r="AI5" s="17" t="s">
        <v>1072</v>
      </c>
      <c r="AJ5" s="17" t="s">
        <v>33</v>
      </c>
      <c r="AK5" s="17" t="s">
        <v>34</v>
      </c>
      <c r="AL5" s="17" t="s">
        <v>1212</v>
      </c>
      <c r="AM5" s="17" t="s">
        <v>24</v>
      </c>
      <c r="AN5" s="17" t="s">
        <v>1213</v>
      </c>
      <c r="AO5" s="17" t="s">
        <v>572</v>
      </c>
      <c r="AP5" s="17" t="s">
        <v>351</v>
      </c>
      <c r="AQ5" s="17" t="s">
        <v>1214</v>
      </c>
      <c r="AR5" s="17" t="s">
        <v>574</v>
      </c>
      <c r="AS5" s="17" t="s">
        <v>352</v>
      </c>
      <c r="AT5" s="17" t="s">
        <v>353</v>
      </c>
      <c r="AU5" s="17" t="s">
        <v>1215</v>
      </c>
      <c r="AV5" s="17" t="s">
        <v>373</v>
      </c>
      <c r="AX5" s="17" t="s">
        <v>374</v>
      </c>
      <c r="AY5" s="17" t="s">
        <v>24</v>
      </c>
      <c r="AZ5" s="17" t="s">
        <v>24</v>
      </c>
      <c r="BA5" s="17" t="s">
        <v>355</v>
      </c>
      <c r="BB5" s="17" t="s">
        <v>1216</v>
      </c>
      <c r="BC5" s="17" t="s">
        <v>24</v>
      </c>
      <c r="BD5" s="17" t="s">
        <v>356</v>
      </c>
      <c r="BE5" s="17" t="s">
        <v>1217</v>
      </c>
      <c r="BF5" s="17" t="s">
        <v>1218</v>
      </c>
      <c r="BG5" s="17">
        <v>0</v>
      </c>
      <c r="BH5" s="17">
        <v>53132</v>
      </c>
      <c r="BI5" s="17" t="s">
        <v>25</v>
      </c>
      <c r="BJ5" s="17" t="s">
        <v>25</v>
      </c>
      <c r="BK5" s="17" t="s">
        <v>25</v>
      </c>
      <c r="BL5" s="17" t="s">
        <v>35</v>
      </c>
      <c r="BM5" s="17">
        <v>0</v>
      </c>
      <c r="BN5" s="17">
        <v>0</v>
      </c>
      <c r="BO5" s="17">
        <v>0</v>
      </c>
      <c r="BP5" s="17" t="s">
        <v>36</v>
      </c>
      <c r="BQ5" s="17">
        <v>0</v>
      </c>
      <c r="BR5" s="17">
        <v>0</v>
      </c>
      <c r="BS5" s="17">
        <v>0</v>
      </c>
      <c r="BT5" s="17" t="s">
        <v>37</v>
      </c>
      <c r="BU5" s="17">
        <v>0</v>
      </c>
      <c r="BV5" s="17">
        <v>0</v>
      </c>
      <c r="BW5" s="17">
        <v>0</v>
      </c>
      <c r="BX5" s="17" t="s">
        <v>575</v>
      </c>
      <c r="BY5" s="17" t="s">
        <v>577</v>
      </c>
      <c r="BZ5" s="17">
        <v>1</v>
      </c>
      <c r="CA5" s="17" t="s">
        <v>578</v>
      </c>
      <c r="CD5" s="17" t="s">
        <v>1219</v>
      </c>
      <c r="CE5" s="17" t="s">
        <v>29</v>
      </c>
      <c r="CF5" s="17" t="s">
        <v>1220</v>
      </c>
      <c r="CG5" s="17" t="s">
        <v>30</v>
      </c>
      <c r="CH5" s="17" t="s">
        <v>357</v>
      </c>
      <c r="CI5" s="17" t="s">
        <v>375</v>
      </c>
      <c r="CJ5" s="17" t="s">
        <v>388</v>
      </c>
      <c r="CK5" s="17" t="s">
        <v>400</v>
      </c>
      <c r="CL5" s="17" t="s">
        <v>1221</v>
      </c>
      <c r="CM5" s="17" t="s">
        <v>1222</v>
      </c>
      <c r="CN5" s="17" t="s">
        <v>370</v>
      </c>
      <c r="CO5" s="17" t="s">
        <v>24</v>
      </c>
      <c r="CP5" s="17" t="s">
        <v>368</v>
      </c>
      <c r="CQ5" s="17" t="s">
        <v>364</v>
      </c>
      <c r="CR5" s="17" t="s">
        <v>365</v>
      </c>
      <c r="CS5" s="17" t="s">
        <v>23</v>
      </c>
      <c r="CT5" s="17" t="s">
        <v>1223</v>
      </c>
      <c r="CU5" s="17" t="s">
        <v>31</v>
      </c>
      <c r="CZ5" s="17" t="s">
        <v>24</v>
      </c>
      <c r="DA5" s="17" t="s">
        <v>24</v>
      </c>
      <c r="DB5" s="17" t="s">
        <v>24</v>
      </c>
      <c r="DC5" s="17" t="s">
        <v>24</v>
      </c>
    </row>
    <row r="6" spans="1:214" x14ac:dyDescent="0.25">
      <c r="A6" s="17" t="s">
        <v>1069</v>
      </c>
      <c r="B6" s="17" t="s">
        <v>571</v>
      </c>
      <c r="C6" s="17" t="s">
        <v>1070</v>
      </c>
      <c r="D6" s="17" t="s">
        <v>1071</v>
      </c>
      <c r="E6" s="17">
        <v>1800</v>
      </c>
      <c r="F6" s="17" t="s">
        <v>42</v>
      </c>
      <c r="G6" s="17" t="s">
        <v>347</v>
      </c>
      <c r="H6" s="17" t="s">
        <v>348</v>
      </c>
      <c r="I6" s="17" t="s">
        <v>565</v>
      </c>
      <c r="J6" s="17" t="s">
        <v>566</v>
      </c>
      <c r="K6" s="17">
        <v>337000</v>
      </c>
      <c r="L6" s="17">
        <v>337000</v>
      </c>
      <c r="M6" s="17">
        <v>1</v>
      </c>
      <c r="N6" s="17">
        <v>0</v>
      </c>
      <c r="O6" s="17">
        <v>0</v>
      </c>
      <c r="P6" s="17">
        <v>1</v>
      </c>
      <c r="Q6" s="17">
        <v>337000</v>
      </c>
      <c r="R6" s="17" t="s">
        <v>384</v>
      </c>
      <c r="S6" s="17">
        <v>0</v>
      </c>
      <c r="T6" s="17">
        <v>3000000</v>
      </c>
      <c r="U6" s="17">
        <v>0</v>
      </c>
      <c r="V6" s="17">
        <v>3000000</v>
      </c>
      <c r="W6" s="17">
        <v>0</v>
      </c>
      <c r="X6" s="17">
        <v>0</v>
      </c>
      <c r="Y6" s="17">
        <v>3000000</v>
      </c>
      <c r="Z6" s="17">
        <v>0</v>
      </c>
      <c r="AA6" s="17" t="s">
        <v>23</v>
      </c>
      <c r="AB6" s="17" t="s">
        <v>350</v>
      </c>
      <c r="AC6" s="17" t="b">
        <v>1</v>
      </c>
      <c r="AD6" s="17">
        <v>0</v>
      </c>
      <c r="AE6" s="17" t="s">
        <v>23</v>
      </c>
      <c r="AF6" s="17" t="s">
        <v>23</v>
      </c>
      <c r="AG6" s="17" t="s">
        <v>43</v>
      </c>
      <c r="AH6" s="17">
        <v>45400</v>
      </c>
      <c r="AI6" s="17" t="s">
        <v>1072</v>
      </c>
      <c r="AJ6" s="17" t="s">
        <v>33</v>
      </c>
      <c r="AK6" s="17" t="s">
        <v>34</v>
      </c>
      <c r="AL6" s="17" t="s">
        <v>1224</v>
      </c>
      <c r="AM6" s="17" t="s">
        <v>24</v>
      </c>
      <c r="AN6" s="17" t="s">
        <v>1225</v>
      </c>
      <c r="AO6" s="17" t="s">
        <v>1226</v>
      </c>
      <c r="AP6" s="17" t="s">
        <v>351</v>
      </c>
      <c r="AQ6" s="17" t="s">
        <v>573</v>
      </c>
      <c r="AR6" s="17" t="s">
        <v>574</v>
      </c>
      <c r="AS6" s="17" t="s">
        <v>352</v>
      </c>
      <c r="AT6" s="17" t="s">
        <v>353</v>
      </c>
      <c r="AU6" s="17" t="s">
        <v>1215</v>
      </c>
      <c r="AV6" s="17" t="s">
        <v>373</v>
      </c>
      <c r="AX6" s="17" t="s">
        <v>374</v>
      </c>
      <c r="AY6" s="17" t="s">
        <v>24</v>
      </c>
      <c r="AZ6" s="17" t="s">
        <v>24</v>
      </c>
      <c r="BA6" s="17" t="s">
        <v>355</v>
      </c>
      <c r="BB6" s="17" t="s">
        <v>1227</v>
      </c>
      <c r="BC6" s="17" t="s">
        <v>24</v>
      </c>
      <c r="BD6" s="17" t="s">
        <v>356</v>
      </c>
      <c r="BE6" s="17" t="s">
        <v>1217</v>
      </c>
      <c r="BF6" s="17" t="s">
        <v>1228</v>
      </c>
      <c r="BG6" s="17">
        <v>0</v>
      </c>
      <c r="BH6" s="17">
        <v>53132</v>
      </c>
      <c r="BI6" s="17" t="s">
        <v>25</v>
      </c>
      <c r="BJ6" s="17" t="s">
        <v>25</v>
      </c>
      <c r="BK6" s="17" t="s">
        <v>25</v>
      </c>
      <c r="BL6" s="17" t="s">
        <v>35</v>
      </c>
      <c r="BM6" s="17">
        <v>0</v>
      </c>
      <c r="BN6" s="17">
        <v>0</v>
      </c>
      <c r="BO6" s="17">
        <v>0</v>
      </c>
      <c r="BP6" s="17" t="s">
        <v>36</v>
      </c>
      <c r="BQ6" s="17">
        <v>0</v>
      </c>
      <c r="BR6" s="17">
        <v>0</v>
      </c>
      <c r="BS6" s="17">
        <v>0</v>
      </c>
      <c r="BT6" s="17" t="s">
        <v>37</v>
      </c>
      <c r="BU6" s="17">
        <v>0</v>
      </c>
      <c r="BV6" s="17">
        <v>0</v>
      </c>
      <c r="BW6" s="17">
        <v>0</v>
      </c>
      <c r="BX6" s="17" t="s">
        <v>575</v>
      </c>
      <c r="BY6" s="17" t="s">
        <v>1229</v>
      </c>
      <c r="BZ6" s="17">
        <v>1</v>
      </c>
      <c r="CA6" s="17" t="s">
        <v>1230</v>
      </c>
      <c r="CD6" s="17" t="s">
        <v>1231</v>
      </c>
      <c r="CE6" s="17" t="s">
        <v>29</v>
      </c>
      <c r="CF6" s="17" t="s">
        <v>1232</v>
      </c>
      <c r="CG6" s="17" t="s">
        <v>30</v>
      </c>
      <c r="CH6" s="17" t="s">
        <v>357</v>
      </c>
      <c r="CI6" s="17" t="s">
        <v>375</v>
      </c>
      <c r="CJ6" s="17" t="s">
        <v>388</v>
      </c>
      <c r="CK6" s="17" t="s">
        <v>400</v>
      </c>
      <c r="CL6" s="17" t="s">
        <v>1221</v>
      </c>
      <c r="CM6" s="17" t="s">
        <v>1222</v>
      </c>
      <c r="CN6" s="17" t="s">
        <v>370</v>
      </c>
      <c r="CO6" s="17" t="s">
        <v>24</v>
      </c>
      <c r="CP6" s="17" t="s">
        <v>368</v>
      </c>
      <c r="CQ6" s="17" t="s">
        <v>364</v>
      </c>
      <c r="CR6" s="17" t="s">
        <v>365</v>
      </c>
      <c r="CS6" s="17" t="s">
        <v>23</v>
      </c>
      <c r="CT6" s="17" t="s">
        <v>1223</v>
      </c>
      <c r="CU6" s="17" t="s">
        <v>31</v>
      </c>
      <c r="CZ6" s="17" t="s">
        <v>24</v>
      </c>
      <c r="DA6" s="17" t="s">
        <v>24</v>
      </c>
      <c r="DB6" s="17" t="s">
        <v>24</v>
      </c>
      <c r="DC6" s="17" t="s">
        <v>24</v>
      </c>
    </row>
    <row r="7" spans="1:214" x14ac:dyDescent="0.25">
      <c r="A7" s="17" t="s">
        <v>1074</v>
      </c>
      <c r="B7" s="17" t="s">
        <v>571</v>
      </c>
      <c r="C7" s="17" t="s">
        <v>1070</v>
      </c>
      <c r="D7" s="17" t="s">
        <v>1071</v>
      </c>
      <c r="E7" s="17">
        <v>1800</v>
      </c>
      <c r="F7" s="17" t="s">
        <v>46</v>
      </c>
      <c r="G7" s="17" t="s">
        <v>347</v>
      </c>
      <c r="H7" s="17" t="s">
        <v>348</v>
      </c>
      <c r="I7" s="17" t="s">
        <v>565</v>
      </c>
      <c r="J7" s="17" t="s">
        <v>566</v>
      </c>
      <c r="K7" s="17">
        <v>185000</v>
      </c>
      <c r="L7" s="17">
        <v>185000</v>
      </c>
      <c r="M7" s="17">
        <v>1</v>
      </c>
      <c r="N7" s="17">
        <v>0</v>
      </c>
      <c r="O7" s="17">
        <v>0</v>
      </c>
      <c r="P7" s="17">
        <v>1</v>
      </c>
      <c r="Q7" s="17">
        <v>185000</v>
      </c>
      <c r="R7" s="17" t="s">
        <v>384</v>
      </c>
      <c r="S7" s="17">
        <v>0</v>
      </c>
      <c r="T7" s="17">
        <v>1800000</v>
      </c>
      <c r="U7" s="17">
        <v>0</v>
      </c>
      <c r="V7" s="17">
        <v>1800000</v>
      </c>
      <c r="W7" s="17">
        <v>0</v>
      </c>
      <c r="X7" s="17">
        <v>0</v>
      </c>
      <c r="Y7" s="17">
        <v>1800000</v>
      </c>
      <c r="Z7" s="17">
        <v>0</v>
      </c>
      <c r="AA7" s="17" t="s">
        <v>23</v>
      </c>
      <c r="AB7" s="17" t="s">
        <v>350</v>
      </c>
      <c r="AC7" s="17" t="b">
        <v>1</v>
      </c>
      <c r="AD7" s="17">
        <v>0</v>
      </c>
      <c r="AE7" s="17" t="s">
        <v>23</v>
      </c>
      <c r="AF7" s="17" t="s">
        <v>23</v>
      </c>
      <c r="AG7" s="17" t="s">
        <v>579</v>
      </c>
      <c r="AH7" s="17">
        <v>45400</v>
      </c>
      <c r="AI7" s="17" t="s">
        <v>1072</v>
      </c>
      <c r="AJ7" s="17" t="s">
        <v>33</v>
      </c>
      <c r="AK7" s="17" t="s">
        <v>34</v>
      </c>
      <c r="AL7" s="17" t="s">
        <v>1233</v>
      </c>
      <c r="AM7" s="17" t="s">
        <v>24</v>
      </c>
      <c r="AN7" s="17" t="s">
        <v>1234</v>
      </c>
      <c r="AO7" s="17" t="s">
        <v>1235</v>
      </c>
      <c r="AP7" s="17" t="s">
        <v>351</v>
      </c>
      <c r="AQ7" s="17" t="s">
        <v>386</v>
      </c>
      <c r="AR7" s="17" t="s">
        <v>580</v>
      </c>
      <c r="AS7" s="17" t="s">
        <v>352</v>
      </c>
      <c r="AT7" s="17" t="s">
        <v>353</v>
      </c>
      <c r="AU7" s="17" t="s">
        <v>1236</v>
      </c>
      <c r="AV7" s="17" t="s">
        <v>373</v>
      </c>
      <c r="AX7" s="17" t="s">
        <v>374</v>
      </c>
      <c r="AY7" s="17" t="s">
        <v>24</v>
      </c>
      <c r="AZ7" s="17" t="s">
        <v>24</v>
      </c>
      <c r="BA7" s="17" t="s">
        <v>355</v>
      </c>
      <c r="BB7" s="17" t="s">
        <v>1237</v>
      </c>
      <c r="BC7" s="17" t="s">
        <v>24</v>
      </c>
      <c r="BD7" s="17" t="s">
        <v>356</v>
      </c>
      <c r="BE7" s="17" t="s">
        <v>1238</v>
      </c>
      <c r="BF7" s="17" t="s">
        <v>1239</v>
      </c>
      <c r="BG7" s="17">
        <v>0</v>
      </c>
      <c r="BH7" s="17">
        <v>53132</v>
      </c>
      <c r="BI7" s="17" t="s">
        <v>25</v>
      </c>
      <c r="BJ7" s="17" t="s">
        <v>25</v>
      </c>
      <c r="BK7" s="17" t="s">
        <v>25</v>
      </c>
      <c r="BL7" s="17" t="s">
        <v>35</v>
      </c>
      <c r="BM7" s="17">
        <v>0</v>
      </c>
      <c r="BN7" s="17">
        <v>0</v>
      </c>
      <c r="BO7" s="17">
        <v>0</v>
      </c>
      <c r="BP7" s="17" t="s">
        <v>36</v>
      </c>
      <c r="BQ7" s="17">
        <v>0</v>
      </c>
      <c r="BR7" s="17">
        <v>0</v>
      </c>
      <c r="BS7" s="17">
        <v>0</v>
      </c>
      <c r="BT7" s="17" t="s">
        <v>37</v>
      </c>
      <c r="BU7" s="17">
        <v>0</v>
      </c>
      <c r="BV7" s="17">
        <v>0</v>
      </c>
      <c r="BW7" s="17">
        <v>0</v>
      </c>
      <c r="BX7" s="17" t="s">
        <v>575</v>
      </c>
      <c r="BY7" s="17" t="s">
        <v>1240</v>
      </c>
      <c r="BZ7" s="17">
        <v>1</v>
      </c>
      <c r="CA7" s="17" t="s">
        <v>1241</v>
      </c>
      <c r="CD7" s="17" t="s">
        <v>1242</v>
      </c>
      <c r="CE7" s="17" t="s">
        <v>1243</v>
      </c>
      <c r="CF7" s="17" t="s">
        <v>1244</v>
      </c>
      <c r="CG7" s="17" t="s">
        <v>30</v>
      </c>
      <c r="CH7" s="17" t="s">
        <v>357</v>
      </c>
      <c r="CI7" s="17" t="s">
        <v>377</v>
      </c>
      <c r="CJ7" s="17" t="s">
        <v>388</v>
      </c>
      <c r="CK7" s="17" t="s">
        <v>400</v>
      </c>
      <c r="CL7" s="17" t="s">
        <v>569</v>
      </c>
      <c r="CM7" s="17" t="s">
        <v>569</v>
      </c>
      <c r="CN7" s="17" t="s">
        <v>367</v>
      </c>
      <c r="CO7" s="17" t="s">
        <v>25</v>
      </c>
      <c r="CP7" s="17" t="s">
        <v>368</v>
      </c>
      <c r="CQ7" s="17" t="s">
        <v>364</v>
      </c>
      <c r="CR7" s="17" t="s">
        <v>365</v>
      </c>
      <c r="CS7" s="17" t="s">
        <v>23</v>
      </c>
      <c r="CT7" s="17" t="s">
        <v>1223</v>
      </c>
      <c r="CU7" s="17" t="s">
        <v>31</v>
      </c>
      <c r="CZ7" s="17" t="s">
        <v>24</v>
      </c>
      <c r="DA7" s="17" t="s">
        <v>24</v>
      </c>
      <c r="DB7" s="17" t="s">
        <v>24</v>
      </c>
      <c r="DC7" s="17" t="s">
        <v>24</v>
      </c>
    </row>
    <row r="8" spans="1:214" x14ac:dyDescent="0.25">
      <c r="A8" s="17" t="s">
        <v>1075</v>
      </c>
      <c r="B8" s="17" t="s">
        <v>571</v>
      </c>
      <c r="C8" s="17" t="s">
        <v>1070</v>
      </c>
      <c r="D8" s="17" t="s">
        <v>1071</v>
      </c>
      <c r="E8" s="17">
        <v>1800</v>
      </c>
      <c r="F8" s="17" t="s">
        <v>581</v>
      </c>
      <c r="G8" s="17" t="s">
        <v>347</v>
      </c>
      <c r="H8" s="17" t="s">
        <v>348</v>
      </c>
      <c r="I8" s="17" t="s">
        <v>565</v>
      </c>
      <c r="J8" s="17" t="s">
        <v>566</v>
      </c>
      <c r="K8" s="17">
        <v>485000</v>
      </c>
      <c r="L8" s="17">
        <v>485000</v>
      </c>
      <c r="M8" s="17">
        <v>1</v>
      </c>
      <c r="N8" s="17">
        <v>0</v>
      </c>
      <c r="O8" s="17">
        <v>0</v>
      </c>
      <c r="P8" s="17">
        <v>1</v>
      </c>
      <c r="Q8" s="17">
        <v>485000</v>
      </c>
      <c r="R8" s="17" t="s">
        <v>384</v>
      </c>
      <c r="S8" s="17">
        <v>0</v>
      </c>
      <c r="T8" s="17">
        <v>4300000</v>
      </c>
      <c r="U8" s="17">
        <v>0</v>
      </c>
      <c r="V8" s="17">
        <v>4300000</v>
      </c>
      <c r="W8" s="17">
        <v>0</v>
      </c>
      <c r="X8" s="17">
        <v>0</v>
      </c>
      <c r="Y8" s="17">
        <v>4300000</v>
      </c>
      <c r="Z8" s="17">
        <v>0</v>
      </c>
      <c r="AA8" s="17" t="s">
        <v>23</v>
      </c>
      <c r="AB8" s="17" t="s">
        <v>350</v>
      </c>
      <c r="AC8" s="17" t="b">
        <v>1</v>
      </c>
      <c r="AD8" s="17">
        <v>0</v>
      </c>
      <c r="AE8" s="17" t="s">
        <v>23</v>
      </c>
      <c r="AF8" s="17" t="s">
        <v>23</v>
      </c>
      <c r="AG8" s="17" t="s">
        <v>582</v>
      </c>
      <c r="AH8" s="17">
        <v>45400</v>
      </c>
      <c r="AI8" s="17" t="s">
        <v>1072</v>
      </c>
      <c r="AJ8" s="17" t="s">
        <v>33</v>
      </c>
      <c r="AK8" s="17" t="s">
        <v>34</v>
      </c>
      <c r="AL8" s="17" t="s">
        <v>1245</v>
      </c>
      <c r="AM8" s="17" t="s">
        <v>24</v>
      </c>
      <c r="AN8" s="17" t="s">
        <v>1246</v>
      </c>
      <c r="AO8" s="17" t="s">
        <v>583</v>
      </c>
      <c r="AP8" s="17" t="s">
        <v>351</v>
      </c>
      <c r="AQ8" s="17" t="s">
        <v>584</v>
      </c>
      <c r="AR8" s="17" t="s">
        <v>574</v>
      </c>
      <c r="AS8" s="17" t="s">
        <v>352</v>
      </c>
      <c r="AT8" s="17" t="s">
        <v>1247</v>
      </c>
      <c r="AU8" s="17" t="s">
        <v>353</v>
      </c>
      <c r="AV8" s="17" t="s">
        <v>373</v>
      </c>
      <c r="AX8" s="17" t="s">
        <v>374</v>
      </c>
      <c r="AY8" s="17" t="s">
        <v>24</v>
      </c>
      <c r="AZ8" s="17" t="s">
        <v>24</v>
      </c>
      <c r="BA8" s="17" t="s">
        <v>355</v>
      </c>
      <c r="BB8" s="17" t="s">
        <v>1248</v>
      </c>
      <c r="BC8" s="17" t="s">
        <v>24</v>
      </c>
      <c r="BD8" s="17" t="s">
        <v>356</v>
      </c>
      <c r="BE8" s="17" t="s">
        <v>1238</v>
      </c>
      <c r="BF8" s="17" t="s">
        <v>585</v>
      </c>
      <c r="BG8" s="17">
        <v>0</v>
      </c>
      <c r="BH8" s="17">
        <v>53132</v>
      </c>
      <c r="BI8" s="17" t="s">
        <v>25</v>
      </c>
      <c r="BJ8" s="17" t="s">
        <v>25</v>
      </c>
      <c r="BK8" s="17" t="s">
        <v>25</v>
      </c>
      <c r="BL8" s="17" t="s">
        <v>35</v>
      </c>
      <c r="BM8" s="17">
        <v>0</v>
      </c>
      <c r="BN8" s="17">
        <v>0</v>
      </c>
      <c r="BO8" s="17">
        <v>0</v>
      </c>
      <c r="BP8" s="17" t="s">
        <v>36</v>
      </c>
      <c r="BQ8" s="17">
        <v>0</v>
      </c>
      <c r="BR8" s="17">
        <v>0</v>
      </c>
      <c r="BS8" s="17">
        <v>0</v>
      </c>
      <c r="BT8" s="17" t="s">
        <v>586</v>
      </c>
      <c r="BU8" s="17">
        <v>0</v>
      </c>
      <c r="BV8" s="17">
        <v>0</v>
      </c>
      <c r="BW8" s="17">
        <v>0</v>
      </c>
      <c r="BX8" s="17" t="s">
        <v>575</v>
      </c>
      <c r="BY8" s="17" t="s">
        <v>1249</v>
      </c>
      <c r="BZ8" s="17">
        <v>1</v>
      </c>
      <c r="CA8" s="17" t="s">
        <v>1250</v>
      </c>
      <c r="CD8" s="17" t="s">
        <v>1251</v>
      </c>
      <c r="CE8" s="17" t="s">
        <v>167</v>
      </c>
      <c r="CF8" s="17" t="s">
        <v>1252</v>
      </c>
      <c r="CG8" s="17" t="s">
        <v>30</v>
      </c>
      <c r="CH8" s="17" t="s">
        <v>357</v>
      </c>
      <c r="CI8" s="17" t="s">
        <v>377</v>
      </c>
      <c r="CJ8" s="17" t="s">
        <v>388</v>
      </c>
      <c r="CK8" s="17" t="s">
        <v>576</v>
      </c>
      <c r="CL8" s="17" t="s">
        <v>400</v>
      </c>
      <c r="CM8" s="17" t="s">
        <v>826</v>
      </c>
      <c r="CN8" s="17" t="s">
        <v>370</v>
      </c>
      <c r="CO8" s="17" t="s">
        <v>24</v>
      </c>
      <c r="CP8" s="17" t="s">
        <v>368</v>
      </c>
      <c r="CQ8" s="17" t="s">
        <v>364</v>
      </c>
      <c r="CR8" s="17" t="s">
        <v>365</v>
      </c>
      <c r="CS8" s="17" t="s">
        <v>23</v>
      </c>
      <c r="CT8" s="17" t="s">
        <v>1223</v>
      </c>
      <c r="CU8" s="17" t="s">
        <v>31</v>
      </c>
      <c r="CZ8" s="17" t="s">
        <v>24</v>
      </c>
      <c r="DA8" s="17" t="s">
        <v>24</v>
      </c>
      <c r="DB8" s="17" t="s">
        <v>24</v>
      </c>
      <c r="DC8" s="17" t="s">
        <v>24</v>
      </c>
    </row>
    <row r="9" spans="1:214" x14ac:dyDescent="0.25">
      <c r="A9" s="17" t="s">
        <v>1253</v>
      </c>
      <c r="B9" s="17" t="s">
        <v>571</v>
      </c>
      <c r="C9" s="17" t="s">
        <v>1070</v>
      </c>
      <c r="D9" s="17" t="s">
        <v>1071</v>
      </c>
      <c r="E9" s="17">
        <v>1800</v>
      </c>
      <c r="F9" s="17" t="s">
        <v>1254</v>
      </c>
      <c r="G9" s="17" t="s">
        <v>347</v>
      </c>
      <c r="H9" s="17" t="s">
        <v>348</v>
      </c>
      <c r="I9" s="17" t="s">
        <v>565</v>
      </c>
      <c r="J9" s="17" t="s">
        <v>566</v>
      </c>
      <c r="K9" s="17">
        <v>181670</v>
      </c>
      <c r="L9" s="17">
        <v>0</v>
      </c>
      <c r="M9" s="17">
        <v>0</v>
      </c>
      <c r="N9" s="17">
        <v>181670</v>
      </c>
      <c r="O9" s="17">
        <v>2</v>
      </c>
      <c r="P9" s="17">
        <v>2</v>
      </c>
      <c r="Q9" s="17">
        <v>181670</v>
      </c>
      <c r="R9" s="17" t="s">
        <v>349</v>
      </c>
      <c r="S9" s="17">
        <v>0</v>
      </c>
      <c r="T9" s="17">
        <v>1800000</v>
      </c>
      <c r="U9" s="17">
        <v>0</v>
      </c>
      <c r="V9" s="17">
        <v>1800000</v>
      </c>
      <c r="W9" s="17">
        <v>0</v>
      </c>
      <c r="X9" s="17">
        <v>0</v>
      </c>
      <c r="Y9" s="17">
        <v>1800000</v>
      </c>
      <c r="Z9" s="17">
        <v>0</v>
      </c>
      <c r="AA9" s="17" t="s">
        <v>23</v>
      </c>
      <c r="AB9" s="17" t="s">
        <v>350</v>
      </c>
      <c r="AC9" s="17" t="b">
        <v>1</v>
      </c>
      <c r="AD9" s="17">
        <v>0</v>
      </c>
      <c r="AE9" s="17" t="s">
        <v>491</v>
      </c>
      <c r="AF9" s="17" t="s">
        <v>23</v>
      </c>
      <c r="AG9" s="17" t="s">
        <v>1255</v>
      </c>
      <c r="AH9" s="17">
        <v>45765</v>
      </c>
      <c r="AI9" s="17" t="s">
        <v>1072</v>
      </c>
      <c r="AJ9" s="17" t="s">
        <v>33</v>
      </c>
      <c r="AK9" s="17" t="s">
        <v>34</v>
      </c>
      <c r="AL9" s="17" t="s">
        <v>1256</v>
      </c>
      <c r="AM9" s="17" t="s">
        <v>24</v>
      </c>
      <c r="AN9" s="17" t="s">
        <v>1257</v>
      </c>
      <c r="AO9" s="17" t="s">
        <v>1258</v>
      </c>
      <c r="AP9" s="17" t="s">
        <v>351</v>
      </c>
      <c r="AQ9" s="17" t="s">
        <v>1259</v>
      </c>
      <c r="AR9" s="17" t="s">
        <v>372</v>
      </c>
      <c r="AS9" s="17" t="s">
        <v>352</v>
      </c>
      <c r="AT9" s="17" t="s">
        <v>1260</v>
      </c>
      <c r="AU9" s="17" t="s">
        <v>353</v>
      </c>
      <c r="AV9" s="17" t="s">
        <v>373</v>
      </c>
      <c r="AY9" s="17" t="s">
        <v>24</v>
      </c>
      <c r="AZ9" s="17" t="s">
        <v>24</v>
      </c>
      <c r="BA9" s="17" t="s">
        <v>355</v>
      </c>
      <c r="BB9" s="17" t="s">
        <v>1261</v>
      </c>
      <c r="BC9" s="17" t="s">
        <v>24</v>
      </c>
      <c r="BD9" s="17" t="s">
        <v>356</v>
      </c>
      <c r="BE9" s="17" t="s">
        <v>356</v>
      </c>
      <c r="BF9" s="17" t="s">
        <v>1262</v>
      </c>
      <c r="BG9" s="17">
        <v>0</v>
      </c>
      <c r="BL9" s="17" t="s">
        <v>35</v>
      </c>
      <c r="BM9" s="17">
        <v>0</v>
      </c>
      <c r="BN9" s="17">
        <v>0</v>
      </c>
      <c r="BO9" s="17">
        <v>0</v>
      </c>
      <c r="BP9" s="17" t="s">
        <v>36</v>
      </c>
      <c r="BQ9" s="17">
        <v>0</v>
      </c>
      <c r="BR9" s="17">
        <v>0</v>
      </c>
      <c r="BS9" s="17">
        <v>0</v>
      </c>
      <c r="BT9" s="17" t="s">
        <v>37</v>
      </c>
      <c r="BU9" s="17">
        <v>0</v>
      </c>
      <c r="BV9" s="17">
        <v>0</v>
      </c>
      <c r="BW9" s="17">
        <v>0</v>
      </c>
      <c r="BX9" s="17" t="s">
        <v>396</v>
      </c>
      <c r="BY9" s="17" t="s">
        <v>562</v>
      </c>
      <c r="BZ9" s="17">
        <v>0</v>
      </c>
      <c r="CA9" s="17" t="s">
        <v>563</v>
      </c>
      <c r="CD9" s="17" t="s">
        <v>1263</v>
      </c>
      <c r="CE9" s="17" t="s">
        <v>167</v>
      </c>
      <c r="CF9" s="17" t="s">
        <v>1264</v>
      </c>
      <c r="CG9" s="17" t="s">
        <v>30</v>
      </c>
      <c r="CH9" s="17" t="s">
        <v>357</v>
      </c>
      <c r="CI9" s="17" t="s">
        <v>375</v>
      </c>
      <c r="CJ9" s="17" t="s">
        <v>388</v>
      </c>
      <c r="CK9" s="17" t="s">
        <v>576</v>
      </c>
      <c r="CL9" s="17" t="s">
        <v>1221</v>
      </c>
      <c r="CM9" s="17" t="s">
        <v>569</v>
      </c>
      <c r="CN9" s="17" t="s">
        <v>370</v>
      </c>
      <c r="CO9" s="17" t="s">
        <v>24</v>
      </c>
      <c r="CP9" s="17" t="s">
        <v>368</v>
      </c>
      <c r="CQ9" s="17" t="s">
        <v>364</v>
      </c>
      <c r="CR9" s="17" t="s">
        <v>365</v>
      </c>
      <c r="CS9" s="17" t="s">
        <v>23</v>
      </c>
      <c r="CT9" s="17" t="s">
        <v>1265</v>
      </c>
      <c r="CU9" s="17" t="s">
        <v>31</v>
      </c>
      <c r="CZ9" s="17" t="s">
        <v>24</v>
      </c>
      <c r="DA9" s="17" t="s">
        <v>24</v>
      </c>
      <c r="DB9" s="17" t="s">
        <v>24</v>
      </c>
      <c r="DC9" s="17" t="s">
        <v>24</v>
      </c>
    </row>
    <row r="10" spans="1:214" x14ac:dyDescent="0.25">
      <c r="A10" s="17" t="s">
        <v>1266</v>
      </c>
      <c r="B10" s="17" t="s">
        <v>571</v>
      </c>
      <c r="C10" s="17" t="s">
        <v>1070</v>
      </c>
      <c r="D10" s="17" t="s">
        <v>1071</v>
      </c>
      <c r="E10" s="17">
        <v>1800</v>
      </c>
      <c r="F10" s="17" t="s">
        <v>1267</v>
      </c>
      <c r="G10" s="17" t="s">
        <v>347</v>
      </c>
      <c r="H10" s="17" t="s">
        <v>348</v>
      </c>
      <c r="I10" s="17" t="s">
        <v>565</v>
      </c>
      <c r="J10" s="17" t="s">
        <v>566</v>
      </c>
      <c r="K10" s="17">
        <v>215010</v>
      </c>
      <c r="L10" s="17">
        <v>0</v>
      </c>
      <c r="M10" s="17">
        <v>0</v>
      </c>
      <c r="N10" s="17">
        <v>215010</v>
      </c>
      <c r="O10" s="17">
        <v>2</v>
      </c>
      <c r="P10" s="17">
        <v>2</v>
      </c>
      <c r="Q10" s="17">
        <v>215010</v>
      </c>
      <c r="R10" s="17" t="s">
        <v>349</v>
      </c>
      <c r="S10" s="17">
        <v>0</v>
      </c>
      <c r="T10" s="17">
        <v>165000</v>
      </c>
      <c r="U10" s="17">
        <v>165000</v>
      </c>
      <c r="V10" s="17">
        <v>0</v>
      </c>
      <c r="W10" s="17">
        <v>0</v>
      </c>
      <c r="X10" s="17">
        <v>0</v>
      </c>
      <c r="Y10" s="17">
        <v>165000</v>
      </c>
      <c r="Z10" s="17">
        <v>0</v>
      </c>
      <c r="AA10" s="17" t="s">
        <v>23</v>
      </c>
      <c r="AB10" s="17" t="s">
        <v>350</v>
      </c>
      <c r="AC10" s="17" t="b">
        <v>1</v>
      </c>
      <c r="AD10" s="17">
        <v>0</v>
      </c>
      <c r="AE10" s="17" t="s">
        <v>491</v>
      </c>
      <c r="AF10" s="17" t="s">
        <v>23</v>
      </c>
      <c r="AG10" s="17" t="s">
        <v>1268</v>
      </c>
      <c r="AH10" s="17">
        <v>45765</v>
      </c>
      <c r="AI10" s="17" t="s">
        <v>1072</v>
      </c>
      <c r="AJ10" s="17" t="s">
        <v>33</v>
      </c>
      <c r="AK10" s="17" t="s">
        <v>34</v>
      </c>
      <c r="AL10" s="17" t="s">
        <v>1269</v>
      </c>
      <c r="AM10" s="17" t="s">
        <v>24</v>
      </c>
      <c r="AN10" s="17" t="s">
        <v>1270</v>
      </c>
      <c r="AO10" s="17" t="s">
        <v>1271</v>
      </c>
      <c r="AP10" s="17" t="s">
        <v>351</v>
      </c>
      <c r="AQ10" s="17" t="s">
        <v>1272</v>
      </c>
      <c r="AR10" s="17" t="s">
        <v>372</v>
      </c>
      <c r="AS10" s="17" t="s">
        <v>352</v>
      </c>
      <c r="AT10" s="17" t="s">
        <v>353</v>
      </c>
      <c r="AU10" s="17" t="s">
        <v>353</v>
      </c>
      <c r="AV10" s="17" t="s">
        <v>373</v>
      </c>
      <c r="AX10" s="17" t="s">
        <v>374</v>
      </c>
      <c r="AY10" s="17" t="s">
        <v>24</v>
      </c>
      <c r="AZ10" s="17" t="s">
        <v>24</v>
      </c>
      <c r="BA10" s="17" t="s">
        <v>355</v>
      </c>
      <c r="BB10" s="17" t="s">
        <v>1273</v>
      </c>
      <c r="BC10" s="17" t="s">
        <v>24</v>
      </c>
      <c r="BD10" s="17" t="s">
        <v>356</v>
      </c>
      <c r="BE10" s="17" t="s">
        <v>356</v>
      </c>
      <c r="BF10" s="17" t="s">
        <v>379</v>
      </c>
      <c r="BG10" s="17">
        <v>0</v>
      </c>
      <c r="BH10" s="17">
        <v>53132</v>
      </c>
      <c r="BI10" s="17" t="s">
        <v>25</v>
      </c>
      <c r="BJ10" s="17" t="s">
        <v>25</v>
      </c>
      <c r="BK10" s="17" t="s">
        <v>25</v>
      </c>
      <c r="BL10" s="17" t="s">
        <v>35</v>
      </c>
      <c r="BM10" s="17">
        <v>0</v>
      </c>
      <c r="BN10" s="17">
        <v>0</v>
      </c>
      <c r="BO10" s="17">
        <v>0</v>
      </c>
      <c r="BP10" s="17" t="s">
        <v>36</v>
      </c>
      <c r="BQ10" s="17">
        <v>0</v>
      </c>
      <c r="BR10" s="17">
        <v>0</v>
      </c>
      <c r="BS10" s="17">
        <v>0</v>
      </c>
      <c r="BT10" s="17" t="s">
        <v>37</v>
      </c>
      <c r="BU10" s="17">
        <v>0</v>
      </c>
      <c r="BV10" s="17">
        <v>0</v>
      </c>
      <c r="BW10" s="17">
        <v>0</v>
      </c>
      <c r="BX10" s="17" t="s">
        <v>642</v>
      </c>
      <c r="BY10" s="17" t="s">
        <v>1274</v>
      </c>
      <c r="BZ10" s="17">
        <v>1</v>
      </c>
      <c r="CA10" s="17" t="s">
        <v>1275</v>
      </c>
      <c r="CD10" s="17" t="s">
        <v>1276</v>
      </c>
      <c r="CE10" s="17" t="s">
        <v>156</v>
      </c>
      <c r="CF10" s="17" t="s">
        <v>1264</v>
      </c>
      <c r="CG10" s="17" t="s">
        <v>30</v>
      </c>
      <c r="CH10" s="17" t="s">
        <v>357</v>
      </c>
      <c r="CI10" s="17" t="s">
        <v>1277</v>
      </c>
      <c r="CJ10" s="17" t="s">
        <v>1277</v>
      </c>
      <c r="CK10" s="17" t="s">
        <v>1277</v>
      </c>
      <c r="CL10" s="17" t="s">
        <v>1277</v>
      </c>
      <c r="CM10" s="17" t="s">
        <v>1277</v>
      </c>
      <c r="CN10" s="17" t="s">
        <v>370</v>
      </c>
      <c r="CO10" s="17" t="s">
        <v>24</v>
      </c>
      <c r="CP10" s="17" t="s">
        <v>368</v>
      </c>
      <c r="CQ10" s="17" t="s">
        <v>364</v>
      </c>
      <c r="CR10" s="17" t="s">
        <v>365</v>
      </c>
      <c r="CS10" s="17" t="s">
        <v>23</v>
      </c>
      <c r="CT10" s="17" t="s">
        <v>1278</v>
      </c>
      <c r="CU10" s="17" t="s">
        <v>31</v>
      </c>
      <c r="CZ10" s="17" t="s">
        <v>24</v>
      </c>
      <c r="DA10" s="17" t="s">
        <v>24</v>
      </c>
      <c r="DB10" s="17" t="s">
        <v>24</v>
      </c>
      <c r="DC10" s="17" t="s">
        <v>24</v>
      </c>
    </row>
    <row r="11" spans="1:214" x14ac:dyDescent="0.25">
      <c r="A11" s="17" t="s">
        <v>1076</v>
      </c>
      <c r="B11" s="17" t="s">
        <v>588</v>
      </c>
      <c r="C11" s="17" t="s">
        <v>389</v>
      </c>
      <c r="D11" s="17" t="s">
        <v>47</v>
      </c>
      <c r="E11" s="17">
        <v>1700</v>
      </c>
      <c r="F11" s="17" t="s">
        <v>589</v>
      </c>
      <c r="G11" s="17" t="s">
        <v>347</v>
      </c>
      <c r="H11" s="17" t="s">
        <v>348</v>
      </c>
      <c r="I11" s="17" t="s">
        <v>565</v>
      </c>
      <c r="J11" s="17" t="s">
        <v>566</v>
      </c>
      <c r="K11" s="17">
        <v>641510</v>
      </c>
      <c r="L11" s="17">
        <v>641510</v>
      </c>
      <c r="M11" s="17">
        <v>1</v>
      </c>
      <c r="N11" s="17">
        <v>0</v>
      </c>
      <c r="O11" s="17">
        <v>0</v>
      </c>
      <c r="P11" s="17">
        <v>1</v>
      </c>
      <c r="Q11" s="17">
        <v>641510</v>
      </c>
      <c r="R11" s="17" t="s">
        <v>384</v>
      </c>
      <c r="S11" s="17">
        <v>0</v>
      </c>
      <c r="T11" s="17">
        <v>6529678</v>
      </c>
      <c r="U11" s="17">
        <v>0</v>
      </c>
      <c r="V11" s="17">
        <v>6529678</v>
      </c>
      <c r="W11" s="17">
        <v>0</v>
      </c>
      <c r="X11" s="17">
        <v>0</v>
      </c>
      <c r="Y11" s="17">
        <v>6529678</v>
      </c>
      <c r="Z11" s="17">
        <v>0</v>
      </c>
      <c r="AA11" s="17" t="s">
        <v>23</v>
      </c>
      <c r="AB11" s="17" t="s">
        <v>350</v>
      </c>
      <c r="AC11" s="17" t="b">
        <v>1</v>
      </c>
      <c r="AD11" s="17">
        <v>0</v>
      </c>
      <c r="AE11" s="17" t="s">
        <v>23</v>
      </c>
      <c r="AF11" s="17" t="s">
        <v>23</v>
      </c>
      <c r="AG11" s="17" t="s">
        <v>590</v>
      </c>
      <c r="AH11" s="17">
        <v>45401</v>
      </c>
      <c r="AI11" s="17" t="s">
        <v>1077</v>
      </c>
      <c r="AJ11" s="17" t="s">
        <v>591</v>
      </c>
      <c r="AK11" s="17" t="s">
        <v>592</v>
      </c>
      <c r="AL11" s="17" t="s">
        <v>1279</v>
      </c>
      <c r="AM11" s="17" t="s">
        <v>23</v>
      </c>
      <c r="AN11" s="17" t="s">
        <v>593</v>
      </c>
      <c r="AO11" s="17" t="s">
        <v>371</v>
      </c>
      <c r="AP11" s="17" t="s">
        <v>392</v>
      </c>
      <c r="AQ11" s="17" t="s">
        <v>594</v>
      </c>
      <c r="AR11" s="17" t="s">
        <v>372</v>
      </c>
      <c r="AS11" s="17" t="s">
        <v>352</v>
      </c>
      <c r="AT11" s="17" t="s">
        <v>595</v>
      </c>
      <c r="AU11" s="17" t="s">
        <v>353</v>
      </c>
      <c r="AV11" s="17" t="s">
        <v>373</v>
      </c>
      <c r="AX11" s="17" t="s">
        <v>374</v>
      </c>
      <c r="AY11" s="17" t="s">
        <v>24</v>
      </c>
      <c r="AZ11" s="17" t="s">
        <v>24</v>
      </c>
      <c r="BA11" s="17" t="s">
        <v>355</v>
      </c>
      <c r="BB11" s="17" t="s">
        <v>1280</v>
      </c>
      <c r="BC11" s="17" t="s">
        <v>24</v>
      </c>
      <c r="BD11" s="17" t="s">
        <v>356</v>
      </c>
      <c r="BE11" s="17" t="s">
        <v>356</v>
      </c>
      <c r="BF11" s="17" t="s">
        <v>379</v>
      </c>
      <c r="BG11" s="17">
        <v>0</v>
      </c>
      <c r="BH11" s="17">
        <v>53226</v>
      </c>
      <c r="BI11" s="17" t="s">
        <v>25</v>
      </c>
      <c r="BJ11" s="17" t="s">
        <v>25</v>
      </c>
      <c r="BK11" s="17" t="s">
        <v>25</v>
      </c>
      <c r="BL11" s="17" t="s">
        <v>50</v>
      </c>
      <c r="BM11" s="17">
        <v>0</v>
      </c>
      <c r="BN11" s="17">
        <v>0</v>
      </c>
      <c r="BO11" s="17">
        <v>0</v>
      </c>
      <c r="BP11" s="17" t="s">
        <v>51</v>
      </c>
      <c r="BQ11" s="17">
        <v>0</v>
      </c>
      <c r="BR11" s="17">
        <v>0</v>
      </c>
      <c r="BS11" s="17">
        <v>0</v>
      </c>
      <c r="BT11" s="17" t="s">
        <v>596</v>
      </c>
      <c r="BU11" s="17">
        <v>0</v>
      </c>
      <c r="BV11" s="17">
        <v>0</v>
      </c>
      <c r="BW11" s="17">
        <v>0</v>
      </c>
      <c r="BX11" s="17" t="s">
        <v>396</v>
      </c>
      <c r="BY11" s="17" t="s">
        <v>562</v>
      </c>
      <c r="BZ11" s="17">
        <v>0</v>
      </c>
      <c r="CA11" s="17" t="s">
        <v>563</v>
      </c>
      <c r="CD11" s="17" t="s">
        <v>597</v>
      </c>
      <c r="CE11" s="17" t="s">
        <v>598</v>
      </c>
      <c r="CF11" s="17" t="s">
        <v>599</v>
      </c>
      <c r="CG11" s="17" t="s">
        <v>30</v>
      </c>
      <c r="CH11" s="17" t="s">
        <v>357</v>
      </c>
      <c r="CI11" s="17" t="s">
        <v>375</v>
      </c>
      <c r="CJ11" s="17" t="s">
        <v>388</v>
      </c>
      <c r="CK11" s="17" t="s">
        <v>576</v>
      </c>
      <c r="CL11" s="17" t="s">
        <v>776</v>
      </c>
      <c r="CM11" s="17" t="s">
        <v>826</v>
      </c>
      <c r="CN11" s="17" t="s">
        <v>401</v>
      </c>
      <c r="CO11" s="17" t="s">
        <v>24</v>
      </c>
      <c r="CP11" s="17" t="s">
        <v>368</v>
      </c>
      <c r="CQ11" s="17" t="s">
        <v>364</v>
      </c>
      <c r="CR11" s="17" t="s">
        <v>365</v>
      </c>
      <c r="CS11" s="17" t="s">
        <v>23</v>
      </c>
      <c r="CT11" s="17" t="s">
        <v>1281</v>
      </c>
      <c r="CU11" s="17" t="s">
        <v>31</v>
      </c>
      <c r="CZ11" s="17" t="s">
        <v>24</v>
      </c>
      <c r="DA11" s="17" t="s">
        <v>24</v>
      </c>
      <c r="DB11" s="17" t="s">
        <v>24</v>
      </c>
      <c r="DC11" s="17" t="s">
        <v>24</v>
      </c>
    </row>
    <row r="12" spans="1:214" x14ac:dyDescent="0.25">
      <c r="A12" s="17" t="s">
        <v>1282</v>
      </c>
      <c r="B12" s="17" t="s">
        <v>600</v>
      </c>
      <c r="C12" s="17" t="s">
        <v>391</v>
      </c>
      <c r="D12" s="17" t="s">
        <v>52</v>
      </c>
      <c r="E12" s="17">
        <v>1750</v>
      </c>
      <c r="F12" s="17" t="s">
        <v>1283</v>
      </c>
      <c r="G12" s="17" t="s">
        <v>347</v>
      </c>
      <c r="H12" s="17" t="s">
        <v>348</v>
      </c>
      <c r="I12" s="17" t="s">
        <v>565</v>
      </c>
      <c r="J12" s="17" t="s">
        <v>566</v>
      </c>
      <c r="K12" s="17">
        <v>144710</v>
      </c>
      <c r="L12" s="17">
        <v>0</v>
      </c>
      <c r="M12" s="17">
        <v>0</v>
      </c>
      <c r="N12" s="17">
        <v>144710</v>
      </c>
      <c r="O12" s="17">
        <v>2</v>
      </c>
      <c r="P12" s="17">
        <v>2</v>
      </c>
      <c r="Q12" s="17">
        <v>144710</v>
      </c>
      <c r="R12" s="17" t="s">
        <v>349</v>
      </c>
      <c r="S12" s="17">
        <v>0</v>
      </c>
      <c r="T12" s="17">
        <v>1300000</v>
      </c>
      <c r="U12" s="17">
        <v>1300000</v>
      </c>
      <c r="V12" s="17">
        <v>0</v>
      </c>
      <c r="W12" s="17">
        <v>0</v>
      </c>
      <c r="X12" s="17">
        <v>0</v>
      </c>
      <c r="Y12" s="17">
        <v>1300000</v>
      </c>
      <c r="Z12" s="17">
        <v>0</v>
      </c>
      <c r="AA12" s="17" t="s">
        <v>23</v>
      </c>
      <c r="AB12" s="17" t="s">
        <v>350</v>
      </c>
      <c r="AC12" s="17" t="b">
        <v>1</v>
      </c>
      <c r="AD12" s="17">
        <v>0</v>
      </c>
      <c r="AE12" s="17" t="s">
        <v>23</v>
      </c>
      <c r="AF12" s="17" t="s">
        <v>23</v>
      </c>
      <c r="AG12" s="17" t="s">
        <v>1284</v>
      </c>
      <c r="AH12" s="17" t="s">
        <v>411</v>
      </c>
      <c r="AI12" s="17" t="s">
        <v>1285</v>
      </c>
      <c r="AJ12" s="17" t="s">
        <v>601</v>
      </c>
      <c r="AK12" s="17" t="s">
        <v>602</v>
      </c>
      <c r="AL12" s="17" t="s">
        <v>1286</v>
      </c>
      <c r="AM12" s="17" t="s">
        <v>24</v>
      </c>
      <c r="AN12" s="17" t="s">
        <v>1287</v>
      </c>
      <c r="AO12" s="17" t="s">
        <v>371</v>
      </c>
      <c r="AP12" s="17" t="s">
        <v>392</v>
      </c>
      <c r="AQ12" s="17" t="s">
        <v>24</v>
      </c>
      <c r="AR12" s="17" t="s">
        <v>1288</v>
      </c>
      <c r="AS12" s="17" t="s">
        <v>1289</v>
      </c>
      <c r="AT12" s="17" t="s">
        <v>353</v>
      </c>
      <c r="AU12" s="17" t="s">
        <v>1290</v>
      </c>
      <c r="AV12" s="17" t="s">
        <v>373</v>
      </c>
      <c r="AX12" s="17" t="s">
        <v>354</v>
      </c>
      <c r="AY12" s="17" t="s">
        <v>24</v>
      </c>
      <c r="AZ12" s="17" t="s">
        <v>24</v>
      </c>
      <c r="BA12" s="17" t="s">
        <v>355</v>
      </c>
      <c r="BB12" s="17" t="s">
        <v>603</v>
      </c>
      <c r="BC12" s="17" t="s">
        <v>24</v>
      </c>
      <c r="BD12" s="17" t="s">
        <v>356</v>
      </c>
      <c r="BE12" s="17" t="s">
        <v>356</v>
      </c>
      <c r="BF12" s="17" t="s">
        <v>379</v>
      </c>
      <c r="BG12" s="17">
        <v>0</v>
      </c>
      <c r="BH12" s="17">
        <v>53233</v>
      </c>
      <c r="BI12" s="17" t="s">
        <v>25</v>
      </c>
      <c r="BJ12" s="17" t="s">
        <v>25</v>
      </c>
      <c r="BK12" s="17" t="s">
        <v>25</v>
      </c>
      <c r="BL12" s="17" t="s">
        <v>48</v>
      </c>
      <c r="BM12" s="17">
        <v>0</v>
      </c>
      <c r="BN12" s="17">
        <v>0</v>
      </c>
      <c r="BO12" s="17">
        <v>0</v>
      </c>
      <c r="BP12" s="17" t="s">
        <v>27</v>
      </c>
      <c r="BQ12" s="17">
        <v>0</v>
      </c>
      <c r="BR12" s="17">
        <v>0</v>
      </c>
      <c r="BS12" s="17">
        <v>0</v>
      </c>
      <c r="BT12" s="17" t="s">
        <v>604</v>
      </c>
      <c r="BU12" s="17">
        <v>0</v>
      </c>
      <c r="BV12" s="17">
        <v>0</v>
      </c>
      <c r="BW12" s="17">
        <v>0</v>
      </c>
      <c r="BX12" s="17" t="s">
        <v>396</v>
      </c>
      <c r="BY12" s="17" t="s">
        <v>562</v>
      </c>
      <c r="BZ12" s="17">
        <v>0</v>
      </c>
      <c r="CA12" s="17" t="s">
        <v>563</v>
      </c>
      <c r="CD12" s="17" t="s">
        <v>1291</v>
      </c>
      <c r="CE12" s="17" t="s">
        <v>605</v>
      </c>
      <c r="CF12" s="17" t="s">
        <v>606</v>
      </c>
      <c r="CG12" s="17" t="s">
        <v>30</v>
      </c>
      <c r="CH12" s="17" t="s">
        <v>357</v>
      </c>
      <c r="CI12" s="17" t="s">
        <v>377</v>
      </c>
      <c r="CJ12" s="17" t="s">
        <v>375</v>
      </c>
      <c r="CK12" s="17" t="s">
        <v>385</v>
      </c>
      <c r="CL12" s="17" t="s">
        <v>399</v>
      </c>
      <c r="CM12" s="17" t="s">
        <v>409</v>
      </c>
      <c r="CN12" s="17" t="s">
        <v>370</v>
      </c>
      <c r="CO12" s="17" t="s">
        <v>25</v>
      </c>
      <c r="CP12" s="17" t="s">
        <v>368</v>
      </c>
      <c r="CQ12" s="17" t="s">
        <v>364</v>
      </c>
      <c r="CR12" s="17" t="s">
        <v>365</v>
      </c>
      <c r="CS12" s="17" t="s">
        <v>23</v>
      </c>
      <c r="CT12" s="17" t="s">
        <v>1292</v>
      </c>
      <c r="CU12" s="17" t="s">
        <v>31</v>
      </c>
      <c r="CZ12" s="17" t="s">
        <v>24</v>
      </c>
      <c r="DA12" s="17" t="s">
        <v>24</v>
      </c>
      <c r="DB12" s="17" t="s">
        <v>24</v>
      </c>
      <c r="DC12" s="17" t="s">
        <v>24</v>
      </c>
    </row>
    <row r="13" spans="1:214" x14ac:dyDescent="0.25">
      <c r="A13" s="17" t="s">
        <v>1293</v>
      </c>
      <c r="B13" s="17" t="s">
        <v>607</v>
      </c>
      <c r="C13" s="17" t="s">
        <v>390</v>
      </c>
      <c r="D13" s="17" t="s">
        <v>49</v>
      </c>
      <c r="E13" s="17">
        <v>1700</v>
      </c>
      <c r="F13" s="17" t="s">
        <v>643</v>
      </c>
      <c r="G13" s="17" t="s">
        <v>347</v>
      </c>
      <c r="H13" s="17" t="s">
        <v>348</v>
      </c>
      <c r="I13" s="17" t="s">
        <v>565</v>
      </c>
      <c r="J13" s="17" t="s">
        <v>566</v>
      </c>
      <c r="K13" s="17">
        <v>757630</v>
      </c>
      <c r="L13" s="17">
        <v>757630</v>
      </c>
      <c r="M13" s="17">
        <v>1</v>
      </c>
      <c r="N13" s="17">
        <v>0</v>
      </c>
      <c r="O13" s="17">
        <v>0</v>
      </c>
      <c r="P13" s="17">
        <v>1</v>
      </c>
      <c r="Q13" s="17">
        <v>757630</v>
      </c>
      <c r="R13" s="17" t="s">
        <v>384</v>
      </c>
      <c r="S13" s="17">
        <v>0</v>
      </c>
      <c r="T13" s="17">
        <v>6698000</v>
      </c>
      <c r="U13" s="17">
        <v>0</v>
      </c>
      <c r="V13" s="17">
        <v>1020000</v>
      </c>
      <c r="W13" s="17">
        <v>4070000</v>
      </c>
      <c r="X13" s="17">
        <v>1608000</v>
      </c>
      <c r="Y13" s="17">
        <v>6698000</v>
      </c>
      <c r="Z13" s="17">
        <v>0</v>
      </c>
      <c r="AA13" s="17" t="s">
        <v>23</v>
      </c>
      <c r="AB13" s="17" t="s">
        <v>350</v>
      </c>
      <c r="AC13" s="17" t="b">
        <v>1</v>
      </c>
      <c r="AD13" s="17">
        <v>0</v>
      </c>
      <c r="AE13" s="17" t="s">
        <v>491</v>
      </c>
      <c r="AF13" s="17" t="s">
        <v>23</v>
      </c>
      <c r="AG13" s="17" t="s">
        <v>1294</v>
      </c>
      <c r="AH13" s="17">
        <v>45743</v>
      </c>
      <c r="AI13" s="17" t="s">
        <v>1295</v>
      </c>
      <c r="AJ13" s="17" t="s">
        <v>610</v>
      </c>
      <c r="AK13" s="17" t="s">
        <v>1296</v>
      </c>
      <c r="AL13" s="17" t="s">
        <v>1297</v>
      </c>
      <c r="AM13" s="17" t="s">
        <v>24</v>
      </c>
      <c r="AN13" s="17" t="s">
        <v>644</v>
      </c>
      <c r="AO13" s="17" t="s">
        <v>1298</v>
      </c>
      <c r="AP13" s="17" t="s">
        <v>351</v>
      </c>
      <c r="AQ13" s="17" t="s">
        <v>24</v>
      </c>
      <c r="AR13" s="17" t="s">
        <v>645</v>
      </c>
      <c r="AS13" s="17" t="s">
        <v>352</v>
      </c>
      <c r="AT13" s="17" t="s">
        <v>646</v>
      </c>
      <c r="AU13" s="17" t="s">
        <v>353</v>
      </c>
      <c r="AV13" s="17" t="s">
        <v>373</v>
      </c>
      <c r="AX13" s="17" t="s">
        <v>374</v>
      </c>
      <c r="AY13" s="17" t="s">
        <v>24</v>
      </c>
      <c r="AZ13" s="17" t="s">
        <v>24</v>
      </c>
      <c r="BA13" s="17" t="s">
        <v>355</v>
      </c>
      <c r="BB13" s="17" t="s">
        <v>647</v>
      </c>
      <c r="BC13" s="17" t="s">
        <v>24</v>
      </c>
      <c r="BD13" s="17" t="s">
        <v>356</v>
      </c>
      <c r="BE13" s="17" t="s">
        <v>356</v>
      </c>
      <c r="BF13" s="17" t="s">
        <v>1299</v>
      </c>
      <c r="BH13" s="17">
        <v>53226</v>
      </c>
      <c r="BI13" s="17" t="s">
        <v>25</v>
      </c>
      <c r="BJ13" s="17" t="s">
        <v>25</v>
      </c>
      <c r="BK13" s="17" t="s">
        <v>25</v>
      </c>
      <c r="BL13" s="17" t="s">
        <v>50</v>
      </c>
      <c r="BM13" s="17">
        <v>0</v>
      </c>
      <c r="BN13" s="17">
        <v>0</v>
      </c>
      <c r="BO13" s="17">
        <v>0</v>
      </c>
      <c r="BP13" s="17" t="s">
        <v>51</v>
      </c>
      <c r="BQ13" s="17">
        <v>0</v>
      </c>
      <c r="BR13" s="17">
        <v>0</v>
      </c>
      <c r="BS13" s="17">
        <v>0</v>
      </c>
      <c r="BT13" s="17" t="s">
        <v>648</v>
      </c>
      <c r="BU13" s="17">
        <v>0</v>
      </c>
      <c r="BV13" s="17">
        <v>0</v>
      </c>
      <c r="BW13" s="17">
        <v>0</v>
      </c>
      <c r="BX13" s="17" t="s">
        <v>642</v>
      </c>
      <c r="BY13" s="17" t="s">
        <v>649</v>
      </c>
      <c r="BZ13" s="17">
        <v>1</v>
      </c>
      <c r="CA13" s="17" t="s">
        <v>650</v>
      </c>
      <c r="CD13" s="17" t="s">
        <v>1300</v>
      </c>
      <c r="CE13" s="17" t="s">
        <v>1301</v>
      </c>
      <c r="CF13" s="17" t="s">
        <v>1302</v>
      </c>
      <c r="CG13" s="17" t="s">
        <v>30</v>
      </c>
      <c r="CH13" s="17" t="s">
        <v>357</v>
      </c>
      <c r="CI13" s="17" t="s">
        <v>375</v>
      </c>
      <c r="CJ13" s="17" t="s">
        <v>388</v>
      </c>
      <c r="CK13" s="17" t="s">
        <v>443</v>
      </c>
      <c r="CL13" s="17" t="s">
        <v>1303</v>
      </c>
      <c r="CM13" s="17" t="s">
        <v>1304</v>
      </c>
      <c r="CN13" s="17" t="s">
        <v>367</v>
      </c>
      <c r="CO13" s="17" t="s">
        <v>25</v>
      </c>
      <c r="CP13" s="17" t="s">
        <v>368</v>
      </c>
      <c r="CQ13" s="17" t="s">
        <v>364</v>
      </c>
      <c r="CR13" s="17" t="s">
        <v>365</v>
      </c>
      <c r="CS13" s="17" t="s">
        <v>23</v>
      </c>
      <c r="CT13" s="17" t="s">
        <v>1265</v>
      </c>
      <c r="CU13" s="17" t="s">
        <v>31</v>
      </c>
      <c r="CZ13" s="17" t="s">
        <v>24</v>
      </c>
      <c r="DA13" s="17" t="s">
        <v>24</v>
      </c>
      <c r="DB13" s="17" t="s">
        <v>24</v>
      </c>
      <c r="DC13" s="17" t="s">
        <v>24</v>
      </c>
    </row>
    <row r="14" spans="1:214" x14ac:dyDescent="0.25">
      <c r="A14" s="17" t="s">
        <v>1305</v>
      </c>
      <c r="B14" s="17" t="s">
        <v>607</v>
      </c>
      <c r="C14" s="17" t="s">
        <v>390</v>
      </c>
      <c r="D14" s="17" t="s">
        <v>49</v>
      </c>
      <c r="E14" s="17">
        <v>1750</v>
      </c>
      <c r="F14" s="17" t="s">
        <v>1306</v>
      </c>
      <c r="G14" s="17" t="s">
        <v>347</v>
      </c>
      <c r="H14" s="17" t="s">
        <v>348</v>
      </c>
      <c r="I14" s="17" t="s">
        <v>1307</v>
      </c>
      <c r="J14" s="17" t="s">
        <v>1308</v>
      </c>
      <c r="K14" s="17">
        <v>11101280</v>
      </c>
      <c r="L14" s="17">
        <v>0</v>
      </c>
      <c r="M14" s="17">
        <v>0</v>
      </c>
      <c r="N14" s="17">
        <v>11101280</v>
      </c>
      <c r="O14" s="17">
        <v>2</v>
      </c>
      <c r="P14" s="17">
        <v>2</v>
      </c>
      <c r="Q14" s="17">
        <v>11101280</v>
      </c>
      <c r="R14" s="17" t="s">
        <v>349</v>
      </c>
      <c r="S14" s="17">
        <v>0</v>
      </c>
      <c r="T14" s="17">
        <v>415618720</v>
      </c>
      <c r="U14" s="17">
        <v>32658720</v>
      </c>
      <c r="V14" s="17">
        <v>283280000</v>
      </c>
      <c r="W14" s="17">
        <v>60100000</v>
      </c>
      <c r="X14" s="17">
        <v>39580000</v>
      </c>
      <c r="Y14" s="17">
        <v>415618720</v>
      </c>
      <c r="Z14" s="17">
        <v>0</v>
      </c>
      <c r="AA14" s="17" t="s">
        <v>23</v>
      </c>
      <c r="AB14" s="17" t="s">
        <v>350</v>
      </c>
      <c r="AC14" s="17" t="b">
        <v>1</v>
      </c>
      <c r="AD14" s="17">
        <v>0</v>
      </c>
      <c r="AE14" s="17" t="s">
        <v>23</v>
      </c>
      <c r="AF14" s="17" t="s">
        <v>23</v>
      </c>
      <c r="AG14" s="17" t="s">
        <v>1309</v>
      </c>
      <c r="AH14" s="17">
        <v>45763</v>
      </c>
      <c r="AI14" s="17" t="s">
        <v>58</v>
      </c>
      <c r="AJ14" s="17" t="s">
        <v>619</v>
      </c>
      <c r="AK14" s="17" t="s">
        <v>620</v>
      </c>
      <c r="AL14" s="17" t="s">
        <v>1310</v>
      </c>
      <c r="AM14" s="17" t="s">
        <v>24</v>
      </c>
      <c r="AN14" s="17" t="s">
        <v>1311</v>
      </c>
      <c r="AO14" s="17" t="s">
        <v>1312</v>
      </c>
      <c r="AP14" s="17" t="s">
        <v>392</v>
      </c>
      <c r="AQ14" s="17" t="s">
        <v>398</v>
      </c>
      <c r="AR14" s="17" t="s">
        <v>372</v>
      </c>
      <c r="AS14" s="17" t="s">
        <v>352</v>
      </c>
      <c r="AT14" s="17" t="s">
        <v>402</v>
      </c>
      <c r="AU14" s="17" t="s">
        <v>353</v>
      </c>
      <c r="AV14" s="17" t="s">
        <v>621</v>
      </c>
      <c r="AX14" s="17" t="s">
        <v>374</v>
      </c>
      <c r="AY14" s="17" t="s">
        <v>24</v>
      </c>
      <c r="AZ14" s="17" t="s">
        <v>24</v>
      </c>
      <c r="BA14" s="17" t="s">
        <v>355</v>
      </c>
      <c r="BB14" s="17" t="s">
        <v>622</v>
      </c>
      <c r="BC14" s="17" t="s">
        <v>23</v>
      </c>
      <c r="BD14" s="17" t="s">
        <v>356</v>
      </c>
      <c r="BE14" s="17" t="s">
        <v>403</v>
      </c>
      <c r="BF14" s="17" t="s">
        <v>1313</v>
      </c>
      <c r="BG14" s="17">
        <v>0</v>
      </c>
      <c r="BH14" s="17">
        <v>53223</v>
      </c>
      <c r="BI14" s="17" t="s">
        <v>25</v>
      </c>
      <c r="BJ14" s="17" t="s">
        <v>25</v>
      </c>
      <c r="BK14" s="17" t="s">
        <v>25</v>
      </c>
      <c r="BL14" s="17" t="s">
        <v>48</v>
      </c>
      <c r="BM14" s="17">
        <v>0</v>
      </c>
      <c r="BN14" s="17">
        <v>0</v>
      </c>
      <c r="BO14" s="17">
        <v>0</v>
      </c>
      <c r="BP14" s="17" t="s">
        <v>27</v>
      </c>
      <c r="BQ14" s="17">
        <v>0</v>
      </c>
      <c r="BR14" s="17">
        <v>0</v>
      </c>
      <c r="BS14" s="17">
        <v>0</v>
      </c>
      <c r="BT14" s="17" t="s">
        <v>59</v>
      </c>
      <c r="BU14" s="17">
        <v>0</v>
      </c>
      <c r="BV14" s="17">
        <v>0</v>
      </c>
      <c r="BW14" s="17">
        <v>0</v>
      </c>
      <c r="BX14" s="17" t="s">
        <v>623</v>
      </c>
      <c r="BY14" s="17" t="s">
        <v>1314</v>
      </c>
      <c r="BZ14" s="17">
        <v>1</v>
      </c>
      <c r="CA14" s="17" t="s">
        <v>1315</v>
      </c>
      <c r="CD14" s="17" t="s">
        <v>1316</v>
      </c>
      <c r="CE14" s="17" t="s">
        <v>1317</v>
      </c>
      <c r="CF14" s="17" t="s">
        <v>58</v>
      </c>
      <c r="CG14" s="17" t="s">
        <v>30</v>
      </c>
      <c r="CH14" s="17" t="s">
        <v>443</v>
      </c>
      <c r="CI14" s="17" t="s">
        <v>376</v>
      </c>
      <c r="CJ14" s="17" t="s">
        <v>400</v>
      </c>
      <c r="CK14" s="17" t="s">
        <v>576</v>
      </c>
      <c r="CL14" s="17" t="s">
        <v>1318</v>
      </c>
      <c r="CM14" s="17" t="s">
        <v>1319</v>
      </c>
      <c r="CN14" s="17" t="s">
        <v>401</v>
      </c>
      <c r="CO14" s="17" t="s">
        <v>25</v>
      </c>
      <c r="CP14" s="17" t="s">
        <v>368</v>
      </c>
      <c r="CQ14" s="17" t="s">
        <v>364</v>
      </c>
      <c r="CR14" s="17" t="s">
        <v>365</v>
      </c>
      <c r="CS14" s="17" t="s">
        <v>23</v>
      </c>
      <c r="CT14" s="17" t="s">
        <v>883</v>
      </c>
      <c r="CU14" s="17" t="s">
        <v>31</v>
      </c>
      <c r="CZ14" s="17" t="s">
        <v>24</v>
      </c>
      <c r="DA14" s="17" t="s">
        <v>24</v>
      </c>
      <c r="DB14" s="17" t="s">
        <v>24</v>
      </c>
      <c r="DC14" s="17" t="s">
        <v>24</v>
      </c>
    </row>
    <row r="15" spans="1:214" x14ac:dyDescent="0.25">
      <c r="A15" s="17" t="s">
        <v>1081</v>
      </c>
      <c r="B15" s="17" t="s">
        <v>607</v>
      </c>
      <c r="C15" s="17" t="s">
        <v>390</v>
      </c>
      <c r="D15" s="17" t="s">
        <v>49</v>
      </c>
      <c r="E15" s="17">
        <v>1750</v>
      </c>
      <c r="F15" s="17" t="s">
        <v>627</v>
      </c>
      <c r="G15" s="17" t="s">
        <v>383</v>
      </c>
      <c r="H15" s="17" t="s">
        <v>421</v>
      </c>
      <c r="I15" s="17" t="s">
        <v>32</v>
      </c>
      <c r="J15" s="17" t="s">
        <v>32</v>
      </c>
      <c r="K15" s="17">
        <v>328720</v>
      </c>
      <c r="L15" s="17">
        <v>328720</v>
      </c>
      <c r="M15" s="17">
        <v>1</v>
      </c>
      <c r="N15" s="17">
        <v>0</v>
      </c>
      <c r="O15" s="17">
        <v>0</v>
      </c>
      <c r="P15" s="17">
        <v>1</v>
      </c>
      <c r="Q15" s="17">
        <v>328720</v>
      </c>
      <c r="R15" s="17" t="s">
        <v>384</v>
      </c>
      <c r="S15" s="17">
        <v>0</v>
      </c>
      <c r="T15" s="17">
        <v>0</v>
      </c>
      <c r="U15" s="17">
        <v>0</v>
      </c>
      <c r="V15" s="17">
        <v>0</v>
      </c>
      <c r="W15" s="17">
        <v>0</v>
      </c>
      <c r="X15" s="17">
        <v>0</v>
      </c>
      <c r="Y15" s="17">
        <v>0</v>
      </c>
      <c r="Z15" s="17">
        <v>0</v>
      </c>
      <c r="AA15" s="17" t="s">
        <v>23</v>
      </c>
      <c r="AB15" s="17" t="s">
        <v>350</v>
      </c>
      <c r="AC15" s="17" t="b">
        <v>1</v>
      </c>
      <c r="AD15" s="17">
        <v>0</v>
      </c>
      <c r="AE15" s="17" t="s">
        <v>491</v>
      </c>
      <c r="AF15" s="17" t="s">
        <v>23</v>
      </c>
      <c r="AG15" s="17" t="s">
        <v>628</v>
      </c>
      <c r="AH15" s="17">
        <v>45744</v>
      </c>
      <c r="AI15" s="17" t="s">
        <v>1295</v>
      </c>
      <c r="AJ15" s="17" t="s">
        <v>610</v>
      </c>
      <c r="AK15" s="17" t="s">
        <v>1296</v>
      </c>
      <c r="AL15" s="17" t="s">
        <v>629</v>
      </c>
      <c r="AM15" s="17" t="s">
        <v>24</v>
      </c>
      <c r="AN15" s="17" t="s">
        <v>630</v>
      </c>
      <c r="AO15" s="17" t="s">
        <v>631</v>
      </c>
      <c r="AP15" s="17" t="s">
        <v>351</v>
      </c>
      <c r="AQ15" s="17" t="s">
        <v>24</v>
      </c>
      <c r="AR15" s="17" t="s">
        <v>372</v>
      </c>
      <c r="AS15" s="17" t="s">
        <v>352</v>
      </c>
      <c r="AT15" s="17" t="s">
        <v>632</v>
      </c>
      <c r="AU15" s="17" t="s">
        <v>353</v>
      </c>
      <c r="AV15" s="17" t="s">
        <v>373</v>
      </c>
      <c r="AX15" s="17" t="s">
        <v>374</v>
      </c>
      <c r="AY15" s="17" t="s">
        <v>24</v>
      </c>
      <c r="AZ15" s="17" t="s">
        <v>24</v>
      </c>
      <c r="BA15" s="17" t="s">
        <v>355</v>
      </c>
      <c r="BB15" s="17" t="s">
        <v>633</v>
      </c>
      <c r="BC15" s="17" t="s">
        <v>23</v>
      </c>
      <c r="BD15" s="17" t="s">
        <v>356</v>
      </c>
      <c r="BE15" s="17" t="s">
        <v>356</v>
      </c>
      <c r="BF15" s="17" t="s">
        <v>379</v>
      </c>
      <c r="BG15" s="17">
        <v>0</v>
      </c>
      <c r="BH15" s="17">
        <v>53233</v>
      </c>
      <c r="BI15" s="17" t="s">
        <v>25</v>
      </c>
      <c r="BJ15" s="17" t="s">
        <v>25</v>
      </c>
      <c r="BK15" s="17" t="s">
        <v>25</v>
      </c>
      <c r="BL15" s="17" t="s">
        <v>48</v>
      </c>
      <c r="BM15" s="17">
        <v>0</v>
      </c>
      <c r="BN15" s="17">
        <v>0</v>
      </c>
      <c r="BO15" s="17">
        <v>0</v>
      </c>
      <c r="BP15" s="17" t="s">
        <v>27</v>
      </c>
      <c r="BQ15" s="17">
        <v>0</v>
      </c>
      <c r="BR15" s="17">
        <v>0</v>
      </c>
      <c r="BS15" s="17">
        <v>0</v>
      </c>
      <c r="BT15" s="17" t="s">
        <v>634</v>
      </c>
      <c r="BU15" s="17">
        <v>0</v>
      </c>
      <c r="BV15" s="17">
        <v>0</v>
      </c>
      <c r="BW15" s="17">
        <v>0</v>
      </c>
      <c r="BX15" s="17" t="s">
        <v>396</v>
      </c>
      <c r="BY15" s="17" t="s">
        <v>562</v>
      </c>
      <c r="BZ15" s="17">
        <v>0</v>
      </c>
      <c r="CA15" s="17" t="s">
        <v>563</v>
      </c>
      <c r="CD15" s="17" t="s">
        <v>1320</v>
      </c>
      <c r="CE15" s="17" t="s">
        <v>53</v>
      </c>
      <c r="CF15" s="17" t="s">
        <v>1321</v>
      </c>
      <c r="CG15" s="17" t="s">
        <v>30</v>
      </c>
      <c r="CH15" s="17" t="s">
        <v>360</v>
      </c>
      <c r="CI15" s="17" t="s">
        <v>366</v>
      </c>
      <c r="CJ15" s="17" t="s">
        <v>361</v>
      </c>
      <c r="CK15" s="17" t="s">
        <v>377</v>
      </c>
      <c r="CL15" s="17" t="s">
        <v>376</v>
      </c>
      <c r="CM15" s="17" t="s">
        <v>388</v>
      </c>
      <c r="CN15" s="17" t="s">
        <v>393</v>
      </c>
      <c r="CO15" s="17" t="s">
        <v>24</v>
      </c>
      <c r="CP15" s="17" t="s">
        <v>382</v>
      </c>
      <c r="CQ15" s="17" t="s">
        <v>364</v>
      </c>
      <c r="CR15" s="17">
        <v>0.6</v>
      </c>
      <c r="CS15" s="17" t="s">
        <v>24</v>
      </c>
      <c r="CT15" s="17" t="s">
        <v>1322</v>
      </c>
      <c r="CU15" s="17" t="s">
        <v>31</v>
      </c>
      <c r="CZ15" s="17" t="s">
        <v>24</v>
      </c>
      <c r="DA15" s="17" t="s">
        <v>24</v>
      </c>
      <c r="DB15" s="17" t="s">
        <v>24</v>
      </c>
      <c r="DC15" s="17" t="s">
        <v>24</v>
      </c>
    </row>
    <row r="16" spans="1:214" x14ac:dyDescent="0.25">
      <c r="A16" s="17" t="s">
        <v>1078</v>
      </c>
      <c r="B16" s="17" t="s">
        <v>607</v>
      </c>
      <c r="C16" s="17" t="s">
        <v>390</v>
      </c>
      <c r="D16" s="17" t="s">
        <v>49</v>
      </c>
      <c r="E16" s="17">
        <v>1750</v>
      </c>
      <c r="F16" s="17" t="s">
        <v>608</v>
      </c>
      <c r="G16" s="17" t="s">
        <v>383</v>
      </c>
      <c r="H16" s="17" t="s">
        <v>421</v>
      </c>
      <c r="I16" s="17" t="s">
        <v>32</v>
      </c>
      <c r="J16" s="17" t="s">
        <v>32</v>
      </c>
      <c r="K16" s="17">
        <v>100500</v>
      </c>
      <c r="L16" s="17">
        <v>0</v>
      </c>
      <c r="M16" s="17">
        <v>0</v>
      </c>
      <c r="N16" s="17">
        <v>100500</v>
      </c>
      <c r="O16" s="17">
        <v>2</v>
      </c>
      <c r="P16" s="17">
        <v>2</v>
      </c>
      <c r="Q16" s="17">
        <v>100500</v>
      </c>
      <c r="R16" s="17" t="s">
        <v>349</v>
      </c>
      <c r="S16" s="17">
        <v>0</v>
      </c>
      <c r="T16" s="17">
        <v>0</v>
      </c>
      <c r="U16" s="17">
        <v>0</v>
      </c>
      <c r="V16" s="17">
        <v>0</v>
      </c>
      <c r="W16" s="17">
        <v>0</v>
      </c>
      <c r="X16" s="17">
        <v>0</v>
      </c>
      <c r="Y16" s="17">
        <v>0</v>
      </c>
      <c r="Z16" s="17">
        <v>0</v>
      </c>
      <c r="AA16" s="17" t="s">
        <v>23</v>
      </c>
      <c r="AB16" s="17" t="s">
        <v>350</v>
      </c>
      <c r="AC16" s="17" t="b">
        <v>1</v>
      </c>
      <c r="AD16" s="17">
        <v>0</v>
      </c>
      <c r="AE16" s="17" t="s">
        <v>23</v>
      </c>
      <c r="AF16" s="17" t="s">
        <v>23</v>
      </c>
      <c r="AG16" s="17" t="s">
        <v>609</v>
      </c>
      <c r="AH16" s="17">
        <v>45743</v>
      </c>
      <c r="AI16" s="17" t="s">
        <v>1079</v>
      </c>
      <c r="AJ16" s="17" t="s">
        <v>610</v>
      </c>
      <c r="AK16" s="17" t="s">
        <v>611</v>
      </c>
      <c r="AL16" s="17" t="s">
        <v>612</v>
      </c>
      <c r="AM16" s="17" t="s">
        <v>24</v>
      </c>
      <c r="AN16" s="17" t="s">
        <v>613</v>
      </c>
      <c r="AO16" s="17" t="s">
        <v>614</v>
      </c>
      <c r="AP16" s="17" t="s">
        <v>351</v>
      </c>
      <c r="AQ16" s="17" t="s">
        <v>1323</v>
      </c>
      <c r="AR16" s="17" t="s">
        <v>372</v>
      </c>
      <c r="AS16" s="17" t="s">
        <v>352</v>
      </c>
      <c r="AT16" s="17" t="s">
        <v>615</v>
      </c>
      <c r="AU16" s="17" t="s">
        <v>353</v>
      </c>
      <c r="AV16" s="17" t="s">
        <v>373</v>
      </c>
      <c r="AX16" s="17" t="s">
        <v>374</v>
      </c>
      <c r="AY16" s="17" t="s">
        <v>24</v>
      </c>
      <c r="AZ16" s="17" t="s">
        <v>24</v>
      </c>
      <c r="BA16" s="17" t="s">
        <v>355</v>
      </c>
      <c r="BB16" s="17" t="s">
        <v>616</v>
      </c>
      <c r="BC16" s="17" t="s">
        <v>23</v>
      </c>
      <c r="BD16" s="17" t="s">
        <v>356</v>
      </c>
      <c r="BE16" s="17" t="s">
        <v>356</v>
      </c>
      <c r="BF16" s="17" t="s">
        <v>379</v>
      </c>
      <c r="BG16" s="17">
        <v>0</v>
      </c>
      <c r="BH16" s="17">
        <v>53233</v>
      </c>
      <c r="BI16" s="17" t="s">
        <v>25</v>
      </c>
      <c r="BJ16" s="17" t="s">
        <v>25</v>
      </c>
      <c r="BK16" s="17" t="s">
        <v>25</v>
      </c>
      <c r="BL16" s="17" t="s">
        <v>48</v>
      </c>
      <c r="BM16" s="17">
        <v>0</v>
      </c>
      <c r="BN16" s="17">
        <v>0</v>
      </c>
      <c r="BO16" s="17">
        <v>0</v>
      </c>
      <c r="BP16" s="17" t="s">
        <v>27</v>
      </c>
      <c r="BQ16" s="17">
        <v>0</v>
      </c>
      <c r="BR16" s="17">
        <v>0</v>
      </c>
      <c r="BS16" s="17">
        <v>0</v>
      </c>
      <c r="BT16" s="17" t="s">
        <v>617</v>
      </c>
      <c r="BU16" s="17">
        <v>0</v>
      </c>
      <c r="BV16" s="17">
        <v>0</v>
      </c>
      <c r="BW16" s="17">
        <v>0</v>
      </c>
      <c r="BX16" s="17" t="s">
        <v>396</v>
      </c>
      <c r="BY16" s="17" t="s">
        <v>562</v>
      </c>
      <c r="BZ16" s="17">
        <v>0</v>
      </c>
      <c r="CA16" s="17" t="s">
        <v>563</v>
      </c>
      <c r="CD16" s="17" t="s">
        <v>1324</v>
      </c>
      <c r="CE16" s="17" t="s">
        <v>818</v>
      </c>
      <c r="CF16" s="17" t="s">
        <v>1321</v>
      </c>
      <c r="CG16" s="17" t="s">
        <v>30</v>
      </c>
      <c r="CH16" s="17" t="s">
        <v>357</v>
      </c>
      <c r="CI16" s="17" t="s">
        <v>357</v>
      </c>
      <c r="CJ16" s="17" t="s">
        <v>359</v>
      </c>
      <c r="CK16" s="17" t="s">
        <v>375</v>
      </c>
      <c r="CL16" s="17" t="s">
        <v>388</v>
      </c>
      <c r="CM16" s="17" t="s">
        <v>385</v>
      </c>
      <c r="CN16" s="17" t="s">
        <v>367</v>
      </c>
      <c r="CO16" s="17" t="s">
        <v>24</v>
      </c>
      <c r="CP16" s="17" t="s">
        <v>382</v>
      </c>
      <c r="CQ16" s="17" t="s">
        <v>364</v>
      </c>
      <c r="CR16" s="17">
        <v>0.6</v>
      </c>
      <c r="CS16" s="17" t="s">
        <v>24</v>
      </c>
      <c r="CT16" s="17" t="s">
        <v>883</v>
      </c>
      <c r="CU16" s="17" t="s">
        <v>31</v>
      </c>
      <c r="CZ16" s="17" t="s">
        <v>24</v>
      </c>
      <c r="DA16" s="17" t="s">
        <v>24</v>
      </c>
      <c r="DB16" s="17" t="s">
        <v>24</v>
      </c>
      <c r="DC16" s="17" t="s">
        <v>24</v>
      </c>
    </row>
    <row r="17" spans="1:107" x14ac:dyDescent="0.25">
      <c r="A17" s="17" t="s">
        <v>1082</v>
      </c>
      <c r="B17" s="17" t="s">
        <v>607</v>
      </c>
      <c r="C17" s="17" t="s">
        <v>390</v>
      </c>
      <c r="D17" s="17" t="s">
        <v>49</v>
      </c>
      <c r="E17" s="17">
        <v>1750</v>
      </c>
      <c r="F17" s="17" t="s">
        <v>635</v>
      </c>
      <c r="G17" s="17" t="s">
        <v>383</v>
      </c>
      <c r="H17" s="17" t="s">
        <v>421</v>
      </c>
      <c r="I17" s="17" t="s">
        <v>32</v>
      </c>
      <c r="J17" s="17" t="s">
        <v>32</v>
      </c>
      <c r="K17" s="17">
        <v>519020</v>
      </c>
      <c r="L17" s="17">
        <v>519020</v>
      </c>
      <c r="M17" s="17">
        <v>1</v>
      </c>
      <c r="N17" s="17">
        <v>0</v>
      </c>
      <c r="O17" s="17">
        <v>0</v>
      </c>
      <c r="P17" s="17">
        <v>1</v>
      </c>
      <c r="Q17" s="17">
        <v>519020</v>
      </c>
      <c r="R17" s="17" t="s">
        <v>384</v>
      </c>
      <c r="S17" s="17">
        <v>0</v>
      </c>
      <c r="T17" s="17">
        <v>0</v>
      </c>
      <c r="U17" s="17">
        <v>0</v>
      </c>
      <c r="V17" s="17">
        <v>0</v>
      </c>
      <c r="W17" s="17">
        <v>0</v>
      </c>
      <c r="X17" s="17">
        <v>0</v>
      </c>
      <c r="Y17" s="17">
        <v>0</v>
      </c>
      <c r="Z17" s="17">
        <v>0</v>
      </c>
      <c r="AA17" s="17" t="s">
        <v>23</v>
      </c>
      <c r="AB17" s="17" t="s">
        <v>350</v>
      </c>
      <c r="AC17" s="17" t="b">
        <v>1</v>
      </c>
      <c r="AD17" s="17">
        <v>0</v>
      </c>
      <c r="AE17" s="17" t="s">
        <v>23</v>
      </c>
      <c r="AF17" s="17" t="s">
        <v>23</v>
      </c>
      <c r="AG17" s="17" t="s">
        <v>636</v>
      </c>
      <c r="AH17" s="17">
        <v>45744</v>
      </c>
      <c r="AI17" s="17" t="s">
        <v>1295</v>
      </c>
      <c r="AJ17" s="17" t="s">
        <v>1325</v>
      </c>
      <c r="AK17" s="17" t="s">
        <v>1296</v>
      </c>
      <c r="AL17" s="17" t="s">
        <v>637</v>
      </c>
      <c r="AM17" s="17" t="s">
        <v>24</v>
      </c>
      <c r="AN17" s="17" t="s">
        <v>638</v>
      </c>
      <c r="AO17" s="17" t="s">
        <v>639</v>
      </c>
      <c r="AP17" s="17" t="s">
        <v>423</v>
      </c>
      <c r="AQ17" s="17" t="s">
        <v>24</v>
      </c>
      <c r="AR17" s="17" t="s">
        <v>640</v>
      </c>
      <c r="AS17" s="17" t="s">
        <v>352</v>
      </c>
      <c r="AT17" s="17" t="s">
        <v>641</v>
      </c>
      <c r="AU17" s="17" t="s">
        <v>353</v>
      </c>
      <c r="AV17" s="17" t="s">
        <v>373</v>
      </c>
      <c r="AX17" s="17" t="s">
        <v>374</v>
      </c>
      <c r="AY17" s="17" t="s">
        <v>24</v>
      </c>
      <c r="AZ17" s="17" t="s">
        <v>24</v>
      </c>
      <c r="BA17" s="17" t="s">
        <v>355</v>
      </c>
      <c r="BB17" s="17" t="s">
        <v>1326</v>
      </c>
      <c r="BC17" s="17" t="s">
        <v>23</v>
      </c>
      <c r="BD17" s="17" t="s">
        <v>356</v>
      </c>
      <c r="BE17" s="17" t="s">
        <v>356</v>
      </c>
      <c r="BF17" s="17" t="s">
        <v>379</v>
      </c>
      <c r="BG17" s="17">
        <v>0</v>
      </c>
      <c r="BH17" s="17">
        <v>53233</v>
      </c>
      <c r="BI17" s="17" t="s">
        <v>25</v>
      </c>
      <c r="BJ17" s="17" t="s">
        <v>25</v>
      </c>
      <c r="BK17" s="17" t="s">
        <v>25</v>
      </c>
      <c r="BL17" s="17" t="s">
        <v>48</v>
      </c>
      <c r="BM17" s="17">
        <v>0</v>
      </c>
      <c r="BN17" s="17">
        <v>0</v>
      </c>
      <c r="BO17" s="17">
        <v>0</v>
      </c>
      <c r="BP17" s="17" t="s">
        <v>27</v>
      </c>
      <c r="BQ17" s="17">
        <v>0</v>
      </c>
      <c r="BR17" s="17">
        <v>0</v>
      </c>
      <c r="BS17" s="17">
        <v>0</v>
      </c>
      <c r="BT17" s="17" t="s">
        <v>634</v>
      </c>
      <c r="BU17" s="17">
        <v>0</v>
      </c>
      <c r="BV17" s="17">
        <v>0</v>
      </c>
      <c r="BW17" s="17">
        <v>0</v>
      </c>
      <c r="BX17" s="17" t="s">
        <v>396</v>
      </c>
      <c r="BY17" s="17" t="s">
        <v>562</v>
      </c>
      <c r="BZ17" s="17">
        <v>0</v>
      </c>
      <c r="CA17" s="17" t="s">
        <v>563</v>
      </c>
      <c r="CD17" s="17" t="s">
        <v>1327</v>
      </c>
      <c r="CE17" s="17" t="s">
        <v>53</v>
      </c>
      <c r="CF17" s="17" t="s">
        <v>1321</v>
      </c>
      <c r="CG17" s="17" t="s">
        <v>30</v>
      </c>
      <c r="CH17" s="17" t="s">
        <v>357</v>
      </c>
      <c r="CI17" s="17" t="s">
        <v>359</v>
      </c>
      <c r="CJ17" s="17" t="s">
        <v>360</v>
      </c>
      <c r="CK17" s="17" t="s">
        <v>376</v>
      </c>
      <c r="CL17" s="17" t="s">
        <v>385</v>
      </c>
      <c r="CM17" s="17" t="s">
        <v>443</v>
      </c>
      <c r="CN17" s="17" t="s">
        <v>393</v>
      </c>
      <c r="CO17" s="17" t="s">
        <v>24</v>
      </c>
      <c r="CP17" s="17" t="s">
        <v>382</v>
      </c>
      <c r="CQ17" s="17" t="s">
        <v>364</v>
      </c>
      <c r="CR17" s="17">
        <v>0.6</v>
      </c>
      <c r="CS17" s="17" t="s">
        <v>24</v>
      </c>
      <c r="CT17" s="17" t="s">
        <v>883</v>
      </c>
      <c r="CU17" s="17" t="s">
        <v>31</v>
      </c>
      <c r="CZ17" s="17" t="s">
        <v>24</v>
      </c>
      <c r="DA17" s="17" t="s">
        <v>24</v>
      </c>
      <c r="DB17" s="17" t="s">
        <v>24</v>
      </c>
      <c r="DC17" s="17" t="s">
        <v>24</v>
      </c>
    </row>
    <row r="18" spans="1:107" x14ac:dyDescent="0.25">
      <c r="A18" s="17" t="s">
        <v>1088</v>
      </c>
      <c r="B18" s="17" t="s">
        <v>607</v>
      </c>
      <c r="C18" s="17" t="s">
        <v>390</v>
      </c>
      <c r="D18" s="17" t="s">
        <v>49</v>
      </c>
      <c r="E18" s="17">
        <v>1810</v>
      </c>
      <c r="F18" s="17" t="s">
        <v>76</v>
      </c>
      <c r="G18" s="17" t="s">
        <v>565</v>
      </c>
      <c r="H18" s="17" t="s">
        <v>566</v>
      </c>
      <c r="I18" s="17" t="s">
        <v>32</v>
      </c>
      <c r="J18" s="17" t="s">
        <v>32</v>
      </c>
      <c r="K18" s="17">
        <v>1038930</v>
      </c>
      <c r="L18" s="17">
        <v>1038930</v>
      </c>
      <c r="M18" s="17">
        <v>1</v>
      </c>
      <c r="N18" s="17">
        <v>0</v>
      </c>
      <c r="O18" s="17">
        <v>0</v>
      </c>
      <c r="P18" s="17">
        <v>1</v>
      </c>
      <c r="Q18" s="17">
        <v>1038930</v>
      </c>
      <c r="R18" s="17" t="s">
        <v>384</v>
      </c>
      <c r="S18" s="17">
        <v>0</v>
      </c>
      <c r="T18" s="17">
        <v>0</v>
      </c>
      <c r="U18" s="17">
        <v>0</v>
      </c>
      <c r="V18" s="17">
        <v>0</v>
      </c>
      <c r="W18" s="17">
        <v>0</v>
      </c>
      <c r="X18" s="17">
        <v>0</v>
      </c>
      <c r="Y18" s="17">
        <v>0</v>
      </c>
      <c r="Z18" s="17">
        <v>0</v>
      </c>
      <c r="AA18" s="17" t="s">
        <v>23</v>
      </c>
      <c r="AB18" s="17" t="s">
        <v>350</v>
      </c>
      <c r="AC18" s="17" t="b">
        <v>1</v>
      </c>
      <c r="AD18" s="17">
        <v>0</v>
      </c>
      <c r="AE18" s="17" t="s">
        <v>23</v>
      </c>
      <c r="AF18" s="17" t="s">
        <v>23</v>
      </c>
      <c r="AG18" s="17" t="s">
        <v>683</v>
      </c>
      <c r="AH18" s="17">
        <v>45741</v>
      </c>
      <c r="AI18" s="17" t="s">
        <v>1295</v>
      </c>
      <c r="AJ18" s="17" t="s">
        <v>1325</v>
      </c>
      <c r="AK18" s="17" t="s">
        <v>1296</v>
      </c>
      <c r="AL18" s="17" t="s">
        <v>1328</v>
      </c>
      <c r="AM18" s="17" t="s">
        <v>24</v>
      </c>
      <c r="AN18" s="17" t="s">
        <v>684</v>
      </c>
      <c r="AO18" s="17" t="s">
        <v>685</v>
      </c>
      <c r="AP18" s="17" t="s">
        <v>423</v>
      </c>
      <c r="AQ18" s="17" t="s">
        <v>1329</v>
      </c>
      <c r="AR18" s="17" t="s">
        <v>686</v>
      </c>
      <c r="AS18" s="17" t="s">
        <v>352</v>
      </c>
      <c r="AT18" s="17" t="s">
        <v>353</v>
      </c>
      <c r="AU18" s="17" t="s">
        <v>353</v>
      </c>
      <c r="AV18" s="17" t="s">
        <v>373</v>
      </c>
      <c r="AX18" s="17" t="s">
        <v>354</v>
      </c>
      <c r="AY18" s="17" t="s">
        <v>24</v>
      </c>
      <c r="AZ18" s="17" t="s">
        <v>24</v>
      </c>
      <c r="BA18" s="17" t="s">
        <v>355</v>
      </c>
      <c r="BB18" s="17" t="s">
        <v>687</v>
      </c>
      <c r="BC18" s="17" t="s">
        <v>23</v>
      </c>
      <c r="BD18" s="17" t="s">
        <v>356</v>
      </c>
      <c r="BE18" s="17" t="s">
        <v>688</v>
      </c>
      <c r="BF18" s="17" t="s">
        <v>379</v>
      </c>
      <c r="BG18" s="17">
        <v>0</v>
      </c>
      <c r="BH18" s="17">
        <v>53226</v>
      </c>
      <c r="BI18" s="17" t="s">
        <v>25</v>
      </c>
      <c r="BJ18" s="17" t="s">
        <v>25</v>
      </c>
      <c r="BK18" s="17" t="s">
        <v>25</v>
      </c>
      <c r="BL18" s="17" t="s">
        <v>50</v>
      </c>
      <c r="BM18" s="17">
        <v>0</v>
      </c>
      <c r="BN18" s="17">
        <v>0</v>
      </c>
      <c r="BO18" s="17">
        <v>0</v>
      </c>
      <c r="BP18" s="17" t="s">
        <v>51</v>
      </c>
      <c r="BQ18" s="17">
        <v>0</v>
      </c>
      <c r="BR18" s="17">
        <v>0</v>
      </c>
      <c r="BS18" s="17">
        <v>0</v>
      </c>
      <c r="BT18" s="17" t="s">
        <v>77</v>
      </c>
      <c r="BU18" s="17">
        <v>0</v>
      </c>
      <c r="BV18" s="17">
        <v>0</v>
      </c>
      <c r="BW18" s="17">
        <v>0</v>
      </c>
      <c r="BX18" s="17" t="s">
        <v>396</v>
      </c>
      <c r="BY18" s="17" t="s">
        <v>562</v>
      </c>
      <c r="BZ18" s="17">
        <v>0</v>
      </c>
      <c r="CA18" s="17" t="s">
        <v>563</v>
      </c>
      <c r="CD18" s="17" t="s">
        <v>1330</v>
      </c>
      <c r="CE18" s="17">
        <v>0</v>
      </c>
      <c r="CF18" s="17" t="s">
        <v>1331</v>
      </c>
      <c r="CG18" s="17" t="s">
        <v>30</v>
      </c>
      <c r="CH18" s="17" t="s">
        <v>357</v>
      </c>
      <c r="CI18" s="17" t="s">
        <v>359</v>
      </c>
      <c r="CJ18" s="17" t="s">
        <v>361</v>
      </c>
      <c r="CK18" s="17" t="s">
        <v>377</v>
      </c>
      <c r="CL18" s="17" t="s">
        <v>375</v>
      </c>
      <c r="CM18" s="17" t="s">
        <v>388</v>
      </c>
      <c r="CN18" s="17" t="s">
        <v>370</v>
      </c>
      <c r="CO18" s="17" t="s">
        <v>25</v>
      </c>
      <c r="CP18" s="17" t="s">
        <v>382</v>
      </c>
      <c r="CQ18" s="17" t="s">
        <v>364</v>
      </c>
      <c r="CR18" s="17">
        <v>0.9</v>
      </c>
      <c r="CS18" s="17" t="s">
        <v>24</v>
      </c>
      <c r="CT18" s="17" t="s">
        <v>1332</v>
      </c>
      <c r="CU18" s="17" t="s">
        <v>31</v>
      </c>
      <c r="CZ18" s="17" t="s">
        <v>24</v>
      </c>
      <c r="DA18" s="17" t="s">
        <v>24</v>
      </c>
      <c r="DB18" s="17" t="s">
        <v>24</v>
      </c>
      <c r="DC18" s="17" t="s">
        <v>24</v>
      </c>
    </row>
    <row r="21" spans="1:107" x14ac:dyDescent="0.25">
      <c r="A21" s="17" t="s">
        <v>1084</v>
      </c>
      <c r="B21" s="17" t="s">
        <v>607</v>
      </c>
      <c r="C21" s="17" t="s">
        <v>390</v>
      </c>
      <c r="D21" s="17" t="s">
        <v>49</v>
      </c>
      <c r="E21" s="17">
        <v>1700</v>
      </c>
      <c r="F21" s="17" t="s">
        <v>55</v>
      </c>
      <c r="G21" s="17" t="s">
        <v>347</v>
      </c>
      <c r="H21" s="17" t="s">
        <v>348</v>
      </c>
      <c r="I21" s="17" t="s">
        <v>565</v>
      </c>
      <c r="J21" s="17" t="s">
        <v>566</v>
      </c>
      <c r="K21" s="17">
        <v>270000</v>
      </c>
      <c r="L21" s="17">
        <v>270000</v>
      </c>
      <c r="M21" s="17">
        <v>1</v>
      </c>
      <c r="N21" s="17">
        <v>0</v>
      </c>
      <c r="O21" s="17">
        <v>0</v>
      </c>
      <c r="P21" s="17">
        <v>1</v>
      </c>
      <c r="Q21" s="17">
        <v>270000</v>
      </c>
      <c r="R21" s="17" t="s">
        <v>384</v>
      </c>
      <c r="S21" s="17">
        <v>0</v>
      </c>
      <c r="T21" s="17">
        <v>2000000</v>
      </c>
      <c r="U21" s="17">
        <v>0</v>
      </c>
      <c r="V21" s="17">
        <v>2000000</v>
      </c>
      <c r="W21" s="17">
        <v>0</v>
      </c>
      <c r="X21" s="17">
        <v>0</v>
      </c>
      <c r="Y21" s="17">
        <v>2000000</v>
      </c>
      <c r="Z21" s="17">
        <v>0</v>
      </c>
      <c r="AA21" s="17" t="s">
        <v>23</v>
      </c>
      <c r="AB21" s="17" t="s">
        <v>350</v>
      </c>
      <c r="AC21" s="17" t="b">
        <v>1</v>
      </c>
      <c r="AD21" s="17">
        <v>0</v>
      </c>
      <c r="AE21" s="17" t="s">
        <v>23</v>
      </c>
      <c r="AF21" s="17" t="s">
        <v>23</v>
      </c>
      <c r="AG21" s="17" t="s">
        <v>56</v>
      </c>
      <c r="AH21" s="17">
        <v>45741</v>
      </c>
      <c r="AI21" s="17" t="s">
        <v>1295</v>
      </c>
      <c r="AJ21" s="17" t="s">
        <v>610</v>
      </c>
      <c r="AK21" s="17" t="s">
        <v>1296</v>
      </c>
      <c r="AL21" s="17" t="s">
        <v>1336</v>
      </c>
      <c r="AM21" s="17" t="s">
        <v>24</v>
      </c>
      <c r="AN21" s="17" t="s">
        <v>1337</v>
      </c>
      <c r="AO21" s="17" t="s">
        <v>1338</v>
      </c>
      <c r="AP21" s="17" t="s">
        <v>351</v>
      </c>
      <c r="AQ21" s="17" t="s">
        <v>1339</v>
      </c>
      <c r="AR21" s="17" t="s">
        <v>662</v>
      </c>
      <c r="AS21" s="17" t="s">
        <v>352</v>
      </c>
      <c r="AT21" s="17" t="s">
        <v>353</v>
      </c>
      <c r="AU21" s="17" t="s">
        <v>353</v>
      </c>
      <c r="AV21" s="17" t="s">
        <v>373</v>
      </c>
      <c r="AX21" s="17" t="s">
        <v>354</v>
      </c>
      <c r="AY21" s="17" t="s">
        <v>24</v>
      </c>
      <c r="AZ21" s="17" t="s">
        <v>24</v>
      </c>
      <c r="BA21" s="17" t="s">
        <v>355</v>
      </c>
      <c r="BB21" s="17" t="s">
        <v>663</v>
      </c>
      <c r="BC21" s="17" t="s">
        <v>24</v>
      </c>
      <c r="BD21" s="17" t="s">
        <v>356</v>
      </c>
      <c r="BE21" s="17" t="s">
        <v>664</v>
      </c>
      <c r="BF21" s="17" t="s">
        <v>1340</v>
      </c>
      <c r="BG21" s="17">
        <v>0</v>
      </c>
      <c r="BH21" s="17">
        <v>53214</v>
      </c>
      <c r="BI21" s="17" t="s">
        <v>25</v>
      </c>
      <c r="BJ21" s="17" t="s">
        <v>25</v>
      </c>
      <c r="BK21" s="17" t="s">
        <v>25</v>
      </c>
      <c r="BL21" s="17" t="s">
        <v>57</v>
      </c>
      <c r="BM21" s="17">
        <v>0</v>
      </c>
      <c r="BN21" s="17">
        <v>0</v>
      </c>
      <c r="BO21" s="17">
        <v>0</v>
      </c>
      <c r="BP21" s="17" t="s">
        <v>27</v>
      </c>
      <c r="BQ21" s="17">
        <v>0</v>
      </c>
      <c r="BR21" s="17">
        <v>0</v>
      </c>
      <c r="BS21" s="17">
        <v>0</v>
      </c>
      <c r="BT21" s="17" t="s">
        <v>665</v>
      </c>
      <c r="BU21" s="17">
        <v>0</v>
      </c>
      <c r="BV21" s="17">
        <v>0</v>
      </c>
      <c r="BW21" s="17">
        <v>0</v>
      </c>
      <c r="BX21" s="17" t="s">
        <v>642</v>
      </c>
      <c r="BY21" s="17" t="s">
        <v>1334</v>
      </c>
      <c r="BZ21" s="17">
        <v>1</v>
      </c>
      <c r="CA21" s="17" t="s">
        <v>1341</v>
      </c>
      <c r="CD21" s="17" t="s">
        <v>666</v>
      </c>
      <c r="CE21" s="17" t="s">
        <v>167</v>
      </c>
      <c r="CF21" s="17" t="s">
        <v>667</v>
      </c>
      <c r="CG21" s="17" t="s">
        <v>30</v>
      </c>
      <c r="CH21" s="17" t="s">
        <v>357</v>
      </c>
      <c r="CI21" s="17" t="s">
        <v>375</v>
      </c>
      <c r="CJ21" s="17" t="s">
        <v>388</v>
      </c>
      <c r="CK21" s="17" t="s">
        <v>400</v>
      </c>
      <c r="CL21" s="17" t="s">
        <v>1221</v>
      </c>
      <c r="CM21" s="17" t="s">
        <v>1222</v>
      </c>
      <c r="CN21" s="17" t="s">
        <v>370</v>
      </c>
      <c r="CO21" s="17" t="s">
        <v>25</v>
      </c>
      <c r="CP21" s="17" t="s">
        <v>368</v>
      </c>
      <c r="CQ21" s="17" t="s">
        <v>364</v>
      </c>
      <c r="CR21" s="17" t="s">
        <v>365</v>
      </c>
      <c r="CS21" s="17" t="s">
        <v>23</v>
      </c>
      <c r="CT21" s="17" t="s">
        <v>1342</v>
      </c>
      <c r="CU21" s="17" t="s">
        <v>31</v>
      </c>
      <c r="CZ21" s="17" t="s">
        <v>24</v>
      </c>
      <c r="DA21" s="17" t="s">
        <v>24</v>
      </c>
      <c r="DB21" s="17" t="s">
        <v>24</v>
      </c>
      <c r="DC21" s="17" t="s">
        <v>24</v>
      </c>
    </row>
    <row r="23" spans="1:107" x14ac:dyDescent="0.25">
      <c r="A23" s="17" t="s">
        <v>1085</v>
      </c>
      <c r="B23" s="17" t="s">
        <v>607</v>
      </c>
      <c r="C23" s="17" t="s">
        <v>390</v>
      </c>
      <c r="D23" s="17" t="s">
        <v>49</v>
      </c>
      <c r="E23" s="17">
        <v>1700</v>
      </c>
      <c r="F23" s="17" t="s">
        <v>668</v>
      </c>
      <c r="G23" s="17" t="s">
        <v>347</v>
      </c>
      <c r="H23" s="17" t="s">
        <v>348</v>
      </c>
      <c r="I23" s="17" t="s">
        <v>565</v>
      </c>
      <c r="J23" s="17" t="s">
        <v>566</v>
      </c>
      <c r="K23" s="17">
        <v>70000</v>
      </c>
      <c r="L23" s="17">
        <v>70000</v>
      </c>
      <c r="M23" s="17">
        <v>1</v>
      </c>
      <c r="N23" s="17">
        <v>0</v>
      </c>
      <c r="O23" s="17">
        <v>0</v>
      </c>
      <c r="P23" s="17">
        <v>1</v>
      </c>
      <c r="Q23" s="17">
        <v>70000</v>
      </c>
      <c r="R23" s="17" t="s">
        <v>384</v>
      </c>
      <c r="S23" s="17">
        <v>0</v>
      </c>
      <c r="T23" s="17">
        <v>220000</v>
      </c>
      <c r="U23" s="17">
        <v>70000</v>
      </c>
      <c r="V23" s="17">
        <v>150000</v>
      </c>
      <c r="W23" s="17">
        <v>0</v>
      </c>
      <c r="X23" s="17">
        <v>0</v>
      </c>
      <c r="Y23" s="17">
        <v>220000</v>
      </c>
      <c r="Z23" s="17">
        <v>0</v>
      </c>
      <c r="AA23" s="17" t="s">
        <v>23</v>
      </c>
      <c r="AB23" s="17" t="s">
        <v>350</v>
      </c>
      <c r="AC23" s="17" t="b">
        <v>1</v>
      </c>
      <c r="AD23" s="17">
        <v>0</v>
      </c>
      <c r="AE23" s="17" t="s">
        <v>23</v>
      </c>
      <c r="AF23" s="17" t="s">
        <v>23</v>
      </c>
      <c r="AG23" s="17" t="s">
        <v>669</v>
      </c>
      <c r="AH23" s="17">
        <v>45741</v>
      </c>
      <c r="AI23" s="17" t="s">
        <v>1295</v>
      </c>
      <c r="AJ23" s="17" t="s">
        <v>610</v>
      </c>
      <c r="AK23" s="17" t="s">
        <v>1296</v>
      </c>
      <c r="AL23" s="17" t="s">
        <v>1343</v>
      </c>
      <c r="AM23" s="17" t="s">
        <v>24</v>
      </c>
      <c r="AN23" s="17" t="s">
        <v>670</v>
      </c>
      <c r="AO23" s="17" t="s">
        <v>371</v>
      </c>
      <c r="AP23" s="17" t="s">
        <v>351</v>
      </c>
      <c r="AQ23" s="17" t="s">
        <v>24</v>
      </c>
      <c r="AR23" s="17" t="s">
        <v>372</v>
      </c>
      <c r="AS23" s="17" t="s">
        <v>352</v>
      </c>
      <c r="AT23" s="17" t="s">
        <v>671</v>
      </c>
      <c r="AU23" s="17" t="s">
        <v>353</v>
      </c>
      <c r="AV23" s="17" t="s">
        <v>373</v>
      </c>
      <c r="AX23" s="17" t="s">
        <v>374</v>
      </c>
      <c r="AY23" s="17" t="s">
        <v>24</v>
      </c>
      <c r="AZ23" s="17" t="s">
        <v>24</v>
      </c>
      <c r="BA23" s="17" t="s">
        <v>355</v>
      </c>
      <c r="BB23" s="17" t="s">
        <v>1344</v>
      </c>
      <c r="BC23" s="17" t="s">
        <v>24</v>
      </c>
      <c r="BD23" s="17" t="s">
        <v>356</v>
      </c>
      <c r="BE23" s="17" t="s">
        <v>356</v>
      </c>
      <c r="BF23" s="17" t="s">
        <v>379</v>
      </c>
      <c r="BG23" s="17">
        <v>0</v>
      </c>
      <c r="BH23" s="17">
        <v>53226</v>
      </c>
      <c r="BI23" s="17" t="s">
        <v>25</v>
      </c>
      <c r="BJ23" s="17" t="s">
        <v>25</v>
      </c>
      <c r="BK23" s="17" t="s">
        <v>25</v>
      </c>
      <c r="BL23" s="17" t="s">
        <v>50</v>
      </c>
      <c r="BM23" s="17">
        <v>0</v>
      </c>
      <c r="BN23" s="17">
        <v>0</v>
      </c>
      <c r="BO23" s="17">
        <v>0</v>
      </c>
      <c r="BP23" s="17" t="s">
        <v>27</v>
      </c>
      <c r="BQ23" s="17">
        <v>0</v>
      </c>
      <c r="BR23" s="17">
        <v>0</v>
      </c>
      <c r="BS23" s="17">
        <v>0</v>
      </c>
      <c r="BT23" s="17" t="s">
        <v>648</v>
      </c>
      <c r="BU23" s="17">
        <v>0</v>
      </c>
      <c r="BV23" s="17">
        <v>0</v>
      </c>
      <c r="BW23" s="17">
        <v>0</v>
      </c>
      <c r="BX23" s="17" t="s">
        <v>396</v>
      </c>
      <c r="BY23" s="17" t="s">
        <v>562</v>
      </c>
      <c r="BZ23" s="17">
        <v>0</v>
      </c>
      <c r="CA23" s="17" t="s">
        <v>563</v>
      </c>
      <c r="CD23" s="17" t="s">
        <v>672</v>
      </c>
      <c r="CE23" s="17" t="s">
        <v>167</v>
      </c>
      <c r="CF23" s="17" t="s">
        <v>661</v>
      </c>
      <c r="CG23" s="17" t="s">
        <v>30</v>
      </c>
      <c r="CH23" s="17" t="s">
        <v>357</v>
      </c>
      <c r="CI23" s="17" t="s">
        <v>366</v>
      </c>
      <c r="CJ23" s="17" t="s">
        <v>375</v>
      </c>
      <c r="CK23" s="17" t="s">
        <v>385</v>
      </c>
      <c r="CL23" s="17" t="s">
        <v>399</v>
      </c>
      <c r="CM23" s="17" t="s">
        <v>409</v>
      </c>
      <c r="CN23" s="17" t="s">
        <v>362</v>
      </c>
      <c r="CO23" s="17" t="s">
        <v>25</v>
      </c>
      <c r="CP23" s="17" t="s">
        <v>368</v>
      </c>
      <c r="CQ23" s="17" t="s">
        <v>364</v>
      </c>
      <c r="CR23" s="17" t="s">
        <v>365</v>
      </c>
      <c r="CS23" s="17" t="s">
        <v>23</v>
      </c>
      <c r="CT23" s="17" t="s">
        <v>673</v>
      </c>
      <c r="CU23" s="17" t="s">
        <v>31</v>
      </c>
      <c r="CZ23" s="17" t="s">
        <v>24</v>
      </c>
      <c r="DA23" s="17" t="s">
        <v>24</v>
      </c>
      <c r="DB23" s="17" t="s">
        <v>24</v>
      </c>
      <c r="DC23" s="17" t="s">
        <v>24</v>
      </c>
    </row>
    <row r="24" spans="1:107" x14ac:dyDescent="0.25">
      <c r="A24" s="17" t="s">
        <v>1083</v>
      </c>
      <c r="B24" s="17" t="s">
        <v>607</v>
      </c>
      <c r="C24" s="17" t="s">
        <v>390</v>
      </c>
      <c r="D24" s="17" t="s">
        <v>49</v>
      </c>
      <c r="E24" s="17">
        <v>1625</v>
      </c>
      <c r="F24" s="17" t="s">
        <v>651</v>
      </c>
      <c r="G24" s="17" t="s">
        <v>383</v>
      </c>
      <c r="H24" s="17" t="s">
        <v>421</v>
      </c>
      <c r="I24" s="17" t="s">
        <v>32</v>
      </c>
      <c r="J24" s="17" t="s">
        <v>32</v>
      </c>
      <c r="K24" s="17">
        <v>697260</v>
      </c>
      <c r="L24" s="17">
        <v>697260</v>
      </c>
      <c r="M24" s="17">
        <v>1</v>
      </c>
      <c r="N24" s="17">
        <v>0</v>
      </c>
      <c r="O24" s="17">
        <v>0</v>
      </c>
      <c r="P24" s="17">
        <v>1</v>
      </c>
      <c r="Q24" s="17">
        <v>697260</v>
      </c>
      <c r="R24" s="17" t="s">
        <v>384</v>
      </c>
      <c r="S24" s="17">
        <v>0</v>
      </c>
      <c r="T24" s="17">
        <v>0</v>
      </c>
      <c r="U24" s="17">
        <v>0</v>
      </c>
      <c r="V24" s="17">
        <v>0</v>
      </c>
      <c r="W24" s="17">
        <v>0</v>
      </c>
      <c r="X24" s="17">
        <v>0</v>
      </c>
      <c r="Y24" s="17">
        <v>0</v>
      </c>
      <c r="Z24" s="17">
        <v>0</v>
      </c>
      <c r="AA24" s="17" t="s">
        <v>23</v>
      </c>
      <c r="AB24" s="17" t="s">
        <v>350</v>
      </c>
      <c r="AC24" s="17" t="b">
        <v>1</v>
      </c>
      <c r="AD24" s="17">
        <v>7605</v>
      </c>
      <c r="AE24" s="17" t="s">
        <v>23</v>
      </c>
      <c r="AF24" s="17" t="s">
        <v>23</v>
      </c>
      <c r="AG24" s="17" t="s">
        <v>652</v>
      </c>
      <c r="AH24" s="17">
        <v>45765</v>
      </c>
      <c r="AI24" s="17" t="s">
        <v>1295</v>
      </c>
      <c r="AJ24" s="17" t="s">
        <v>610</v>
      </c>
      <c r="AK24" s="17" t="s">
        <v>1296</v>
      </c>
      <c r="AL24" s="17" t="s">
        <v>1345</v>
      </c>
      <c r="AM24" s="17" t="s">
        <v>24</v>
      </c>
      <c r="AN24" s="17" t="s">
        <v>644</v>
      </c>
      <c r="AO24" s="17" t="s">
        <v>653</v>
      </c>
      <c r="AP24" s="17" t="s">
        <v>351</v>
      </c>
      <c r="AQ24" s="17" t="s">
        <v>1346</v>
      </c>
      <c r="AR24" s="17" t="s">
        <v>654</v>
      </c>
      <c r="AS24" s="17" t="s">
        <v>352</v>
      </c>
      <c r="AT24" s="17" t="s">
        <v>655</v>
      </c>
      <c r="AU24" s="17" t="s">
        <v>353</v>
      </c>
      <c r="AV24" s="17" t="s">
        <v>373</v>
      </c>
      <c r="AX24" s="17" t="s">
        <v>354</v>
      </c>
      <c r="AY24" s="17" t="s">
        <v>24</v>
      </c>
      <c r="AZ24" s="17" t="s">
        <v>24</v>
      </c>
      <c r="BA24" s="17" t="s">
        <v>355</v>
      </c>
      <c r="BB24" s="17" t="s">
        <v>656</v>
      </c>
      <c r="BC24" s="17" t="s">
        <v>23</v>
      </c>
      <c r="BD24" s="17" t="s">
        <v>356</v>
      </c>
      <c r="BE24" s="17" t="s">
        <v>356</v>
      </c>
      <c r="BF24" s="17" t="s">
        <v>657</v>
      </c>
      <c r="BG24" s="17">
        <v>0</v>
      </c>
      <c r="BH24" s="17">
        <v>53208</v>
      </c>
      <c r="BI24" s="17" t="s">
        <v>25</v>
      </c>
      <c r="BJ24" s="17" t="s">
        <v>25</v>
      </c>
      <c r="BK24" s="17" t="s">
        <v>25</v>
      </c>
      <c r="BL24" s="17" t="s">
        <v>201</v>
      </c>
      <c r="BM24" s="17">
        <v>0</v>
      </c>
      <c r="BN24" s="17">
        <v>0</v>
      </c>
      <c r="BO24" s="17">
        <v>0</v>
      </c>
      <c r="BP24" s="17" t="s">
        <v>27</v>
      </c>
      <c r="BQ24" s="17">
        <v>0</v>
      </c>
      <c r="BR24" s="17">
        <v>0</v>
      </c>
      <c r="BS24" s="17">
        <v>0</v>
      </c>
      <c r="BT24" s="17" t="s">
        <v>658</v>
      </c>
      <c r="BU24" s="17">
        <v>0</v>
      </c>
      <c r="BV24" s="17">
        <v>0</v>
      </c>
      <c r="BW24" s="17">
        <v>0</v>
      </c>
      <c r="BX24" s="17" t="s">
        <v>642</v>
      </c>
      <c r="BY24" s="17" t="s">
        <v>659</v>
      </c>
      <c r="BZ24" s="17">
        <v>1</v>
      </c>
      <c r="CA24" s="17" t="s">
        <v>660</v>
      </c>
      <c r="CD24" s="17" t="s">
        <v>1347</v>
      </c>
      <c r="CE24" s="17" t="s">
        <v>53</v>
      </c>
      <c r="CF24" s="17" t="s">
        <v>1302</v>
      </c>
      <c r="CG24" s="17" t="s">
        <v>30</v>
      </c>
      <c r="CH24" s="17" t="s">
        <v>1348</v>
      </c>
      <c r="CI24" s="17" t="s">
        <v>359</v>
      </c>
      <c r="CJ24" s="17" t="s">
        <v>360</v>
      </c>
      <c r="CK24" s="17" t="s">
        <v>377</v>
      </c>
      <c r="CL24" s="17" t="s">
        <v>375</v>
      </c>
      <c r="CM24" s="17" t="s">
        <v>388</v>
      </c>
      <c r="CN24" s="17" t="s">
        <v>367</v>
      </c>
      <c r="CO24" s="17" t="s">
        <v>24</v>
      </c>
      <c r="CP24" s="17" t="s">
        <v>382</v>
      </c>
      <c r="CQ24" s="17" t="s">
        <v>364</v>
      </c>
      <c r="CR24" s="17">
        <v>0.9</v>
      </c>
      <c r="CS24" s="17" t="s">
        <v>24</v>
      </c>
      <c r="CT24" s="17" t="s">
        <v>1265</v>
      </c>
      <c r="CU24" s="17" t="s">
        <v>31</v>
      </c>
      <c r="CZ24" s="17" t="s">
        <v>24</v>
      </c>
      <c r="DA24" s="17" t="s">
        <v>24</v>
      </c>
      <c r="DB24" s="17" t="s">
        <v>24</v>
      </c>
      <c r="DC24" s="17" t="s">
        <v>24</v>
      </c>
    </row>
    <row r="25" spans="1:107" x14ac:dyDescent="0.25">
      <c r="A25" s="17" t="s">
        <v>1349</v>
      </c>
      <c r="B25" s="17" t="s">
        <v>607</v>
      </c>
      <c r="C25" s="17" t="s">
        <v>390</v>
      </c>
      <c r="D25" s="17" t="s">
        <v>49</v>
      </c>
      <c r="E25" s="17">
        <v>1750</v>
      </c>
      <c r="F25" s="17" t="s">
        <v>1350</v>
      </c>
      <c r="G25" s="17" t="s">
        <v>383</v>
      </c>
      <c r="H25" s="17" t="s">
        <v>421</v>
      </c>
      <c r="I25" s="17" t="s">
        <v>565</v>
      </c>
      <c r="J25" s="17" t="s">
        <v>566</v>
      </c>
      <c r="K25" s="17">
        <v>2809350</v>
      </c>
      <c r="L25" s="17">
        <v>2809350</v>
      </c>
      <c r="M25" s="17">
        <v>1</v>
      </c>
      <c r="N25" s="17">
        <v>0</v>
      </c>
      <c r="O25" s="17">
        <v>0</v>
      </c>
      <c r="P25" s="17">
        <v>1</v>
      </c>
      <c r="Q25" s="17">
        <v>2809350</v>
      </c>
      <c r="R25" s="17" t="s">
        <v>384</v>
      </c>
      <c r="S25" s="17">
        <v>0</v>
      </c>
      <c r="T25" s="17">
        <v>6027490</v>
      </c>
      <c r="U25" s="17">
        <v>6027490</v>
      </c>
      <c r="V25" s="17">
        <v>0</v>
      </c>
      <c r="W25" s="17">
        <v>0</v>
      </c>
      <c r="X25" s="17">
        <v>0</v>
      </c>
      <c r="Y25" s="17">
        <v>6027490</v>
      </c>
      <c r="Z25" s="17">
        <v>0</v>
      </c>
      <c r="AA25" s="17" t="s">
        <v>23</v>
      </c>
      <c r="AB25" s="17" t="s">
        <v>350</v>
      </c>
      <c r="AC25" s="17" t="b">
        <v>1</v>
      </c>
      <c r="AD25" s="17">
        <v>0</v>
      </c>
      <c r="AE25" s="17" t="s">
        <v>23</v>
      </c>
      <c r="AF25" s="17" t="s">
        <v>23</v>
      </c>
      <c r="AG25" s="17" t="s">
        <v>1351</v>
      </c>
      <c r="AH25" s="17">
        <v>45751</v>
      </c>
      <c r="AI25" s="17" t="s">
        <v>1295</v>
      </c>
      <c r="AJ25" s="17" t="s">
        <v>1325</v>
      </c>
      <c r="AK25" s="17" t="s">
        <v>1296</v>
      </c>
      <c r="AL25" s="17" t="s">
        <v>1352</v>
      </c>
      <c r="AM25" s="17" t="s">
        <v>24</v>
      </c>
      <c r="AN25" s="17" t="s">
        <v>1353</v>
      </c>
      <c r="AO25" s="17" t="s">
        <v>1354</v>
      </c>
      <c r="AP25" s="17" t="s">
        <v>351</v>
      </c>
      <c r="AQ25" s="17" t="s">
        <v>1355</v>
      </c>
      <c r="AR25" s="17" t="s">
        <v>372</v>
      </c>
      <c r="AS25" s="17" t="s">
        <v>352</v>
      </c>
      <c r="AT25" s="17" t="s">
        <v>1356</v>
      </c>
      <c r="AU25" s="17" t="s">
        <v>353</v>
      </c>
      <c r="AV25" s="17" t="s">
        <v>373</v>
      </c>
      <c r="AX25" s="17" t="s">
        <v>374</v>
      </c>
      <c r="AY25" s="17" t="s">
        <v>24</v>
      </c>
      <c r="AZ25" s="17" t="s">
        <v>24</v>
      </c>
      <c r="BA25" s="17" t="s">
        <v>355</v>
      </c>
      <c r="BB25" s="17" t="s">
        <v>1357</v>
      </c>
      <c r="BC25" s="17" t="s">
        <v>23</v>
      </c>
      <c r="BD25" s="17" t="s">
        <v>356</v>
      </c>
      <c r="BE25" s="17" t="s">
        <v>356</v>
      </c>
      <c r="BF25" s="17" t="s">
        <v>379</v>
      </c>
      <c r="BG25" s="17">
        <v>0</v>
      </c>
      <c r="BH25" s="17">
        <v>53233</v>
      </c>
      <c r="BI25" s="17" t="s">
        <v>25</v>
      </c>
      <c r="BJ25" s="17" t="s">
        <v>25</v>
      </c>
      <c r="BK25" s="17" t="s">
        <v>25</v>
      </c>
      <c r="BL25" s="17" t="s">
        <v>48</v>
      </c>
      <c r="BM25" s="17">
        <v>0</v>
      </c>
      <c r="BN25" s="17">
        <v>0</v>
      </c>
      <c r="BO25" s="17">
        <v>0</v>
      </c>
      <c r="BP25" s="17" t="s">
        <v>27</v>
      </c>
      <c r="BQ25" s="17">
        <v>0</v>
      </c>
      <c r="BR25" s="17">
        <v>0</v>
      </c>
      <c r="BS25" s="17">
        <v>0</v>
      </c>
      <c r="BT25" s="17" t="s">
        <v>1358</v>
      </c>
      <c r="BU25" s="17">
        <v>0</v>
      </c>
      <c r="BV25" s="17">
        <v>0</v>
      </c>
      <c r="BW25" s="17">
        <v>0</v>
      </c>
      <c r="BX25" s="17" t="s">
        <v>396</v>
      </c>
      <c r="BY25" s="17" t="s">
        <v>562</v>
      </c>
      <c r="BZ25" s="17">
        <v>0</v>
      </c>
      <c r="CA25" s="17" t="s">
        <v>563</v>
      </c>
      <c r="CD25" s="17" t="s">
        <v>1359</v>
      </c>
      <c r="CE25" s="17" t="s">
        <v>1360</v>
      </c>
      <c r="CF25" s="17" t="s">
        <v>1361</v>
      </c>
      <c r="CG25" s="17" t="s">
        <v>30</v>
      </c>
      <c r="CH25" s="17" t="s">
        <v>357</v>
      </c>
      <c r="CI25" s="17" t="s">
        <v>358</v>
      </c>
      <c r="CJ25" s="17" t="s">
        <v>359</v>
      </c>
      <c r="CK25" s="17" t="s">
        <v>375</v>
      </c>
      <c r="CL25" s="17" t="s">
        <v>399</v>
      </c>
      <c r="CM25" s="17" t="s">
        <v>409</v>
      </c>
      <c r="CN25" s="17" t="s">
        <v>370</v>
      </c>
      <c r="CO25" s="17" t="s">
        <v>25</v>
      </c>
      <c r="CP25" s="17" t="s">
        <v>382</v>
      </c>
      <c r="CQ25" s="17" t="s">
        <v>364</v>
      </c>
      <c r="CR25" s="17">
        <v>0.9</v>
      </c>
      <c r="CS25" s="17" t="s">
        <v>24</v>
      </c>
      <c r="CT25" s="17" t="s">
        <v>1362</v>
      </c>
      <c r="CU25" s="17" t="s">
        <v>31</v>
      </c>
      <c r="CZ25" s="17" t="s">
        <v>24</v>
      </c>
      <c r="DA25" s="17" t="s">
        <v>24</v>
      </c>
      <c r="DB25" s="17" t="s">
        <v>24</v>
      </c>
      <c r="DC25" s="17" t="s">
        <v>24</v>
      </c>
    </row>
    <row r="26" spans="1:107" x14ac:dyDescent="0.25">
      <c r="A26" s="17" t="s">
        <v>1363</v>
      </c>
      <c r="B26" s="17" t="s">
        <v>607</v>
      </c>
      <c r="C26" s="17" t="s">
        <v>390</v>
      </c>
      <c r="D26" s="17" t="s">
        <v>49</v>
      </c>
      <c r="E26" s="17">
        <v>1750</v>
      </c>
      <c r="F26" s="17" t="s">
        <v>1364</v>
      </c>
      <c r="G26" s="17" t="s">
        <v>383</v>
      </c>
      <c r="H26" s="17" t="s">
        <v>421</v>
      </c>
      <c r="I26" s="17" t="s">
        <v>32</v>
      </c>
      <c r="J26" s="17" t="s">
        <v>32</v>
      </c>
      <c r="K26" s="17">
        <v>2378110</v>
      </c>
      <c r="L26" s="17">
        <v>0</v>
      </c>
      <c r="M26" s="17">
        <v>0</v>
      </c>
      <c r="N26" s="17">
        <v>2378110</v>
      </c>
      <c r="O26" s="17">
        <v>2</v>
      </c>
      <c r="P26" s="17">
        <v>2</v>
      </c>
      <c r="Q26" s="17">
        <v>2378110</v>
      </c>
      <c r="R26" s="17" t="s">
        <v>349</v>
      </c>
      <c r="S26" s="17">
        <v>0</v>
      </c>
      <c r="T26" s="17">
        <v>0</v>
      </c>
      <c r="U26" s="17">
        <v>0</v>
      </c>
      <c r="V26" s="17">
        <v>0</v>
      </c>
      <c r="W26" s="17">
        <v>0</v>
      </c>
      <c r="X26" s="17">
        <v>0</v>
      </c>
      <c r="Y26" s="17">
        <v>0</v>
      </c>
      <c r="Z26" s="17">
        <v>0</v>
      </c>
      <c r="AA26" s="17" t="s">
        <v>23</v>
      </c>
      <c r="AB26" s="17" t="s">
        <v>350</v>
      </c>
      <c r="AC26" s="17" t="b">
        <v>1</v>
      </c>
      <c r="AD26" s="17">
        <v>0</v>
      </c>
      <c r="AE26" s="17" t="s">
        <v>23</v>
      </c>
      <c r="AF26" s="17" t="s">
        <v>23</v>
      </c>
      <c r="AG26" s="17" t="s">
        <v>1365</v>
      </c>
      <c r="AH26" s="17">
        <v>45751</v>
      </c>
      <c r="AI26" s="17" t="s">
        <v>1295</v>
      </c>
      <c r="AJ26" s="17" t="s">
        <v>1325</v>
      </c>
      <c r="AK26" s="17" t="s">
        <v>1296</v>
      </c>
      <c r="AL26" s="17" t="s">
        <v>1366</v>
      </c>
      <c r="AM26" s="17" t="s">
        <v>24</v>
      </c>
      <c r="AN26" s="17" t="s">
        <v>1367</v>
      </c>
      <c r="AO26" s="17" t="s">
        <v>371</v>
      </c>
      <c r="AP26" s="17" t="s">
        <v>351</v>
      </c>
      <c r="AQ26" s="17" t="s">
        <v>1368</v>
      </c>
      <c r="AR26" s="17" t="s">
        <v>1369</v>
      </c>
      <c r="AS26" s="17" t="s">
        <v>352</v>
      </c>
      <c r="AT26" s="17" t="s">
        <v>353</v>
      </c>
      <c r="AU26" s="17" t="s">
        <v>1370</v>
      </c>
      <c r="AV26" s="17" t="s">
        <v>373</v>
      </c>
      <c r="AX26" s="17" t="s">
        <v>374</v>
      </c>
      <c r="AY26" s="17" t="s">
        <v>24</v>
      </c>
      <c r="AZ26" s="17" t="s">
        <v>24</v>
      </c>
      <c r="BA26" s="17" t="s">
        <v>355</v>
      </c>
      <c r="BB26" s="17" t="s">
        <v>1357</v>
      </c>
      <c r="BC26" s="17" t="s">
        <v>24</v>
      </c>
      <c r="BD26" s="17" t="s">
        <v>356</v>
      </c>
      <c r="BE26" s="17" t="s">
        <v>356</v>
      </c>
      <c r="BF26" s="17" t="s">
        <v>379</v>
      </c>
      <c r="BG26" s="17">
        <v>0</v>
      </c>
      <c r="BH26" s="17">
        <v>53233</v>
      </c>
      <c r="BI26" s="17" t="s">
        <v>25</v>
      </c>
      <c r="BJ26" s="17" t="s">
        <v>25</v>
      </c>
      <c r="BK26" s="17" t="s">
        <v>25</v>
      </c>
      <c r="BL26" s="17" t="s">
        <v>48</v>
      </c>
      <c r="BM26" s="17">
        <v>0</v>
      </c>
      <c r="BN26" s="17">
        <v>0</v>
      </c>
      <c r="BO26" s="17">
        <v>0</v>
      </c>
      <c r="BP26" s="17" t="s">
        <v>27</v>
      </c>
      <c r="BQ26" s="17">
        <v>0</v>
      </c>
      <c r="BR26" s="17">
        <v>0</v>
      </c>
      <c r="BS26" s="17">
        <v>0</v>
      </c>
      <c r="BT26" s="17" t="s">
        <v>1358</v>
      </c>
      <c r="BU26" s="17">
        <v>0</v>
      </c>
      <c r="BV26" s="17">
        <v>0</v>
      </c>
      <c r="BW26" s="17">
        <v>0</v>
      </c>
      <c r="BX26" s="17" t="s">
        <v>396</v>
      </c>
      <c r="BY26" s="17" t="s">
        <v>562</v>
      </c>
      <c r="BZ26" s="17">
        <v>0</v>
      </c>
      <c r="CA26" s="17" t="s">
        <v>563</v>
      </c>
      <c r="CD26" s="17" t="s">
        <v>1371</v>
      </c>
      <c r="CE26" s="17" t="s">
        <v>53</v>
      </c>
      <c r="CF26" s="17" t="s">
        <v>1321</v>
      </c>
      <c r="CG26" s="17" t="s">
        <v>30</v>
      </c>
      <c r="CH26" s="17" t="s">
        <v>357</v>
      </c>
      <c r="CI26" s="17" t="s">
        <v>1372</v>
      </c>
      <c r="CJ26" s="17" t="s">
        <v>359</v>
      </c>
      <c r="CK26" s="17" t="s">
        <v>377</v>
      </c>
      <c r="CL26" s="17" t="s">
        <v>376</v>
      </c>
      <c r="CM26" s="17" t="s">
        <v>388</v>
      </c>
      <c r="CN26" s="17" t="s">
        <v>370</v>
      </c>
      <c r="CO26" s="17" t="s">
        <v>25</v>
      </c>
      <c r="CP26" s="17" t="s">
        <v>363</v>
      </c>
      <c r="CQ26" s="17" t="s">
        <v>364</v>
      </c>
      <c r="CR26" s="17">
        <v>0.3</v>
      </c>
      <c r="CS26" s="17" t="s">
        <v>24</v>
      </c>
      <c r="CT26" s="17" t="s">
        <v>883</v>
      </c>
      <c r="CU26" s="17" t="s">
        <v>31</v>
      </c>
      <c r="CZ26" s="17" t="s">
        <v>24</v>
      </c>
      <c r="DA26" s="17" t="s">
        <v>24</v>
      </c>
      <c r="DB26" s="17" t="s">
        <v>24</v>
      </c>
      <c r="DC26" s="17" t="s">
        <v>24</v>
      </c>
    </row>
    <row r="27" spans="1:107" x14ac:dyDescent="0.25">
      <c r="A27" s="17" t="s">
        <v>1373</v>
      </c>
      <c r="B27" s="17" t="s">
        <v>607</v>
      </c>
      <c r="C27" s="17" t="s">
        <v>390</v>
      </c>
      <c r="D27" s="17" t="s">
        <v>49</v>
      </c>
      <c r="E27" s="17">
        <v>1625</v>
      </c>
      <c r="F27" s="17" t="s">
        <v>1374</v>
      </c>
      <c r="G27" s="17" t="s">
        <v>383</v>
      </c>
      <c r="H27" s="17" t="s">
        <v>421</v>
      </c>
      <c r="I27" s="17" t="s">
        <v>32</v>
      </c>
      <c r="J27" s="17" t="s">
        <v>32</v>
      </c>
      <c r="K27" s="17">
        <v>1599770</v>
      </c>
      <c r="L27" s="17">
        <v>1599770</v>
      </c>
      <c r="M27" s="17">
        <v>1</v>
      </c>
      <c r="N27" s="17">
        <v>0</v>
      </c>
      <c r="O27" s="17">
        <v>0</v>
      </c>
      <c r="P27" s="17">
        <v>1</v>
      </c>
      <c r="Q27" s="17">
        <v>1599770</v>
      </c>
      <c r="R27" s="17" t="s">
        <v>384</v>
      </c>
      <c r="S27" s="17">
        <v>0</v>
      </c>
      <c r="T27" s="17">
        <v>0</v>
      </c>
      <c r="U27" s="17">
        <v>0</v>
      </c>
      <c r="V27" s="17">
        <v>0</v>
      </c>
      <c r="W27" s="17">
        <v>0</v>
      </c>
      <c r="X27" s="17">
        <v>0</v>
      </c>
      <c r="Y27" s="17">
        <v>0</v>
      </c>
      <c r="Z27" s="17">
        <v>0</v>
      </c>
      <c r="AA27" s="17" t="s">
        <v>23</v>
      </c>
      <c r="AB27" s="17" t="s">
        <v>350</v>
      </c>
      <c r="AC27" s="17" t="b">
        <v>1</v>
      </c>
      <c r="AD27" s="17">
        <v>0</v>
      </c>
      <c r="AE27" s="17" t="s">
        <v>23</v>
      </c>
      <c r="AF27" s="17" t="s">
        <v>23</v>
      </c>
      <c r="AG27" s="17" t="s">
        <v>1375</v>
      </c>
      <c r="AH27" s="17">
        <v>45741</v>
      </c>
      <c r="AI27" s="17" t="s">
        <v>1295</v>
      </c>
      <c r="AJ27" s="17" t="s">
        <v>1325</v>
      </c>
      <c r="AK27" s="17" t="s">
        <v>1296</v>
      </c>
      <c r="AL27" s="17" t="s">
        <v>1376</v>
      </c>
      <c r="AM27" s="17" t="s">
        <v>24</v>
      </c>
      <c r="AN27" s="17" t="s">
        <v>1377</v>
      </c>
      <c r="AO27" s="17" t="s">
        <v>371</v>
      </c>
      <c r="AP27" s="17" t="s">
        <v>351</v>
      </c>
      <c r="AQ27" s="17" t="s">
        <v>1378</v>
      </c>
      <c r="AR27" s="17" t="s">
        <v>372</v>
      </c>
      <c r="AS27" s="17" t="s">
        <v>352</v>
      </c>
      <c r="AT27" s="17" t="s">
        <v>353</v>
      </c>
      <c r="AU27" s="17" t="s">
        <v>1379</v>
      </c>
      <c r="AV27" s="17" t="s">
        <v>373</v>
      </c>
      <c r="AX27" s="17" t="s">
        <v>354</v>
      </c>
      <c r="AY27" s="17" t="s">
        <v>24</v>
      </c>
      <c r="AZ27" s="17" t="s">
        <v>24</v>
      </c>
      <c r="BA27" s="17" t="s">
        <v>355</v>
      </c>
      <c r="BB27" s="17" t="s">
        <v>1380</v>
      </c>
      <c r="BC27" s="17" t="s">
        <v>23</v>
      </c>
      <c r="BD27" s="17" t="s">
        <v>356</v>
      </c>
      <c r="BE27" s="17" t="s">
        <v>356</v>
      </c>
      <c r="BF27" s="17" t="s">
        <v>379</v>
      </c>
      <c r="BG27" s="17">
        <v>0</v>
      </c>
      <c r="BH27" s="17" t="s">
        <v>62</v>
      </c>
      <c r="BI27" s="17" t="s">
        <v>25</v>
      </c>
      <c r="BJ27" s="17" t="s">
        <v>25</v>
      </c>
      <c r="BK27" s="17" t="s">
        <v>25</v>
      </c>
      <c r="BL27" s="17" t="s">
        <v>63</v>
      </c>
      <c r="BM27" s="17">
        <v>0</v>
      </c>
      <c r="BN27" s="17">
        <v>0</v>
      </c>
      <c r="BO27" s="17">
        <v>0</v>
      </c>
      <c r="BP27" s="17" t="s">
        <v>62</v>
      </c>
      <c r="BQ27" s="17">
        <v>0</v>
      </c>
      <c r="BR27" s="17">
        <v>0</v>
      </c>
      <c r="BS27" s="17">
        <v>0</v>
      </c>
      <c r="BT27" s="17" t="s">
        <v>62</v>
      </c>
      <c r="BU27" s="17">
        <v>0</v>
      </c>
      <c r="BV27" s="17">
        <v>0</v>
      </c>
      <c r="BW27" s="17">
        <v>0</v>
      </c>
      <c r="BX27" s="17" t="s">
        <v>396</v>
      </c>
      <c r="BY27" s="17" t="s">
        <v>562</v>
      </c>
      <c r="BZ27" s="17">
        <v>0</v>
      </c>
      <c r="CA27" s="17" t="s">
        <v>563</v>
      </c>
      <c r="CD27" s="17" t="s">
        <v>1381</v>
      </c>
      <c r="CE27" s="17" t="s">
        <v>53</v>
      </c>
      <c r="CF27" s="17" t="s">
        <v>74</v>
      </c>
      <c r="CG27" s="17" t="s">
        <v>30</v>
      </c>
      <c r="CH27" s="17" t="s">
        <v>369</v>
      </c>
      <c r="CI27" s="17" t="s">
        <v>369</v>
      </c>
      <c r="CJ27" s="17" t="s">
        <v>359</v>
      </c>
      <c r="CK27" s="17" t="s">
        <v>375</v>
      </c>
      <c r="CL27" s="17" t="s">
        <v>388</v>
      </c>
      <c r="CM27" s="17" t="s">
        <v>388</v>
      </c>
      <c r="CN27" s="17" t="s">
        <v>367</v>
      </c>
      <c r="CO27" s="17" t="s">
        <v>25</v>
      </c>
      <c r="CP27" s="17" t="s">
        <v>382</v>
      </c>
      <c r="CQ27" s="17" t="s">
        <v>364</v>
      </c>
      <c r="CR27" s="17" t="s">
        <v>365</v>
      </c>
      <c r="CS27" s="17" t="s">
        <v>24</v>
      </c>
      <c r="CT27" s="17" t="s">
        <v>1382</v>
      </c>
      <c r="CU27" s="17" t="s">
        <v>31</v>
      </c>
      <c r="CZ27" s="17" t="s">
        <v>24</v>
      </c>
      <c r="DA27" s="17" t="s">
        <v>24</v>
      </c>
      <c r="DB27" s="17" t="s">
        <v>24</v>
      </c>
      <c r="DC27" s="17" t="s">
        <v>24</v>
      </c>
    </row>
    <row r="28" spans="1:107" x14ac:dyDescent="0.25">
      <c r="A28" s="17" t="s">
        <v>1383</v>
      </c>
      <c r="B28" s="17" t="s">
        <v>607</v>
      </c>
      <c r="C28" s="17" t="s">
        <v>390</v>
      </c>
      <c r="D28" s="17" t="s">
        <v>49</v>
      </c>
      <c r="E28" s="17">
        <v>1625</v>
      </c>
      <c r="F28" s="17" t="s">
        <v>1384</v>
      </c>
      <c r="G28" s="17" t="s">
        <v>383</v>
      </c>
      <c r="H28" s="17" t="s">
        <v>421</v>
      </c>
      <c r="I28" s="17" t="s">
        <v>32</v>
      </c>
      <c r="J28" s="17" t="s">
        <v>32</v>
      </c>
      <c r="K28" s="17">
        <v>2025720</v>
      </c>
      <c r="L28" s="17">
        <v>2025720</v>
      </c>
      <c r="M28" s="17">
        <v>1</v>
      </c>
      <c r="N28" s="17">
        <v>0</v>
      </c>
      <c r="O28" s="17">
        <v>0</v>
      </c>
      <c r="P28" s="17">
        <v>1</v>
      </c>
      <c r="Q28" s="17">
        <v>2025720</v>
      </c>
      <c r="R28" s="17" t="s">
        <v>384</v>
      </c>
      <c r="S28" s="17">
        <v>0</v>
      </c>
      <c r="T28" s="17">
        <v>0</v>
      </c>
      <c r="U28" s="17">
        <v>0</v>
      </c>
      <c r="V28" s="17">
        <v>0</v>
      </c>
      <c r="W28" s="17">
        <v>0</v>
      </c>
      <c r="X28" s="17">
        <v>0</v>
      </c>
      <c r="Y28" s="17">
        <v>0</v>
      </c>
      <c r="Z28" s="17">
        <v>0</v>
      </c>
      <c r="AA28" s="17" t="s">
        <v>23</v>
      </c>
      <c r="AB28" s="17" t="s">
        <v>350</v>
      </c>
      <c r="AC28" s="17" t="b">
        <v>1</v>
      </c>
      <c r="AD28" s="17">
        <v>63180</v>
      </c>
      <c r="AE28" s="17" t="s">
        <v>23</v>
      </c>
      <c r="AF28" s="17" t="s">
        <v>23</v>
      </c>
      <c r="AG28" s="17" t="s">
        <v>1385</v>
      </c>
      <c r="AH28" s="17">
        <v>45754</v>
      </c>
      <c r="AI28" s="17" t="s">
        <v>1295</v>
      </c>
      <c r="AJ28" s="17" t="s">
        <v>1325</v>
      </c>
      <c r="AK28" s="17" t="s">
        <v>1386</v>
      </c>
      <c r="AL28" s="17" t="s">
        <v>1387</v>
      </c>
      <c r="AM28" s="17" t="s">
        <v>24</v>
      </c>
      <c r="AN28" s="17" t="s">
        <v>1388</v>
      </c>
      <c r="AO28" s="17" t="s">
        <v>371</v>
      </c>
      <c r="AP28" s="17" t="s">
        <v>378</v>
      </c>
      <c r="AQ28" s="17" t="s">
        <v>1389</v>
      </c>
      <c r="AR28" s="17" t="s">
        <v>372</v>
      </c>
      <c r="AS28" s="17" t="s">
        <v>352</v>
      </c>
      <c r="AT28" s="17" t="s">
        <v>1390</v>
      </c>
      <c r="AU28" s="17" t="s">
        <v>353</v>
      </c>
      <c r="AV28" s="17" t="s">
        <v>373</v>
      </c>
      <c r="AX28" s="17" t="s">
        <v>354</v>
      </c>
      <c r="AY28" s="17" t="s">
        <v>24</v>
      </c>
      <c r="AZ28" s="17" t="s">
        <v>24</v>
      </c>
      <c r="BA28" s="17" t="s">
        <v>355</v>
      </c>
      <c r="BB28" s="17" t="s">
        <v>1391</v>
      </c>
      <c r="BC28" s="17" t="s">
        <v>23</v>
      </c>
      <c r="BD28" s="17" t="s">
        <v>356</v>
      </c>
      <c r="BE28" s="17" t="s">
        <v>356</v>
      </c>
      <c r="BF28" s="17" t="s">
        <v>379</v>
      </c>
      <c r="BG28" s="17">
        <v>0</v>
      </c>
      <c r="BH28" s="17" t="s">
        <v>62</v>
      </c>
      <c r="BI28" s="17" t="s">
        <v>25</v>
      </c>
      <c r="BJ28" s="17" t="s">
        <v>25</v>
      </c>
      <c r="BK28" s="17" t="s">
        <v>25</v>
      </c>
      <c r="BL28" s="17" t="s">
        <v>63</v>
      </c>
      <c r="BM28" s="17">
        <v>0</v>
      </c>
      <c r="BN28" s="17">
        <v>0</v>
      </c>
      <c r="BO28" s="17">
        <v>0</v>
      </c>
      <c r="BP28" s="17" t="s">
        <v>62</v>
      </c>
      <c r="BQ28" s="17">
        <v>0</v>
      </c>
      <c r="BR28" s="17">
        <v>0</v>
      </c>
      <c r="BS28" s="17">
        <v>0</v>
      </c>
      <c r="BT28" s="17" t="s">
        <v>62</v>
      </c>
      <c r="BU28" s="17">
        <v>0</v>
      </c>
      <c r="BV28" s="17">
        <v>0</v>
      </c>
      <c r="BW28" s="17">
        <v>0</v>
      </c>
      <c r="BX28" s="17" t="s">
        <v>396</v>
      </c>
      <c r="BY28" s="17" t="s">
        <v>562</v>
      </c>
      <c r="BZ28" s="17">
        <v>0</v>
      </c>
      <c r="CA28" s="17" t="s">
        <v>563</v>
      </c>
      <c r="CD28" s="17" t="s">
        <v>1392</v>
      </c>
      <c r="CE28" s="17" t="s">
        <v>32</v>
      </c>
      <c r="CF28" s="17" t="s">
        <v>1393</v>
      </c>
      <c r="CG28" s="17" t="s">
        <v>30</v>
      </c>
      <c r="CH28" s="17" t="s">
        <v>369</v>
      </c>
      <c r="CI28" s="17" t="s">
        <v>359</v>
      </c>
      <c r="CJ28" s="17" t="s">
        <v>359</v>
      </c>
      <c r="CK28" s="17" t="s">
        <v>375</v>
      </c>
      <c r="CL28" s="17" t="s">
        <v>388</v>
      </c>
      <c r="CM28" s="17" t="s">
        <v>388</v>
      </c>
      <c r="CN28" s="17" t="s">
        <v>420</v>
      </c>
      <c r="CO28" s="17" t="s">
        <v>24</v>
      </c>
      <c r="CP28" s="17" t="s">
        <v>363</v>
      </c>
      <c r="CQ28" s="17" t="s">
        <v>364</v>
      </c>
      <c r="CR28" s="17">
        <v>0.9</v>
      </c>
      <c r="CS28" s="17" t="s">
        <v>24</v>
      </c>
      <c r="CT28" s="17" t="s">
        <v>1382</v>
      </c>
      <c r="CU28" s="17" t="s">
        <v>31</v>
      </c>
      <c r="CZ28" s="17" t="s">
        <v>24</v>
      </c>
      <c r="DA28" s="17" t="s">
        <v>24</v>
      </c>
      <c r="DB28" s="17" t="s">
        <v>24</v>
      </c>
      <c r="DC28" s="17" t="s">
        <v>24</v>
      </c>
    </row>
    <row r="29" spans="1:107" x14ac:dyDescent="0.25">
      <c r="A29" s="17" t="s">
        <v>1394</v>
      </c>
      <c r="B29" s="17" t="s">
        <v>607</v>
      </c>
      <c r="C29" s="17" t="s">
        <v>390</v>
      </c>
      <c r="D29" s="17" t="s">
        <v>49</v>
      </c>
      <c r="E29" s="17">
        <v>1625</v>
      </c>
      <c r="F29" s="17" t="s">
        <v>1395</v>
      </c>
      <c r="G29" s="17" t="s">
        <v>383</v>
      </c>
      <c r="H29" s="17" t="s">
        <v>421</v>
      </c>
      <c r="I29" s="17" t="s">
        <v>32</v>
      </c>
      <c r="J29" s="17" t="s">
        <v>32</v>
      </c>
      <c r="K29" s="17">
        <v>4082801</v>
      </c>
      <c r="L29" s="17">
        <v>0</v>
      </c>
      <c r="M29" s="17">
        <v>0</v>
      </c>
      <c r="N29" s="17">
        <v>4082801</v>
      </c>
      <c r="O29" s="17">
        <v>2</v>
      </c>
      <c r="P29" s="17">
        <v>2</v>
      </c>
      <c r="Q29" s="17">
        <v>4082801</v>
      </c>
      <c r="R29" s="17" t="s">
        <v>349</v>
      </c>
      <c r="S29" s="17">
        <v>0</v>
      </c>
      <c r="T29" s="17">
        <v>0</v>
      </c>
      <c r="U29" s="17">
        <v>0</v>
      </c>
      <c r="V29" s="17">
        <v>0</v>
      </c>
      <c r="W29" s="17">
        <v>0</v>
      </c>
      <c r="X29" s="17">
        <v>0</v>
      </c>
      <c r="Y29" s="17">
        <v>0</v>
      </c>
      <c r="Z29" s="17">
        <v>0</v>
      </c>
      <c r="AA29" s="17" t="s">
        <v>23</v>
      </c>
      <c r="AB29" s="17" t="s">
        <v>350</v>
      </c>
      <c r="AC29" s="17" t="b">
        <v>1</v>
      </c>
      <c r="AD29" s="17">
        <v>63180</v>
      </c>
      <c r="AE29" s="17" t="s">
        <v>23</v>
      </c>
      <c r="AF29" s="17" t="s">
        <v>23</v>
      </c>
      <c r="AG29" s="17" t="s">
        <v>1396</v>
      </c>
      <c r="AH29" s="17">
        <v>45754</v>
      </c>
      <c r="AI29" s="17" t="s">
        <v>1295</v>
      </c>
      <c r="AJ29" s="17" t="s">
        <v>1325</v>
      </c>
      <c r="AK29" s="17" t="s">
        <v>1296</v>
      </c>
      <c r="AL29" s="17" t="s">
        <v>1397</v>
      </c>
      <c r="AM29" s="17" t="s">
        <v>24</v>
      </c>
      <c r="AN29" s="17" t="s">
        <v>1398</v>
      </c>
      <c r="AO29" s="17" t="s">
        <v>371</v>
      </c>
      <c r="AP29" s="17" t="s">
        <v>378</v>
      </c>
      <c r="AQ29" s="17" t="s">
        <v>1399</v>
      </c>
      <c r="AR29" s="17" t="s">
        <v>372</v>
      </c>
      <c r="AS29" s="17" t="s">
        <v>352</v>
      </c>
      <c r="AT29" s="17" t="s">
        <v>353</v>
      </c>
      <c r="AU29" s="17" t="s">
        <v>1400</v>
      </c>
      <c r="AV29" s="17" t="s">
        <v>373</v>
      </c>
      <c r="AX29" s="17" t="s">
        <v>354</v>
      </c>
      <c r="AY29" s="17" t="s">
        <v>24</v>
      </c>
      <c r="AZ29" s="17" t="s">
        <v>24</v>
      </c>
      <c r="BA29" s="17" t="s">
        <v>355</v>
      </c>
      <c r="BB29" s="17" t="s">
        <v>1401</v>
      </c>
      <c r="BC29" s="17" t="s">
        <v>23</v>
      </c>
      <c r="BD29" s="17" t="s">
        <v>356</v>
      </c>
      <c r="BE29" s="17" t="s">
        <v>356</v>
      </c>
      <c r="BF29" s="17" t="s">
        <v>379</v>
      </c>
      <c r="BG29" s="17">
        <v>0</v>
      </c>
      <c r="BH29" s="17" t="s">
        <v>62</v>
      </c>
      <c r="BI29" s="17" t="s">
        <v>25</v>
      </c>
      <c r="BJ29" s="17" t="s">
        <v>25</v>
      </c>
      <c r="BK29" s="17" t="s">
        <v>25</v>
      </c>
      <c r="BL29" s="17" t="s">
        <v>63</v>
      </c>
      <c r="BM29" s="17">
        <v>0</v>
      </c>
      <c r="BN29" s="17">
        <v>0</v>
      </c>
      <c r="BO29" s="17">
        <v>0</v>
      </c>
      <c r="BP29" s="17" t="s">
        <v>62</v>
      </c>
      <c r="BQ29" s="17">
        <v>0</v>
      </c>
      <c r="BR29" s="17">
        <v>0</v>
      </c>
      <c r="BS29" s="17">
        <v>0</v>
      </c>
      <c r="BT29" s="17" t="s">
        <v>62</v>
      </c>
      <c r="BU29" s="17">
        <v>0</v>
      </c>
      <c r="BV29" s="17">
        <v>0</v>
      </c>
      <c r="BW29" s="17">
        <v>0</v>
      </c>
      <c r="BX29" s="17" t="s">
        <v>396</v>
      </c>
      <c r="BY29" s="17" t="s">
        <v>562</v>
      </c>
      <c r="BZ29" s="17">
        <v>0</v>
      </c>
      <c r="CA29" s="17" t="s">
        <v>563</v>
      </c>
      <c r="CD29" s="17" t="s">
        <v>1402</v>
      </c>
      <c r="CE29" s="17" t="s">
        <v>32</v>
      </c>
      <c r="CF29" s="17" t="s">
        <v>74</v>
      </c>
      <c r="CG29" s="17" t="s">
        <v>30</v>
      </c>
      <c r="CH29" s="17" t="s">
        <v>369</v>
      </c>
      <c r="CI29" s="17" t="s">
        <v>359</v>
      </c>
      <c r="CJ29" s="17" t="s">
        <v>359</v>
      </c>
      <c r="CK29" s="17" t="s">
        <v>375</v>
      </c>
      <c r="CL29" s="17" t="s">
        <v>409</v>
      </c>
      <c r="CM29" s="17" t="s">
        <v>409</v>
      </c>
      <c r="CN29" s="17" t="s">
        <v>420</v>
      </c>
      <c r="CO29" s="17" t="s">
        <v>25</v>
      </c>
      <c r="CP29" s="17" t="s">
        <v>363</v>
      </c>
      <c r="CQ29" s="17" t="s">
        <v>364</v>
      </c>
      <c r="CR29" s="17">
        <v>0.9</v>
      </c>
      <c r="CS29" s="17" t="s">
        <v>24</v>
      </c>
      <c r="CT29" s="17" t="s">
        <v>1403</v>
      </c>
      <c r="CU29" s="17" t="s">
        <v>31</v>
      </c>
      <c r="CZ29" s="17" t="s">
        <v>24</v>
      </c>
      <c r="DA29" s="17" t="s">
        <v>24</v>
      </c>
      <c r="DB29" s="17" t="s">
        <v>24</v>
      </c>
      <c r="DC29" s="17" t="s">
        <v>24</v>
      </c>
    </row>
    <row r="30" spans="1:107" x14ac:dyDescent="0.25">
      <c r="A30" s="17" t="s">
        <v>1404</v>
      </c>
      <c r="B30" s="17" t="s">
        <v>607</v>
      </c>
      <c r="C30" s="17" t="s">
        <v>390</v>
      </c>
      <c r="D30" s="17" t="s">
        <v>49</v>
      </c>
      <c r="E30" s="17">
        <v>1750</v>
      </c>
      <c r="F30" s="17" t="s">
        <v>1405</v>
      </c>
      <c r="G30" s="17" t="s">
        <v>565</v>
      </c>
      <c r="H30" s="17" t="s">
        <v>566</v>
      </c>
      <c r="I30" s="17" t="s">
        <v>32</v>
      </c>
      <c r="J30" s="17" t="s">
        <v>32</v>
      </c>
      <c r="K30" s="17">
        <v>125000</v>
      </c>
      <c r="L30" s="17">
        <v>0</v>
      </c>
      <c r="M30" s="17">
        <v>0</v>
      </c>
      <c r="N30" s="17">
        <v>125000</v>
      </c>
      <c r="O30" s="17">
        <v>2</v>
      </c>
      <c r="P30" s="17">
        <v>2</v>
      </c>
      <c r="Q30" s="17">
        <v>125000</v>
      </c>
      <c r="R30" s="17" t="s">
        <v>349</v>
      </c>
      <c r="S30" s="17">
        <v>0</v>
      </c>
      <c r="T30" s="17">
        <v>0</v>
      </c>
      <c r="U30" s="17">
        <v>0</v>
      </c>
      <c r="V30" s="17">
        <v>0</v>
      </c>
      <c r="W30" s="17">
        <v>0</v>
      </c>
      <c r="X30" s="17">
        <v>0</v>
      </c>
      <c r="Y30" s="17">
        <v>0</v>
      </c>
      <c r="Z30" s="17">
        <v>0</v>
      </c>
      <c r="AA30" s="17" t="s">
        <v>23</v>
      </c>
      <c r="AB30" s="17" t="s">
        <v>350</v>
      </c>
      <c r="AC30" s="17" t="b">
        <v>1</v>
      </c>
      <c r="AD30" s="17">
        <v>0</v>
      </c>
      <c r="AE30" s="17" t="s">
        <v>23</v>
      </c>
      <c r="AF30" s="17" t="s">
        <v>23</v>
      </c>
      <c r="AG30" s="17" t="s">
        <v>1406</v>
      </c>
      <c r="AH30" s="17">
        <v>45741</v>
      </c>
      <c r="AI30" s="17" t="s">
        <v>1295</v>
      </c>
      <c r="AJ30" s="17" t="s">
        <v>1325</v>
      </c>
      <c r="AK30" s="17" t="s">
        <v>1296</v>
      </c>
      <c r="AL30" s="17" t="s">
        <v>1407</v>
      </c>
      <c r="AM30" s="17" t="s">
        <v>24</v>
      </c>
      <c r="AN30" s="17" t="s">
        <v>1408</v>
      </c>
      <c r="AO30" s="17" t="s">
        <v>1409</v>
      </c>
      <c r="AP30" s="17" t="s">
        <v>351</v>
      </c>
      <c r="AQ30" s="17" t="s">
        <v>24</v>
      </c>
      <c r="AR30" s="17" t="s">
        <v>372</v>
      </c>
      <c r="AS30" s="17" t="s">
        <v>352</v>
      </c>
      <c r="AT30" s="17" t="s">
        <v>353</v>
      </c>
      <c r="AU30" s="17" t="s">
        <v>353</v>
      </c>
      <c r="AV30" s="17" t="s">
        <v>373</v>
      </c>
      <c r="AX30" s="17" t="s">
        <v>374</v>
      </c>
      <c r="AY30" s="17" t="s">
        <v>24</v>
      </c>
      <c r="AZ30" s="17" t="s">
        <v>24</v>
      </c>
      <c r="BA30" s="17" t="s">
        <v>355</v>
      </c>
      <c r="BB30" s="17" t="s">
        <v>1357</v>
      </c>
      <c r="BC30" s="17" t="s">
        <v>24</v>
      </c>
      <c r="BD30" s="17" t="s">
        <v>356</v>
      </c>
      <c r="BE30" s="17" t="s">
        <v>1410</v>
      </c>
      <c r="BF30" s="17" t="s">
        <v>1411</v>
      </c>
      <c r="BG30" s="17">
        <v>0</v>
      </c>
      <c r="BH30" s="17">
        <v>53233</v>
      </c>
      <c r="BI30" s="17" t="s">
        <v>25</v>
      </c>
      <c r="BJ30" s="17" t="s">
        <v>25</v>
      </c>
      <c r="BK30" s="17" t="s">
        <v>25</v>
      </c>
      <c r="BL30" s="17" t="s">
        <v>48</v>
      </c>
      <c r="BM30" s="17">
        <v>0</v>
      </c>
      <c r="BN30" s="17">
        <v>0</v>
      </c>
      <c r="BO30" s="17">
        <v>0</v>
      </c>
      <c r="BP30" s="17" t="s">
        <v>27</v>
      </c>
      <c r="BQ30" s="17">
        <v>0</v>
      </c>
      <c r="BR30" s="17">
        <v>0</v>
      </c>
      <c r="BS30" s="17">
        <v>0</v>
      </c>
      <c r="BT30" s="17" t="s">
        <v>54</v>
      </c>
      <c r="BU30" s="17">
        <v>0</v>
      </c>
      <c r="BV30" s="17">
        <v>0</v>
      </c>
      <c r="BW30" s="17">
        <v>0</v>
      </c>
      <c r="BX30" s="17" t="s">
        <v>396</v>
      </c>
      <c r="BY30" s="17" t="s">
        <v>562</v>
      </c>
      <c r="BZ30" s="17">
        <v>0</v>
      </c>
      <c r="CA30" s="17" t="s">
        <v>563</v>
      </c>
      <c r="CD30" s="17" t="s">
        <v>1412</v>
      </c>
      <c r="CE30" s="17" t="s">
        <v>1413</v>
      </c>
      <c r="CF30" s="17" t="s">
        <v>661</v>
      </c>
      <c r="CG30" s="17" t="s">
        <v>30</v>
      </c>
      <c r="CH30" s="17" t="s">
        <v>357</v>
      </c>
      <c r="CI30" s="17" t="s">
        <v>377</v>
      </c>
      <c r="CJ30" s="17" t="s">
        <v>377</v>
      </c>
      <c r="CK30" s="17" t="s">
        <v>375</v>
      </c>
      <c r="CL30" s="17" t="s">
        <v>376</v>
      </c>
      <c r="CM30" s="17" t="s">
        <v>388</v>
      </c>
      <c r="CN30" s="17" t="s">
        <v>367</v>
      </c>
      <c r="CO30" s="17" t="s">
        <v>25</v>
      </c>
      <c r="CP30" s="17" t="s">
        <v>382</v>
      </c>
      <c r="CQ30" s="17" t="s">
        <v>364</v>
      </c>
      <c r="CR30" s="17">
        <v>0.6</v>
      </c>
      <c r="CS30" s="17" t="s">
        <v>24</v>
      </c>
      <c r="CT30" s="17" t="s">
        <v>1342</v>
      </c>
      <c r="CU30" s="17" t="s">
        <v>31</v>
      </c>
      <c r="CZ30" s="17" t="s">
        <v>24</v>
      </c>
      <c r="DA30" s="17" t="s">
        <v>24</v>
      </c>
      <c r="DB30" s="17" t="s">
        <v>24</v>
      </c>
      <c r="DC30" s="17" t="s">
        <v>24</v>
      </c>
    </row>
    <row r="31" spans="1:107" x14ac:dyDescent="0.25">
      <c r="A31" s="17" t="s">
        <v>1414</v>
      </c>
      <c r="B31" s="17" t="s">
        <v>607</v>
      </c>
      <c r="C31" s="17" t="s">
        <v>390</v>
      </c>
      <c r="D31" s="17" t="s">
        <v>49</v>
      </c>
      <c r="E31" s="17">
        <v>1750</v>
      </c>
      <c r="F31" s="17" t="s">
        <v>1415</v>
      </c>
      <c r="G31" s="17" t="s">
        <v>565</v>
      </c>
      <c r="H31" s="17" t="s">
        <v>566</v>
      </c>
      <c r="I31" s="17" t="s">
        <v>32</v>
      </c>
      <c r="J31" s="17" t="s">
        <v>32</v>
      </c>
      <c r="K31" s="17">
        <v>100000</v>
      </c>
      <c r="L31" s="17">
        <v>0</v>
      </c>
      <c r="M31" s="17">
        <v>0</v>
      </c>
      <c r="N31" s="17">
        <v>100000</v>
      </c>
      <c r="O31" s="17">
        <v>2</v>
      </c>
      <c r="P31" s="17">
        <v>2</v>
      </c>
      <c r="Q31" s="17">
        <v>100000</v>
      </c>
      <c r="R31" s="17" t="s">
        <v>349</v>
      </c>
      <c r="S31" s="17">
        <v>0</v>
      </c>
      <c r="T31" s="17">
        <v>0</v>
      </c>
      <c r="U31" s="17">
        <v>0</v>
      </c>
      <c r="V31" s="17">
        <v>0</v>
      </c>
      <c r="W31" s="17">
        <v>0</v>
      </c>
      <c r="X31" s="17">
        <v>0</v>
      </c>
      <c r="Y31" s="17">
        <v>0</v>
      </c>
      <c r="Z31" s="17">
        <v>0</v>
      </c>
      <c r="AA31" s="17" t="s">
        <v>23</v>
      </c>
      <c r="AB31" s="17" t="s">
        <v>350</v>
      </c>
      <c r="AC31" s="17" t="b">
        <v>1</v>
      </c>
      <c r="AD31" s="17">
        <v>0</v>
      </c>
      <c r="AE31" s="17" t="s">
        <v>23</v>
      </c>
      <c r="AF31" s="17" t="s">
        <v>23</v>
      </c>
      <c r="AG31" s="17" t="s">
        <v>1416</v>
      </c>
      <c r="AH31" s="17">
        <v>45743</v>
      </c>
      <c r="AI31" s="17" t="s">
        <v>1295</v>
      </c>
      <c r="AJ31" s="17" t="s">
        <v>1325</v>
      </c>
      <c r="AK31" s="17" t="s">
        <v>1296</v>
      </c>
      <c r="AL31" s="17" t="s">
        <v>1417</v>
      </c>
      <c r="AM31" s="17" t="s">
        <v>24</v>
      </c>
      <c r="AN31" s="17" t="s">
        <v>1418</v>
      </c>
      <c r="AO31" s="17" t="s">
        <v>1419</v>
      </c>
      <c r="AP31" s="17" t="s">
        <v>351</v>
      </c>
      <c r="AQ31" s="17" t="s">
        <v>1420</v>
      </c>
      <c r="AR31" s="17" t="s">
        <v>372</v>
      </c>
      <c r="AS31" s="17" t="s">
        <v>352</v>
      </c>
      <c r="AT31" s="17" t="s">
        <v>353</v>
      </c>
      <c r="AU31" s="17" t="s">
        <v>353</v>
      </c>
      <c r="AV31" s="17" t="s">
        <v>373</v>
      </c>
      <c r="AX31" s="17" t="s">
        <v>374</v>
      </c>
      <c r="AY31" s="17" t="s">
        <v>24</v>
      </c>
      <c r="AZ31" s="17" t="s">
        <v>24</v>
      </c>
      <c r="BA31" s="17" t="s">
        <v>355</v>
      </c>
      <c r="BB31" s="17" t="s">
        <v>1357</v>
      </c>
      <c r="BC31" s="17" t="s">
        <v>24</v>
      </c>
      <c r="BD31" s="17" t="s">
        <v>356</v>
      </c>
      <c r="BE31" s="17" t="s">
        <v>356</v>
      </c>
      <c r="BF31" s="17" t="s">
        <v>1421</v>
      </c>
      <c r="BG31" s="17">
        <v>0</v>
      </c>
      <c r="BH31" s="17">
        <v>53233</v>
      </c>
      <c r="BI31" s="17" t="s">
        <v>25</v>
      </c>
      <c r="BJ31" s="17" t="s">
        <v>25</v>
      </c>
      <c r="BK31" s="17" t="s">
        <v>25</v>
      </c>
      <c r="BL31" s="17" t="s">
        <v>48</v>
      </c>
      <c r="BM31" s="17">
        <v>0</v>
      </c>
      <c r="BN31" s="17">
        <v>0</v>
      </c>
      <c r="BO31" s="17">
        <v>0</v>
      </c>
      <c r="BP31" s="17" t="s">
        <v>27</v>
      </c>
      <c r="BQ31" s="17">
        <v>0</v>
      </c>
      <c r="BR31" s="17">
        <v>0</v>
      </c>
      <c r="BS31" s="17">
        <v>0</v>
      </c>
      <c r="BT31" s="17" t="s">
        <v>54</v>
      </c>
      <c r="BU31" s="17">
        <v>0</v>
      </c>
      <c r="BV31" s="17">
        <v>0</v>
      </c>
      <c r="BW31" s="17">
        <v>0</v>
      </c>
      <c r="BX31" s="17" t="s">
        <v>396</v>
      </c>
      <c r="BY31" s="17" t="s">
        <v>562</v>
      </c>
      <c r="BZ31" s="17">
        <v>0</v>
      </c>
      <c r="CA31" s="17" t="s">
        <v>563</v>
      </c>
      <c r="CD31" s="17" t="s">
        <v>1422</v>
      </c>
      <c r="CE31" s="17" t="s">
        <v>1423</v>
      </c>
      <c r="CF31" s="17" t="s">
        <v>661</v>
      </c>
      <c r="CG31" s="17" t="s">
        <v>30</v>
      </c>
      <c r="CH31" s="17" t="s">
        <v>357</v>
      </c>
      <c r="CI31" s="17" t="s">
        <v>377</v>
      </c>
      <c r="CJ31" s="17" t="s">
        <v>377</v>
      </c>
      <c r="CK31" s="17" t="s">
        <v>376</v>
      </c>
      <c r="CL31" s="17" t="s">
        <v>376</v>
      </c>
      <c r="CM31" s="17" t="s">
        <v>376</v>
      </c>
      <c r="CN31" s="17" t="s">
        <v>1424</v>
      </c>
      <c r="CO31" s="17" t="s">
        <v>25</v>
      </c>
      <c r="CP31" s="17" t="s">
        <v>382</v>
      </c>
      <c r="CQ31" s="17" t="s">
        <v>364</v>
      </c>
      <c r="CR31" s="17" t="s">
        <v>365</v>
      </c>
      <c r="CS31" s="17" t="s">
        <v>24</v>
      </c>
      <c r="CT31" s="17" t="s">
        <v>1425</v>
      </c>
      <c r="CU31" s="17" t="s">
        <v>31</v>
      </c>
      <c r="CZ31" s="17" t="s">
        <v>24</v>
      </c>
      <c r="DA31" s="17" t="s">
        <v>24</v>
      </c>
      <c r="DB31" s="17" t="s">
        <v>24</v>
      </c>
      <c r="DC31" s="17" t="s">
        <v>24</v>
      </c>
    </row>
    <row r="32" spans="1:107" x14ac:dyDescent="0.25">
      <c r="A32" s="17" t="s">
        <v>1426</v>
      </c>
      <c r="B32" s="17" t="s">
        <v>607</v>
      </c>
      <c r="C32" s="17" t="s">
        <v>390</v>
      </c>
      <c r="D32" s="17" t="s">
        <v>49</v>
      </c>
      <c r="E32" s="17">
        <v>1750</v>
      </c>
      <c r="F32" s="17" t="s">
        <v>1427</v>
      </c>
      <c r="G32" s="17" t="s">
        <v>347</v>
      </c>
      <c r="H32" s="17" t="s">
        <v>348</v>
      </c>
      <c r="I32" s="17" t="s">
        <v>565</v>
      </c>
      <c r="J32" s="17" t="s">
        <v>566</v>
      </c>
      <c r="K32" s="17">
        <v>39020</v>
      </c>
      <c r="L32" s="17">
        <v>0</v>
      </c>
      <c r="M32" s="17">
        <v>0</v>
      </c>
      <c r="N32" s="17">
        <v>39020</v>
      </c>
      <c r="O32" s="17">
        <v>2</v>
      </c>
      <c r="P32" s="17">
        <v>2</v>
      </c>
      <c r="Q32" s="17">
        <v>39020</v>
      </c>
      <c r="R32" s="17" t="s">
        <v>349</v>
      </c>
      <c r="S32" s="17">
        <v>0</v>
      </c>
      <c r="T32" s="17">
        <v>355000</v>
      </c>
      <c r="U32" s="17">
        <v>355000</v>
      </c>
      <c r="V32" s="17">
        <v>0</v>
      </c>
      <c r="W32" s="17">
        <v>0</v>
      </c>
      <c r="X32" s="17">
        <v>0</v>
      </c>
      <c r="Y32" s="17">
        <v>355000</v>
      </c>
      <c r="Z32" s="17">
        <v>0</v>
      </c>
      <c r="AA32" s="17" t="s">
        <v>23</v>
      </c>
      <c r="AB32" s="17" t="s">
        <v>350</v>
      </c>
      <c r="AC32" s="17" t="b">
        <v>1</v>
      </c>
      <c r="AD32" s="17">
        <v>0</v>
      </c>
      <c r="AE32" s="17" t="s">
        <v>23</v>
      </c>
      <c r="AF32" s="17" t="s">
        <v>23</v>
      </c>
      <c r="AG32" s="17" t="s">
        <v>1428</v>
      </c>
      <c r="AH32" s="17">
        <v>45743</v>
      </c>
      <c r="AI32" s="17" t="s">
        <v>1295</v>
      </c>
      <c r="AJ32" s="17" t="s">
        <v>1325</v>
      </c>
      <c r="AK32" s="17" t="s">
        <v>1296</v>
      </c>
      <c r="AL32" s="17" t="s">
        <v>1429</v>
      </c>
      <c r="AM32" s="17" t="s">
        <v>24</v>
      </c>
      <c r="AN32" s="17" t="s">
        <v>1430</v>
      </c>
      <c r="AO32" s="17" t="s">
        <v>371</v>
      </c>
      <c r="AP32" s="17" t="s">
        <v>378</v>
      </c>
      <c r="AQ32" s="17" t="s">
        <v>1431</v>
      </c>
      <c r="AR32" s="17" t="s">
        <v>1432</v>
      </c>
      <c r="AS32" s="17" t="s">
        <v>352</v>
      </c>
      <c r="AT32" s="17" t="s">
        <v>353</v>
      </c>
      <c r="AU32" s="17" t="s">
        <v>1433</v>
      </c>
      <c r="AV32" s="17" t="s">
        <v>373</v>
      </c>
      <c r="AX32" s="17" t="s">
        <v>374</v>
      </c>
      <c r="AY32" s="17" t="s">
        <v>24</v>
      </c>
      <c r="AZ32" s="17" t="s">
        <v>24</v>
      </c>
      <c r="BA32" s="17" t="s">
        <v>355</v>
      </c>
      <c r="BB32" s="17" t="s">
        <v>1434</v>
      </c>
      <c r="BC32" s="17" t="s">
        <v>24</v>
      </c>
      <c r="BD32" s="17" t="s">
        <v>356</v>
      </c>
      <c r="BE32" s="17" t="s">
        <v>356</v>
      </c>
      <c r="BF32" s="17" t="s">
        <v>1435</v>
      </c>
      <c r="BG32" s="17">
        <v>0</v>
      </c>
      <c r="BH32" s="17">
        <v>53233</v>
      </c>
      <c r="BI32" s="17" t="s">
        <v>25</v>
      </c>
      <c r="BJ32" s="17" t="s">
        <v>25</v>
      </c>
      <c r="BK32" s="17" t="s">
        <v>25</v>
      </c>
      <c r="BL32" s="17" t="s">
        <v>48</v>
      </c>
      <c r="BM32" s="17">
        <v>0</v>
      </c>
      <c r="BN32" s="17">
        <v>0</v>
      </c>
      <c r="BO32" s="17">
        <v>0</v>
      </c>
      <c r="BP32" s="17" t="s">
        <v>27</v>
      </c>
      <c r="BQ32" s="17">
        <v>0</v>
      </c>
      <c r="BR32" s="17">
        <v>0</v>
      </c>
      <c r="BS32" s="17">
        <v>0</v>
      </c>
      <c r="BT32" s="17" t="s">
        <v>1436</v>
      </c>
      <c r="BU32" s="17">
        <v>0</v>
      </c>
      <c r="BV32" s="17">
        <v>0</v>
      </c>
      <c r="BW32" s="17">
        <v>0</v>
      </c>
      <c r="BX32" s="17" t="s">
        <v>396</v>
      </c>
      <c r="BY32" s="17" t="s">
        <v>562</v>
      </c>
      <c r="BZ32" s="17">
        <v>0</v>
      </c>
      <c r="CA32" s="17" t="s">
        <v>563</v>
      </c>
      <c r="CD32" s="17" t="s">
        <v>1437</v>
      </c>
      <c r="CE32" s="17" t="s">
        <v>1438</v>
      </c>
      <c r="CF32" s="17" t="s">
        <v>1439</v>
      </c>
      <c r="CG32" s="17" t="s">
        <v>30</v>
      </c>
      <c r="CH32" s="17" t="s">
        <v>357</v>
      </c>
      <c r="CI32" s="17" t="s">
        <v>377</v>
      </c>
      <c r="CJ32" s="17" t="s">
        <v>375</v>
      </c>
      <c r="CK32" s="17" t="s">
        <v>385</v>
      </c>
      <c r="CL32" s="17" t="s">
        <v>443</v>
      </c>
      <c r="CM32" s="17" t="s">
        <v>409</v>
      </c>
      <c r="CN32" s="17" t="s">
        <v>367</v>
      </c>
      <c r="CO32" s="17" t="s">
        <v>25</v>
      </c>
      <c r="CP32" s="17" t="s">
        <v>382</v>
      </c>
      <c r="CQ32" s="17" t="s">
        <v>364</v>
      </c>
      <c r="CR32" s="17" t="s">
        <v>365</v>
      </c>
      <c r="CS32" s="17" t="s">
        <v>23</v>
      </c>
      <c r="CT32" s="17" t="s">
        <v>1265</v>
      </c>
      <c r="CU32" s="17" t="s">
        <v>31</v>
      </c>
      <c r="CZ32" s="17" t="s">
        <v>24</v>
      </c>
      <c r="DA32" s="17" t="s">
        <v>24</v>
      </c>
      <c r="DB32" s="17" t="s">
        <v>24</v>
      </c>
      <c r="DC32" s="17" t="s">
        <v>24</v>
      </c>
    </row>
    <row r="33" spans="1:107" x14ac:dyDescent="0.25">
      <c r="A33" s="17" t="s">
        <v>1440</v>
      </c>
      <c r="B33" s="17" t="s">
        <v>607</v>
      </c>
      <c r="C33" s="17" t="s">
        <v>390</v>
      </c>
      <c r="D33" s="17" t="s">
        <v>49</v>
      </c>
      <c r="E33" s="17">
        <v>1750</v>
      </c>
      <c r="F33" s="17" t="s">
        <v>1441</v>
      </c>
      <c r="G33" s="17" t="s">
        <v>565</v>
      </c>
      <c r="H33" s="17" t="s">
        <v>566</v>
      </c>
      <c r="I33" s="17" t="s">
        <v>32</v>
      </c>
      <c r="J33" s="17" t="s">
        <v>32</v>
      </c>
      <c r="K33" s="17">
        <v>100000</v>
      </c>
      <c r="L33" s="17">
        <v>0</v>
      </c>
      <c r="M33" s="17">
        <v>0</v>
      </c>
      <c r="N33" s="17">
        <v>100000</v>
      </c>
      <c r="O33" s="17">
        <v>2</v>
      </c>
      <c r="P33" s="17">
        <v>2</v>
      </c>
      <c r="Q33" s="17">
        <v>100000</v>
      </c>
      <c r="R33" s="17" t="s">
        <v>349</v>
      </c>
      <c r="S33" s="17">
        <v>0</v>
      </c>
      <c r="T33" s="17">
        <v>0</v>
      </c>
      <c r="U33" s="17">
        <v>0</v>
      </c>
      <c r="V33" s="17">
        <v>0</v>
      </c>
      <c r="W33" s="17">
        <v>0</v>
      </c>
      <c r="X33" s="17">
        <v>0</v>
      </c>
      <c r="Y33" s="17">
        <v>0</v>
      </c>
      <c r="Z33" s="17">
        <v>0</v>
      </c>
      <c r="AA33" s="17" t="s">
        <v>23</v>
      </c>
      <c r="AB33" s="17" t="s">
        <v>350</v>
      </c>
      <c r="AC33" s="17" t="b">
        <v>1</v>
      </c>
      <c r="AD33" s="17">
        <v>0</v>
      </c>
      <c r="AE33" s="17" t="s">
        <v>23</v>
      </c>
      <c r="AF33" s="17" t="s">
        <v>23</v>
      </c>
      <c r="AG33" s="17" t="s">
        <v>1442</v>
      </c>
      <c r="AH33" s="17">
        <v>45743</v>
      </c>
      <c r="AI33" s="17" t="s">
        <v>1295</v>
      </c>
      <c r="AJ33" s="17" t="s">
        <v>1325</v>
      </c>
      <c r="AK33" s="17" t="s">
        <v>1296</v>
      </c>
      <c r="AL33" s="17" t="s">
        <v>1443</v>
      </c>
      <c r="AM33" s="17" t="s">
        <v>24</v>
      </c>
      <c r="AN33" s="17" t="s">
        <v>1444</v>
      </c>
      <c r="AO33" s="17" t="s">
        <v>1445</v>
      </c>
      <c r="AP33" s="17" t="s">
        <v>351</v>
      </c>
      <c r="AQ33" s="17" t="s">
        <v>1446</v>
      </c>
      <c r="AR33" s="17" t="s">
        <v>1447</v>
      </c>
      <c r="AS33" s="17" t="s">
        <v>352</v>
      </c>
      <c r="AT33" s="17" t="s">
        <v>353</v>
      </c>
      <c r="AU33" s="17" t="s">
        <v>1448</v>
      </c>
      <c r="AV33" s="17" t="s">
        <v>373</v>
      </c>
      <c r="AX33" s="17" t="s">
        <v>374</v>
      </c>
      <c r="AY33" s="17" t="s">
        <v>24</v>
      </c>
      <c r="AZ33" s="17" t="s">
        <v>24</v>
      </c>
      <c r="BA33" s="17" t="s">
        <v>355</v>
      </c>
      <c r="BB33" s="17" t="s">
        <v>1449</v>
      </c>
      <c r="BC33" s="17" t="s">
        <v>24</v>
      </c>
      <c r="BD33" s="17" t="s">
        <v>356</v>
      </c>
      <c r="BE33" s="17" t="s">
        <v>356</v>
      </c>
      <c r="BF33" s="17" t="s">
        <v>1450</v>
      </c>
      <c r="BG33" s="17">
        <v>0</v>
      </c>
      <c r="BH33" s="17">
        <v>53233</v>
      </c>
      <c r="BI33" s="17" t="s">
        <v>25</v>
      </c>
      <c r="BJ33" s="17" t="s">
        <v>25</v>
      </c>
      <c r="BK33" s="17" t="s">
        <v>25</v>
      </c>
      <c r="BL33" s="17" t="s">
        <v>48</v>
      </c>
      <c r="BM33" s="17">
        <v>0</v>
      </c>
      <c r="BN33" s="17">
        <v>0</v>
      </c>
      <c r="BO33" s="17">
        <v>0</v>
      </c>
      <c r="BP33" s="17" t="s">
        <v>27</v>
      </c>
      <c r="BQ33" s="17">
        <v>0</v>
      </c>
      <c r="BR33" s="17">
        <v>0</v>
      </c>
      <c r="BS33" s="17">
        <v>0</v>
      </c>
      <c r="BT33" s="17" t="s">
        <v>1451</v>
      </c>
      <c r="BU33" s="17">
        <v>0</v>
      </c>
      <c r="BV33" s="17">
        <v>0</v>
      </c>
      <c r="BW33" s="17">
        <v>0</v>
      </c>
      <c r="BX33" s="17" t="s">
        <v>623</v>
      </c>
      <c r="BY33" s="17" t="s">
        <v>1452</v>
      </c>
      <c r="BZ33" s="17">
        <v>1</v>
      </c>
      <c r="CA33" s="17" t="s">
        <v>1453</v>
      </c>
      <c r="CD33" s="17" t="s">
        <v>1454</v>
      </c>
      <c r="CE33" s="17" t="s">
        <v>1455</v>
      </c>
      <c r="CF33" s="17" t="s">
        <v>661</v>
      </c>
      <c r="CG33" s="17" t="s">
        <v>30</v>
      </c>
      <c r="CH33" s="17" t="s">
        <v>357</v>
      </c>
      <c r="CI33" s="17" t="s">
        <v>377</v>
      </c>
      <c r="CJ33" s="17" t="s">
        <v>377</v>
      </c>
      <c r="CK33" s="17" t="s">
        <v>375</v>
      </c>
      <c r="CL33" s="17" t="s">
        <v>376</v>
      </c>
      <c r="CM33" s="17" t="s">
        <v>388</v>
      </c>
      <c r="CN33" s="17" t="s">
        <v>367</v>
      </c>
      <c r="CO33" s="17" t="s">
        <v>25</v>
      </c>
      <c r="CP33" s="17" t="s">
        <v>363</v>
      </c>
      <c r="CQ33" s="17" t="s">
        <v>364</v>
      </c>
      <c r="CR33" s="17" t="s">
        <v>365</v>
      </c>
      <c r="CS33" s="17" t="s">
        <v>24</v>
      </c>
      <c r="CT33" s="17" t="s">
        <v>1425</v>
      </c>
      <c r="CU33" s="17" t="s">
        <v>31</v>
      </c>
      <c r="CZ33" s="17" t="s">
        <v>24</v>
      </c>
      <c r="DA33" s="17" t="s">
        <v>24</v>
      </c>
      <c r="DB33" s="17" t="s">
        <v>24</v>
      </c>
      <c r="DC33" s="17" t="s">
        <v>24</v>
      </c>
    </row>
    <row r="34" spans="1:107" x14ac:dyDescent="0.25">
      <c r="A34" s="17" t="s">
        <v>1456</v>
      </c>
      <c r="B34" s="17" t="s">
        <v>607</v>
      </c>
      <c r="C34" s="17" t="s">
        <v>390</v>
      </c>
      <c r="D34" s="17" t="s">
        <v>49</v>
      </c>
      <c r="E34" s="17">
        <v>1750</v>
      </c>
      <c r="F34" s="17" t="s">
        <v>1457</v>
      </c>
      <c r="G34" s="17" t="s">
        <v>347</v>
      </c>
      <c r="H34" s="17" t="s">
        <v>348</v>
      </c>
      <c r="I34" s="17" t="s">
        <v>565</v>
      </c>
      <c r="J34" s="17" t="s">
        <v>566</v>
      </c>
      <c r="K34" s="17">
        <v>103000</v>
      </c>
      <c r="L34" s="17">
        <v>0</v>
      </c>
      <c r="M34" s="17">
        <v>0</v>
      </c>
      <c r="N34" s="17">
        <v>103000</v>
      </c>
      <c r="O34" s="17">
        <v>2</v>
      </c>
      <c r="P34" s="17">
        <v>2</v>
      </c>
      <c r="Q34" s="17">
        <v>103000</v>
      </c>
      <c r="R34" s="17" t="s">
        <v>349</v>
      </c>
      <c r="S34" s="17">
        <v>0</v>
      </c>
      <c r="T34" s="17">
        <v>1550000</v>
      </c>
      <c r="U34" s="17">
        <v>0</v>
      </c>
      <c r="V34" s="17">
        <v>1550000</v>
      </c>
      <c r="W34" s="17">
        <v>0</v>
      </c>
      <c r="X34" s="17">
        <v>0</v>
      </c>
      <c r="Y34" s="17">
        <v>1550000</v>
      </c>
      <c r="Z34" s="17">
        <v>0</v>
      </c>
      <c r="AA34" s="17" t="s">
        <v>23</v>
      </c>
      <c r="AB34" s="17" t="s">
        <v>350</v>
      </c>
      <c r="AC34" s="17" t="b">
        <v>1</v>
      </c>
      <c r="AD34" s="17">
        <v>0</v>
      </c>
      <c r="AE34" s="17" t="s">
        <v>23</v>
      </c>
      <c r="AF34" s="17" t="s">
        <v>23</v>
      </c>
      <c r="AG34" s="17" t="s">
        <v>1458</v>
      </c>
      <c r="AH34" s="17">
        <v>45758</v>
      </c>
      <c r="AI34" s="17" t="s">
        <v>1295</v>
      </c>
      <c r="AJ34" s="17" t="s">
        <v>1325</v>
      </c>
      <c r="AK34" s="17" t="s">
        <v>1296</v>
      </c>
      <c r="AL34" s="17" t="s">
        <v>1459</v>
      </c>
      <c r="AM34" s="17" t="s">
        <v>24</v>
      </c>
      <c r="AN34" s="17" t="s">
        <v>25</v>
      </c>
      <c r="AO34" s="17" t="s">
        <v>1460</v>
      </c>
      <c r="AP34" s="17" t="s">
        <v>351</v>
      </c>
      <c r="AQ34" s="17" t="s">
        <v>1461</v>
      </c>
      <c r="AR34" s="17" t="s">
        <v>1462</v>
      </c>
      <c r="AS34" s="17" t="s">
        <v>352</v>
      </c>
      <c r="AT34" s="17" t="s">
        <v>353</v>
      </c>
      <c r="AU34" s="17" t="s">
        <v>1463</v>
      </c>
      <c r="AV34" s="17" t="s">
        <v>373</v>
      </c>
      <c r="AX34" s="17" t="s">
        <v>374</v>
      </c>
      <c r="AY34" s="17" t="s">
        <v>24</v>
      </c>
      <c r="AZ34" s="17" t="s">
        <v>24</v>
      </c>
      <c r="BA34" s="17" t="s">
        <v>355</v>
      </c>
      <c r="BB34" s="17" t="s">
        <v>1357</v>
      </c>
      <c r="BC34" s="17" t="s">
        <v>24</v>
      </c>
      <c r="BD34" s="17" t="s">
        <v>356</v>
      </c>
      <c r="BE34" s="17" t="s">
        <v>356</v>
      </c>
      <c r="BF34" s="17" t="s">
        <v>379</v>
      </c>
      <c r="BG34" s="17">
        <v>0</v>
      </c>
      <c r="BH34" s="17">
        <v>53233</v>
      </c>
      <c r="BI34" s="17" t="s">
        <v>25</v>
      </c>
      <c r="BJ34" s="17" t="s">
        <v>25</v>
      </c>
      <c r="BK34" s="17" t="s">
        <v>25</v>
      </c>
      <c r="BL34" s="17" t="s">
        <v>48</v>
      </c>
      <c r="BM34" s="17">
        <v>0</v>
      </c>
      <c r="BN34" s="17">
        <v>0</v>
      </c>
      <c r="BO34" s="17">
        <v>0</v>
      </c>
      <c r="BP34" s="17" t="s">
        <v>27</v>
      </c>
      <c r="BQ34" s="17">
        <v>0</v>
      </c>
      <c r="BR34" s="17">
        <v>0</v>
      </c>
      <c r="BS34" s="17">
        <v>0</v>
      </c>
      <c r="BT34" s="17" t="s">
        <v>1358</v>
      </c>
      <c r="BU34" s="17">
        <v>0</v>
      </c>
      <c r="BV34" s="17">
        <v>0</v>
      </c>
      <c r="BW34" s="17">
        <v>0</v>
      </c>
      <c r="BX34" s="17" t="s">
        <v>642</v>
      </c>
      <c r="BY34" s="17" t="s">
        <v>1464</v>
      </c>
      <c r="BZ34" s="17">
        <v>1</v>
      </c>
      <c r="CA34" s="17" t="s">
        <v>1465</v>
      </c>
      <c r="CD34" s="17" t="s">
        <v>1466</v>
      </c>
      <c r="CE34" s="17" t="s">
        <v>167</v>
      </c>
      <c r="CF34" s="17" t="s">
        <v>1467</v>
      </c>
      <c r="CG34" s="17" t="s">
        <v>30</v>
      </c>
      <c r="CH34" s="17" t="s">
        <v>357</v>
      </c>
      <c r="CI34" s="17" t="s">
        <v>377</v>
      </c>
      <c r="CJ34" s="17" t="s">
        <v>375</v>
      </c>
      <c r="CK34" s="17" t="s">
        <v>576</v>
      </c>
      <c r="CL34" s="17" t="s">
        <v>1221</v>
      </c>
      <c r="CM34" s="17" t="s">
        <v>569</v>
      </c>
      <c r="CN34" s="17" t="s">
        <v>367</v>
      </c>
      <c r="CO34" s="17" t="s">
        <v>25</v>
      </c>
      <c r="CP34" s="17" t="s">
        <v>368</v>
      </c>
      <c r="CQ34" s="17" t="s">
        <v>364</v>
      </c>
      <c r="CR34" s="17" t="s">
        <v>365</v>
      </c>
      <c r="CS34" s="17" t="s">
        <v>23</v>
      </c>
      <c r="CT34" s="17" t="s">
        <v>1265</v>
      </c>
      <c r="CU34" s="17" t="s">
        <v>31</v>
      </c>
      <c r="CZ34" s="17" t="s">
        <v>24</v>
      </c>
      <c r="DA34" s="17" t="s">
        <v>24</v>
      </c>
      <c r="DB34" s="17" t="s">
        <v>24</v>
      </c>
      <c r="DC34" s="17" t="s">
        <v>24</v>
      </c>
    </row>
    <row r="35" spans="1:107" x14ac:dyDescent="0.25">
      <c r="A35" s="17" t="s">
        <v>1468</v>
      </c>
      <c r="B35" s="17" t="s">
        <v>607</v>
      </c>
      <c r="C35" s="17" t="s">
        <v>390</v>
      </c>
      <c r="D35" s="17" t="s">
        <v>49</v>
      </c>
      <c r="E35" s="17">
        <v>1750</v>
      </c>
      <c r="F35" s="17" t="s">
        <v>1469</v>
      </c>
      <c r="G35" s="17" t="s">
        <v>347</v>
      </c>
      <c r="H35" s="17" t="s">
        <v>348</v>
      </c>
      <c r="I35" s="17" t="s">
        <v>565</v>
      </c>
      <c r="J35" s="17" t="s">
        <v>566</v>
      </c>
      <c r="K35" s="17">
        <v>175080</v>
      </c>
      <c r="L35" s="17">
        <v>175080</v>
      </c>
      <c r="M35" s="17">
        <v>1</v>
      </c>
      <c r="N35" s="17">
        <v>0</v>
      </c>
      <c r="O35" s="17">
        <v>0</v>
      </c>
      <c r="P35" s="17">
        <v>1</v>
      </c>
      <c r="Q35" s="17">
        <v>175080</v>
      </c>
      <c r="R35" s="17" t="s">
        <v>384</v>
      </c>
      <c r="S35" s="17">
        <v>0</v>
      </c>
      <c r="T35" s="17">
        <v>2795000</v>
      </c>
      <c r="U35" s="17">
        <v>650000</v>
      </c>
      <c r="V35" s="17">
        <v>680000</v>
      </c>
      <c r="W35" s="17">
        <v>715000</v>
      </c>
      <c r="X35" s="17">
        <v>750000</v>
      </c>
      <c r="Y35" s="17">
        <v>2795000</v>
      </c>
      <c r="Z35" s="17">
        <v>0</v>
      </c>
      <c r="AA35" s="17" t="s">
        <v>23</v>
      </c>
      <c r="AB35" s="17" t="s">
        <v>350</v>
      </c>
      <c r="AC35" s="17" t="b">
        <v>1</v>
      </c>
      <c r="AD35" s="17">
        <v>0</v>
      </c>
      <c r="AE35" s="17" t="s">
        <v>23</v>
      </c>
      <c r="AF35" s="17" t="s">
        <v>23</v>
      </c>
      <c r="AG35" s="17" t="s">
        <v>1470</v>
      </c>
      <c r="AH35" s="17">
        <v>45763</v>
      </c>
      <c r="AI35" s="17" t="s">
        <v>1295</v>
      </c>
      <c r="AJ35" s="17" t="s">
        <v>1325</v>
      </c>
      <c r="AK35" s="17" t="s">
        <v>1296</v>
      </c>
      <c r="AL35" s="17" t="s">
        <v>1471</v>
      </c>
      <c r="AM35" s="17" t="s">
        <v>24</v>
      </c>
      <c r="AN35" s="17" t="s">
        <v>1472</v>
      </c>
      <c r="AO35" s="17" t="s">
        <v>1473</v>
      </c>
      <c r="AP35" s="17" t="s">
        <v>351</v>
      </c>
      <c r="AQ35" s="17" t="s">
        <v>1474</v>
      </c>
      <c r="AR35" s="17" t="s">
        <v>372</v>
      </c>
      <c r="AS35" s="17" t="s">
        <v>352</v>
      </c>
      <c r="AT35" s="17" t="s">
        <v>1475</v>
      </c>
      <c r="AU35" s="17" t="s">
        <v>353</v>
      </c>
      <c r="AV35" s="17" t="s">
        <v>373</v>
      </c>
      <c r="AX35" s="17" t="s">
        <v>374</v>
      </c>
      <c r="AY35" s="17" t="s">
        <v>24</v>
      </c>
      <c r="AZ35" s="17" t="s">
        <v>24</v>
      </c>
      <c r="BA35" s="17" t="s">
        <v>355</v>
      </c>
      <c r="BB35" s="17" t="s">
        <v>1357</v>
      </c>
      <c r="BC35" s="17" t="s">
        <v>24</v>
      </c>
      <c r="BD35" s="17" t="s">
        <v>356</v>
      </c>
      <c r="BE35" s="17" t="s">
        <v>356</v>
      </c>
      <c r="BF35" s="17" t="s">
        <v>1476</v>
      </c>
      <c r="BG35" s="17">
        <v>0</v>
      </c>
      <c r="BH35" s="17">
        <v>53233</v>
      </c>
      <c r="BI35" s="17" t="s">
        <v>25</v>
      </c>
      <c r="BJ35" s="17" t="s">
        <v>25</v>
      </c>
      <c r="BK35" s="17" t="s">
        <v>25</v>
      </c>
      <c r="BL35" s="17" t="s">
        <v>48</v>
      </c>
      <c r="BM35" s="17">
        <v>0</v>
      </c>
      <c r="BN35" s="17">
        <v>0</v>
      </c>
      <c r="BO35" s="17">
        <v>0</v>
      </c>
      <c r="BP35" s="17" t="s">
        <v>27</v>
      </c>
      <c r="BQ35" s="17">
        <v>0</v>
      </c>
      <c r="BR35" s="17">
        <v>0</v>
      </c>
      <c r="BS35" s="17">
        <v>0</v>
      </c>
      <c r="BT35" s="17" t="s">
        <v>634</v>
      </c>
      <c r="BU35" s="17">
        <v>0</v>
      </c>
      <c r="BV35" s="17">
        <v>0</v>
      </c>
      <c r="BW35" s="17">
        <v>0</v>
      </c>
      <c r="BX35" s="17" t="s">
        <v>623</v>
      </c>
      <c r="BY35" s="17" t="s">
        <v>1334</v>
      </c>
      <c r="BZ35" s="17">
        <v>1</v>
      </c>
      <c r="CA35" s="17" t="s">
        <v>1335</v>
      </c>
      <c r="CD35" s="17" t="s">
        <v>1477</v>
      </c>
      <c r="CE35" s="17" t="s">
        <v>1478</v>
      </c>
      <c r="CF35" s="17" t="s">
        <v>1439</v>
      </c>
      <c r="CG35" s="17" t="s">
        <v>30</v>
      </c>
      <c r="CH35" s="17" t="s">
        <v>357</v>
      </c>
      <c r="CI35" s="17" t="s">
        <v>377</v>
      </c>
      <c r="CJ35" s="17" t="s">
        <v>376</v>
      </c>
      <c r="CK35" s="17" t="s">
        <v>385</v>
      </c>
      <c r="CL35" s="17" t="s">
        <v>1479</v>
      </c>
      <c r="CM35" s="17" t="s">
        <v>1304</v>
      </c>
      <c r="CN35" s="17" t="s">
        <v>370</v>
      </c>
      <c r="CO35" s="17" t="s">
        <v>24</v>
      </c>
      <c r="CP35" s="17" t="s">
        <v>368</v>
      </c>
      <c r="CQ35" s="17" t="s">
        <v>364</v>
      </c>
      <c r="CR35" s="17" t="s">
        <v>365</v>
      </c>
      <c r="CS35" s="17" t="s">
        <v>23</v>
      </c>
      <c r="CT35" s="17" t="s">
        <v>1265</v>
      </c>
      <c r="CU35" s="17" t="s">
        <v>31</v>
      </c>
      <c r="CZ35" s="17" t="s">
        <v>24</v>
      </c>
      <c r="DA35" s="17" t="s">
        <v>24</v>
      </c>
      <c r="DB35" s="17" t="s">
        <v>24</v>
      </c>
      <c r="DC35" s="17" t="s">
        <v>24</v>
      </c>
    </row>
    <row r="36" spans="1:107" x14ac:dyDescent="0.25">
      <c r="A36" s="17" t="s">
        <v>1480</v>
      </c>
      <c r="B36" s="17" t="s">
        <v>607</v>
      </c>
      <c r="C36" s="17" t="s">
        <v>390</v>
      </c>
      <c r="D36" s="17" t="s">
        <v>49</v>
      </c>
      <c r="E36" s="17">
        <v>1750</v>
      </c>
      <c r="F36" s="17" t="s">
        <v>1481</v>
      </c>
      <c r="G36" s="17" t="s">
        <v>347</v>
      </c>
      <c r="H36" s="17" t="s">
        <v>348</v>
      </c>
      <c r="I36" s="17" t="s">
        <v>565</v>
      </c>
      <c r="J36" s="17" t="s">
        <v>566</v>
      </c>
      <c r="K36" s="17">
        <v>103020</v>
      </c>
      <c r="L36" s="17">
        <v>0</v>
      </c>
      <c r="M36" s="17">
        <v>0</v>
      </c>
      <c r="N36" s="17">
        <v>103020</v>
      </c>
      <c r="O36" s="17">
        <v>2</v>
      </c>
      <c r="P36" s="17">
        <v>2</v>
      </c>
      <c r="Q36" s="17">
        <v>103020</v>
      </c>
      <c r="R36" s="17" t="s">
        <v>349</v>
      </c>
      <c r="S36" s="17">
        <v>0</v>
      </c>
      <c r="T36" s="17">
        <v>1500000</v>
      </c>
      <c r="U36" s="17">
        <v>0</v>
      </c>
      <c r="V36" s="17">
        <v>1500000</v>
      </c>
      <c r="W36" s="17">
        <v>0</v>
      </c>
      <c r="X36" s="17">
        <v>0</v>
      </c>
      <c r="Y36" s="17">
        <v>1500000</v>
      </c>
      <c r="Z36" s="17">
        <v>0</v>
      </c>
      <c r="AA36" s="17" t="s">
        <v>23</v>
      </c>
      <c r="AB36" s="17" t="s">
        <v>350</v>
      </c>
      <c r="AC36" s="17" t="b">
        <v>1</v>
      </c>
      <c r="AD36" s="17">
        <v>0</v>
      </c>
      <c r="AE36" s="17" t="s">
        <v>23</v>
      </c>
      <c r="AF36" s="17" t="s">
        <v>23</v>
      </c>
      <c r="AG36" s="17" t="s">
        <v>1482</v>
      </c>
      <c r="AH36" s="17">
        <v>45754</v>
      </c>
      <c r="AI36" s="17" t="s">
        <v>1295</v>
      </c>
      <c r="AJ36" s="17" t="s">
        <v>1325</v>
      </c>
      <c r="AK36" s="17" t="s">
        <v>1296</v>
      </c>
      <c r="AL36" s="17" t="s">
        <v>1483</v>
      </c>
      <c r="AM36" s="17" t="s">
        <v>24</v>
      </c>
      <c r="AN36" s="17" t="s">
        <v>1484</v>
      </c>
      <c r="AO36" s="17" t="s">
        <v>1485</v>
      </c>
      <c r="AP36" s="17" t="s">
        <v>351</v>
      </c>
      <c r="AQ36" s="17" t="s">
        <v>1486</v>
      </c>
      <c r="AR36" s="17" t="s">
        <v>372</v>
      </c>
      <c r="AS36" s="17" t="s">
        <v>352</v>
      </c>
      <c r="AT36" s="17" t="s">
        <v>353</v>
      </c>
      <c r="AU36" s="17" t="s">
        <v>353</v>
      </c>
      <c r="AV36" s="17" t="s">
        <v>373</v>
      </c>
      <c r="AX36" s="17" t="s">
        <v>354</v>
      </c>
      <c r="AY36" s="17" t="s">
        <v>24</v>
      </c>
      <c r="AZ36" s="17" t="s">
        <v>24</v>
      </c>
      <c r="BA36" s="17" t="s">
        <v>355</v>
      </c>
      <c r="BB36" s="17" t="s">
        <v>1357</v>
      </c>
      <c r="BC36" s="17" t="s">
        <v>24</v>
      </c>
      <c r="BD36" s="17" t="s">
        <v>356</v>
      </c>
      <c r="BE36" s="17" t="s">
        <v>356</v>
      </c>
      <c r="BF36" s="17" t="s">
        <v>1487</v>
      </c>
      <c r="BG36" s="17">
        <v>0</v>
      </c>
      <c r="BH36" s="17">
        <v>53233</v>
      </c>
      <c r="BI36" s="17" t="s">
        <v>25</v>
      </c>
      <c r="BJ36" s="17" t="s">
        <v>25</v>
      </c>
      <c r="BK36" s="17" t="s">
        <v>25</v>
      </c>
      <c r="BL36" s="17" t="s">
        <v>48</v>
      </c>
      <c r="BM36" s="17">
        <v>0</v>
      </c>
      <c r="BN36" s="17">
        <v>0</v>
      </c>
      <c r="BO36" s="17">
        <v>0</v>
      </c>
      <c r="BP36" s="17" t="s">
        <v>27</v>
      </c>
      <c r="BQ36" s="17">
        <v>0</v>
      </c>
      <c r="BR36" s="17">
        <v>0</v>
      </c>
      <c r="BS36" s="17">
        <v>0</v>
      </c>
      <c r="BT36" s="17" t="s">
        <v>54</v>
      </c>
      <c r="BU36" s="17">
        <v>0</v>
      </c>
      <c r="BV36" s="17">
        <v>0</v>
      </c>
      <c r="BW36" s="17">
        <v>0</v>
      </c>
      <c r="BX36" s="17" t="s">
        <v>396</v>
      </c>
      <c r="BY36" s="17" t="s">
        <v>562</v>
      </c>
      <c r="BZ36" s="17">
        <v>0</v>
      </c>
      <c r="CA36" s="17" t="s">
        <v>563</v>
      </c>
      <c r="CD36" s="17" t="s">
        <v>1488</v>
      </c>
      <c r="CE36" s="17" t="s">
        <v>598</v>
      </c>
      <c r="CF36" s="17" t="s">
        <v>1439</v>
      </c>
      <c r="CG36" s="17" t="s">
        <v>30</v>
      </c>
      <c r="CH36" s="17" t="s">
        <v>357</v>
      </c>
      <c r="CI36" s="17" t="s">
        <v>377</v>
      </c>
      <c r="CJ36" s="17" t="s">
        <v>375</v>
      </c>
      <c r="CK36" s="17" t="s">
        <v>576</v>
      </c>
      <c r="CL36" s="17" t="s">
        <v>1221</v>
      </c>
      <c r="CM36" s="17" t="s">
        <v>569</v>
      </c>
      <c r="CN36" s="17" t="s">
        <v>367</v>
      </c>
      <c r="CO36" s="17" t="s">
        <v>25</v>
      </c>
      <c r="CP36" s="17" t="s">
        <v>363</v>
      </c>
      <c r="CQ36" s="17" t="s">
        <v>364</v>
      </c>
      <c r="CR36" s="17" t="s">
        <v>365</v>
      </c>
      <c r="CS36" s="17" t="s">
        <v>23</v>
      </c>
      <c r="CT36" s="17" t="s">
        <v>1489</v>
      </c>
      <c r="CU36" s="17" t="s">
        <v>31</v>
      </c>
      <c r="CZ36" s="17" t="s">
        <v>24</v>
      </c>
      <c r="DA36" s="17" t="s">
        <v>24</v>
      </c>
      <c r="DB36" s="17" t="s">
        <v>24</v>
      </c>
      <c r="DC36" s="17" t="s">
        <v>24</v>
      </c>
    </row>
    <row r="37" spans="1:107" x14ac:dyDescent="0.25">
      <c r="A37" s="17" t="s">
        <v>1490</v>
      </c>
      <c r="B37" s="17" t="s">
        <v>607</v>
      </c>
      <c r="C37" s="17" t="s">
        <v>390</v>
      </c>
      <c r="D37" s="17" t="s">
        <v>49</v>
      </c>
      <c r="E37" s="17">
        <v>1750</v>
      </c>
      <c r="F37" s="17" t="s">
        <v>1491</v>
      </c>
      <c r="G37" s="17" t="s">
        <v>383</v>
      </c>
      <c r="H37" s="17" t="s">
        <v>421</v>
      </c>
      <c r="I37" s="17" t="s">
        <v>32</v>
      </c>
      <c r="J37" s="17" t="s">
        <v>32</v>
      </c>
      <c r="K37" s="17">
        <v>1213890</v>
      </c>
      <c r="L37" s="17">
        <v>0</v>
      </c>
      <c r="M37" s="17">
        <v>0</v>
      </c>
      <c r="N37" s="17">
        <v>1213890</v>
      </c>
      <c r="O37" s="17">
        <v>2</v>
      </c>
      <c r="P37" s="17">
        <v>2</v>
      </c>
      <c r="Q37" s="17">
        <v>1213890</v>
      </c>
      <c r="R37" s="17" t="s">
        <v>349</v>
      </c>
      <c r="S37" s="17">
        <v>0</v>
      </c>
      <c r="T37" s="17">
        <v>0</v>
      </c>
      <c r="U37" s="17">
        <v>0</v>
      </c>
      <c r="V37" s="17">
        <v>0</v>
      </c>
      <c r="W37" s="17">
        <v>0</v>
      </c>
      <c r="X37" s="17">
        <v>0</v>
      </c>
      <c r="Y37" s="17">
        <v>0</v>
      </c>
      <c r="Z37" s="17">
        <v>0</v>
      </c>
      <c r="AA37" s="17" t="s">
        <v>23</v>
      </c>
      <c r="AB37" s="17" t="s">
        <v>350</v>
      </c>
      <c r="AC37" s="17" t="b">
        <v>1</v>
      </c>
      <c r="AD37" s="17">
        <v>0</v>
      </c>
      <c r="AE37" s="17" t="s">
        <v>23</v>
      </c>
      <c r="AF37" s="17" t="s">
        <v>23</v>
      </c>
      <c r="AG37" s="17" t="s">
        <v>1492</v>
      </c>
      <c r="AH37" s="17">
        <v>45762</v>
      </c>
      <c r="AI37" s="17" t="s">
        <v>1295</v>
      </c>
      <c r="AJ37" s="17" t="s">
        <v>1325</v>
      </c>
      <c r="AK37" s="17" t="s">
        <v>1296</v>
      </c>
      <c r="AL37" s="17" t="s">
        <v>1493</v>
      </c>
      <c r="AM37" s="17" t="s">
        <v>24</v>
      </c>
      <c r="AN37" s="17" t="s">
        <v>1494</v>
      </c>
      <c r="AO37" s="17" t="s">
        <v>1495</v>
      </c>
      <c r="AP37" s="17" t="s">
        <v>351</v>
      </c>
      <c r="AQ37" s="17" t="s">
        <v>1496</v>
      </c>
      <c r="AR37" s="17" t="s">
        <v>372</v>
      </c>
      <c r="AS37" s="17" t="s">
        <v>352</v>
      </c>
      <c r="AT37" s="17" t="s">
        <v>353</v>
      </c>
      <c r="AU37" s="17" t="s">
        <v>1497</v>
      </c>
      <c r="AV37" s="17" t="s">
        <v>373</v>
      </c>
      <c r="AX37" s="17" t="s">
        <v>374</v>
      </c>
      <c r="AY37" s="17" t="s">
        <v>24</v>
      </c>
      <c r="AZ37" s="17" t="s">
        <v>24</v>
      </c>
      <c r="BA37" s="17" t="s">
        <v>355</v>
      </c>
      <c r="BB37" s="17" t="s">
        <v>1498</v>
      </c>
      <c r="BC37" s="17" t="s">
        <v>24</v>
      </c>
      <c r="BD37" s="17" t="s">
        <v>356</v>
      </c>
      <c r="BE37" s="17" t="s">
        <v>1410</v>
      </c>
      <c r="BF37" s="17" t="s">
        <v>379</v>
      </c>
      <c r="BG37" s="17">
        <v>0</v>
      </c>
      <c r="BH37" s="17">
        <v>53233</v>
      </c>
      <c r="BI37" s="17" t="s">
        <v>25</v>
      </c>
      <c r="BJ37" s="17" t="s">
        <v>25</v>
      </c>
      <c r="BK37" s="17" t="s">
        <v>25</v>
      </c>
      <c r="BL37" s="17" t="s">
        <v>48</v>
      </c>
      <c r="BM37" s="17">
        <v>0</v>
      </c>
      <c r="BN37" s="17">
        <v>0</v>
      </c>
      <c r="BO37" s="17">
        <v>0</v>
      </c>
      <c r="BP37" s="17" t="s">
        <v>27</v>
      </c>
      <c r="BQ37" s="17">
        <v>0</v>
      </c>
      <c r="BR37" s="17">
        <v>0</v>
      </c>
      <c r="BS37" s="17">
        <v>0</v>
      </c>
      <c r="BT37" s="17" t="s">
        <v>1358</v>
      </c>
      <c r="BU37" s="17">
        <v>0</v>
      </c>
      <c r="BV37" s="17">
        <v>0</v>
      </c>
      <c r="BW37" s="17">
        <v>0</v>
      </c>
      <c r="BX37" s="17" t="s">
        <v>396</v>
      </c>
      <c r="BY37" s="17" t="s">
        <v>562</v>
      </c>
      <c r="BZ37" s="17">
        <v>0</v>
      </c>
      <c r="CA37" s="17" t="s">
        <v>563</v>
      </c>
      <c r="CD37" s="17" t="s">
        <v>1499</v>
      </c>
      <c r="CE37" s="17" t="s">
        <v>53</v>
      </c>
      <c r="CF37" s="17" t="s">
        <v>606</v>
      </c>
      <c r="CG37" s="17" t="s">
        <v>30</v>
      </c>
      <c r="CH37" s="17" t="s">
        <v>357</v>
      </c>
      <c r="CI37" s="17" t="s">
        <v>377</v>
      </c>
      <c r="CJ37" s="17" t="s">
        <v>375</v>
      </c>
      <c r="CK37" s="17" t="s">
        <v>375</v>
      </c>
      <c r="CL37" s="17" t="s">
        <v>376</v>
      </c>
      <c r="CM37" s="17" t="s">
        <v>385</v>
      </c>
      <c r="CN37" s="17" t="s">
        <v>367</v>
      </c>
      <c r="CO37" s="17" t="s">
        <v>25</v>
      </c>
      <c r="CP37" s="17" t="s">
        <v>363</v>
      </c>
      <c r="CQ37" s="17" t="s">
        <v>364</v>
      </c>
      <c r="CR37" s="17" t="s">
        <v>365</v>
      </c>
      <c r="CS37" s="17" t="s">
        <v>24</v>
      </c>
      <c r="CT37" s="17" t="s">
        <v>1500</v>
      </c>
      <c r="CU37" s="17" t="s">
        <v>31</v>
      </c>
      <c r="CZ37" s="17" t="s">
        <v>24</v>
      </c>
      <c r="DA37" s="17" t="s">
        <v>24</v>
      </c>
      <c r="DB37" s="17" t="s">
        <v>24</v>
      </c>
      <c r="DC37" s="17" t="s">
        <v>24</v>
      </c>
    </row>
    <row r="38" spans="1:107" x14ac:dyDescent="0.25">
      <c r="A38" s="17" t="s">
        <v>1501</v>
      </c>
      <c r="B38" s="17" t="s">
        <v>607</v>
      </c>
      <c r="C38" s="17" t="s">
        <v>390</v>
      </c>
      <c r="D38" s="17" t="s">
        <v>49</v>
      </c>
      <c r="E38" s="17">
        <v>1700</v>
      </c>
      <c r="F38" s="17" t="s">
        <v>1502</v>
      </c>
      <c r="G38" s="17" t="s">
        <v>383</v>
      </c>
      <c r="H38" s="17" t="s">
        <v>421</v>
      </c>
      <c r="I38" s="17" t="s">
        <v>32</v>
      </c>
      <c r="J38" s="17" t="s">
        <v>32</v>
      </c>
      <c r="K38" s="17">
        <v>200000</v>
      </c>
      <c r="L38" s="17">
        <v>0</v>
      </c>
      <c r="M38" s="17">
        <v>0</v>
      </c>
      <c r="N38" s="17">
        <v>200000</v>
      </c>
      <c r="O38" s="17">
        <v>2</v>
      </c>
      <c r="P38" s="17">
        <v>2</v>
      </c>
      <c r="Q38" s="17">
        <v>200000</v>
      </c>
      <c r="R38" s="17" t="s">
        <v>349</v>
      </c>
      <c r="S38" s="17">
        <v>0</v>
      </c>
      <c r="T38" s="17">
        <v>0</v>
      </c>
      <c r="U38" s="17">
        <v>0</v>
      </c>
      <c r="V38" s="17">
        <v>0</v>
      </c>
      <c r="W38" s="17">
        <v>0</v>
      </c>
      <c r="X38" s="17">
        <v>0</v>
      </c>
      <c r="Y38" s="17">
        <v>0</v>
      </c>
      <c r="Z38" s="17">
        <v>0</v>
      </c>
      <c r="AA38" s="17" t="s">
        <v>23</v>
      </c>
      <c r="AB38" s="17" t="s">
        <v>350</v>
      </c>
      <c r="AC38" s="17" t="b">
        <v>1</v>
      </c>
      <c r="AD38" s="17">
        <v>0</v>
      </c>
      <c r="AE38" s="17" t="s">
        <v>23</v>
      </c>
      <c r="AF38" s="17" t="s">
        <v>23</v>
      </c>
      <c r="AG38" s="17" t="s">
        <v>1503</v>
      </c>
      <c r="AH38" s="17">
        <v>45733</v>
      </c>
      <c r="AI38" s="17" t="s">
        <v>1295</v>
      </c>
      <c r="AJ38" s="17" t="s">
        <v>1325</v>
      </c>
      <c r="AK38" s="17" t="s">
        <v>1296</v>
      </c>
      <c r="AL38" s="17" t="s">
        <v>1504</v>
      </c>
      <c r="AM38" s="17" t="s">
        <v>24</v>
      </c>
      <c r="AN38" s="17" t="s">
        <v>1505</v>
      </c>
      <c r="AO38" s="17" t="s">
        <v>1506</v>
      </c>
      <c r="AP38" s="17" t="s">
        <v>351</v>
      </c>
      <c r="AQ38" s="17" t="s">
        <v>1507</v>
      </c>
      <c r="AR38" s="17" t="s">
        <v>372</v>
      </c>
      <c r="AS38" s="17" t="s">
        <v>352</v>
      </c>
      <c r="AT38" s="17" t="s">
        <v>353</v>
      </c>
      <c r="AU38" s="17" t="s">
        <v>353</v>
      </c>
      <c r="AV38" s="17" t="s">
        <v>373</v>
      </c>
      <c r="AX38" s="17" t="s">
        <v>374</v>
      </c>
      <c r="AY38" s="17" t="s">
        <v>24</v>
      </c>
      <c r="AZ38" s="17" t="s">
        <v>24</v>
      </c>
      <c r="BA38" s="17" t="s">
        <v>355</v>
      </c>
      <c r="BB38" s="17" t="s">
        <v>1508</v>
      </c>
      <c r="BC38" s="17" t="s">
        <v>24</v>
      </c>
      <c r="BD38" s="17" t="s">
        <v>356</v>
      </c>
      <c r="BE38" s="17" t="s">
        <v>356</v>
      </c>
      <c r="BF38" s="17" t="s">
        <v>379</v>
      </c>
      <c r="BG38" s="17">
        <v>0</v>
      </c>
      <c r="BH38" s="17">
        <v>53226</v>
      </c>
      <c r="BI38" s="17" t="s">
        <v>25</v>
      </c>
      <c r="BJ38" s="17" t="s">
        <v>25</v>
      </c>
      <c r="BK38" s="17" t="s">
        <v>25</v>
      </c>
      <c r="BL38" s="17" t="s">
        <v>50</v>
      </c>
      <c r="BM38" s="17">
        <v>0</v>
      </c>
      <c r="BN38" s="17">
        <v>0</v>
      </c>
      <c r="BO38" s="17">
        <v>0</v>
      </c>
      <c r="BP38" s="17" t="s">
        <v>27</v>
      </c>
      <c r="BQ38" s="17">
        <v>0</v>
      </c>
      <c r="BR38" s="17">
        <v>0</v>
      </c>
      <c r="BS38" s="17">
        <v>0</v>
      </c>
      <c r="BT38" s="17" t="s">
        <v>1509</v>
      </c>
      <c r="BU38" s="17">
        <v>0</v>
      </c>
      <c r="BV38" s="17">
        <v>0</v>
      </c>
      <c r="BW38" s="17">
        <v>0</v>
      </c>
      <c r="BX38" s="17" t="s">
        <v>642</v>
      </c>
      <c r="BY38" s="17" t="s">
        <v>1510</v>
      </c>
      <c r="BZ38" s="17">
        <v>1</v>
      </c>
      <c r="CA38" s="17" t="s">
        <v>1511</v>
      </c>
      <c r="CD38" s="17" t="s">
        <v>1512</v>
      </c>
      <c r="CE38" s="17" t="s">
        <v>32</v>
      </c>
      <c r="CF38" s="17" t="s">
        <v>618</v>
      </c>
      <c r="CG38" s="17" t="s">
        <v>30</v>
      </c>
      <c r="CH38" s="17" t="s">
        <v>357</v>
      </c>
      <c r="CI38" s="17" t="s">
        <v>357</v>
      </c>
      <c r="CJ38" s="17" t="s">
        <v>357</v>
      </c>
      <c r="CK38" s="17" t="s">
        <v>377</v>
      </c>
      <c r="CL38" s="17" t="s">
        <v>376</v>
      </c>
      <c r="CM38" s="17" t="s">
        <v>388</v>
      </c>
      <c r="CN38" s="17" t="s">
        <v>367</v>
      </c>
      <c r="CO38" s="17" t="s">
        <v>25</v>
      </c>
      <c r="CP38" s="17" t="s">
        <v>382</v>
      </c>
      <c r="CQ38" s="17" t="s">
        <v>364</v>
      </c>
      <c r="CR38" s="17">
        <v>0.9</v>
      </c>
      <c r="CS38" s="17" t="s">
        <v>24</v>
      </c>
      <c r="CT38" s="17" t="s">
        <v>1223</v>
      </c>
      <c r="CU38" s="17" t="s">
        <v>31</v>
      </c>
      <c r="CZ38" s="17" t="s">
        <v>24</v>
      </c>
      <c r="DA38" s="17" t="s">
        <v>24</v>
      </c>
      <c r="DB38" s="17" t="s">
        <v>24</v>
      </c>
      <c r="DC38" s="17" t="s">
        <v>24</v>
      </c>
    </row>
    <row r="40" spans="1:107" x14ac:dyDescent="0.25">
      <c r="A40" s="17" t="s">
        <v>1513</v>
      </c>
      <c r="B40" s="17" t="s">
        <v>607</v>
      </c>
      <c r="C40" s="17" t="s">
        <v>390</v>
      </c>
      <c r="D40" s="17" t="s">
        <v>49</v>
      </c>
      <c r="E40" s="17">
        <v>1700</v>
      </c>
      <c r="F40" s="17" t="s">
        <v>1514</v>
      </c>
      <c r="G40" s="17" t="s">
        <v>347</v>
      </c>
      <c r="H40" s="17" t="s">
        <v>348</v>
      </c>
      <c r="I40" s="17" t="s">
        <v>565</v>
      </c>
      <c r="J40" s="17" t="s">
        <v>566</v>
      </c>
      <c r="K40" s="17">
        <v>77170</v>
      </c>
      <c r="L40" s="17">
        <v>77170</v>
      </c>
      <c r="M40" s="17">
        <v>1</v>
      </c>
      <c r="N40" s="17">
        <v>0</v>
      </c>
      <c r="O40" s="17">
        <v>0</v>
      </c>
      <c r="P40" s="17">
        <v>1</v>
      </c>
      <c r="Q40" s="17">
        <v>77170</v>
      </c>
      <c r="R40" s="17" t="s">
        <v>384</v>
      </c>
      <c r="S40" s="17">
        <v>0</v>
      </c>
      <c r="T40" s="17">
        <v>515000</v>
      </c>
      <c r="U40" s="17">
        <v>515000</v>
      </c>
      <c r="V40" s="17">
        <v>0</v>
      </c>
      <c r="W40" s="17">
        <v>0</v>
      </c>
      <c r="X40" s="17">
        <v>0</v>
      </c>
      <c r="Y40" s="17">
        <v>515000</v>
      </c>
      <c r="Z40" s="17">
        <v>0</v>
      </c>
      <c r="AA40" s="17" t="s">
        <v>23</v>
      </c>
      <c r="AB40" s="17" t="s">
        <v>350</v>
      </c>
      <c r="AC40" s="17" t="b">
        <v>1</v>
      </c>
      <c r="AD40" s="17">
        <v>0</v>
      </c>
      <c r="AE40" s="17" t="s">
        <v>23</v>
      </c>
      <c r="AF40" s="17" t="s">
        <v>23</v>
      </c>
      <c r="AG40" s="17" t="s">
        <v>1515</v>
      </c>
      <c r="AH40" s="17">
        <v>45744</v>
      </c>
      <c r="AI40" s="17" t="s">
        <v>1295</v>
      </c>
      <c r="AJ40" s="17" t="s">
        <v>1325</v>
      </c>
      <c r="AK40" s="17" t="s">
        <v>1296</v>
      </c>
      <c r="AL40" s="17" t="s">
        <v>1516</v>
      </c>
      <c r="AM40" s="17" t="s">
        <v>24</v>
      </c>
      <c r="AN40" s="17" t="s">
        <v>1517</v>
      </c>
      <c r="AO40" s="17" t="s">
        <v>371</v>
      </c>
      <c r="AP40" s="17" t="s">
        <v>493</v>
      </c>
      <c r="AQ40" s="17" t="s">
        <v>1518</v>
      </c>
      <c r="AR40" s="17" t="s">
        <v>1519</v>
      </c>
      <c r="AS40" s="17" t="s">
        <v>352</v>
      </c>
      <c r="AT40" s="17" t="s">
        <v>1520</v>
      </c>
      <c r="AU40" s="17" t="s">
        <v>353</v>
      </c>
      <c r="AV40" s="17" t="s">
        <v>373</v>
      </c>
      <c r="AX40" s="17" t="s">
        <v>396</v>
      </c>
      <c r="AY40" s="17" t="s">
        <v>24</v>
      </c>
      <c r="AZ40" s="17" t="s">
        <v>24</v>
      </c>
      <c r="BA40" s="17" t="s">
        <v>355</v>
      </c>
      <c r="BB40" s="17" t="s">
        <v>1521</v>
      </c>
      <c r="BC40" s="17" t="s">
        <v>24</v>
      </c>
      <c r="BD40" s="17" t="s">
        <v>356</v>
      </c>
      <c r="BE40" s="17" t="s">
        <v>356</v>
      </c>
      <c r="BF40" s="17" t="s">
        <v>379</v>
      </c>
      <c r="BG40" s="17">
        <v>0</v>
      </c>
      <c r="BH40" s="17">
        <v>53214</v>
      </c>
      <c r="BI40" s="17" t="s">
        <v>25</v>
      </c>
      <c r="BJ40" s="17" t="s">
        <v>25</v>
      </c>
      <c r="BK40" s="17" t="s">
        <v>25</v>
      </c>
      <c r="BL40" s="17" t="s">
        <v>57</v>
      </c>
      <c r="BM40" s="17">
        <v>0</v>
      </c>
      <c r="BN40" s="17">
        <v>0</v>
      </c>
      <c r="BO40" s="17">
        <v>0</v>
      </c>
      <c r="BP40" s="17" t="s">
        <v>124</v>
      </c>
      <c r="BQ40" s="17">
        <v>0</v>
      </c>
      <c r="BR40" s="17">
        <v>0</v>
      </c>
      <c r="BS40" s="17">
        <v>0</v>
      </c>
      <c r="BT40" s="17" t="s">
        <v>1522</v>
      </c>
      <c r="BU40" s="17">
        <v>0</v>
      </c>
      <c r="BV40" s="17">
        <v>0</v>
      </c>
      <c r="BW40" s="17">
        <v>0</v>
      </c>
      <c r="BX40" s="17" t="s">
        <v>642</v>
      </c>
      <c r="BY40" s="17" t="s">
        <v>1523</v>
      </c>
      <c r="BZ40" s="17">
        <v>1</v>
      </c>
      <c r="CA40" s="17" t="s">
        <v>1524</v>
      </c>
      <c r="CD40" s="17" t="s">
        <v>1525</v>
      </c>
      <c r="CE40" s="17" t="s">
        <v>1526</v>
      </c>
      <c r="CF40" s="17" t="s">
        <v>1527</v>
      </c>
      <c r="CG40" s="17" t="s">
        <v>30</v>
      </c>
      <c r="CH40" s="17" t="s">
        <v>357</v>
      </c>
      <c r="CI40" s="17" t="s">
        <v>377</v>
      </c>
      <c r="CJ40" s="17" t="s">
        <v>375</v>
      </c>
      <c r="CK40" s="17" t="s">
        <v>385</v>
      </c>
      <c r="CL40" s="17" t="s">
        <v>443</v>
      </c>
      <c r="CM40" s="17" t="s">
        <v>409</v>
      </c>
      <c r="CN40" s="17" t="s">
        <v>367</v>
      </c>
      <c r="CO40" s="17" t="s">
        <v>25</v>
      </c>
      <c r="CP40" s="17" t="s">
        <v>368</v>
      </c>
      <c r="CQ40" s="17" t="s">
        <v>364</v>
      </c>
      <c r="CR40" s="17" t="s">
        <v>365</v>
      </c>
      <c r="CS40" s="17" t="s">
        <v>23</v>
      </c>
      <c r="CT40" s="17" t="s">
        <v>1528</v>
      </c>
      <c r="CU40" s="17" t="s">
        <v>31</v>
      </c>
      <c r="CZ40" s="17" t="s">
        <v>24</v>
      </c>
      <c r="DA40" s="17" t="s">
        <v>24</v>
      </c>
      <c r="DB40" s="17" t="s">
        <v>24</v>
      </c>
      <c r="DC40" s="17" t="s">
        <v>24</v>
      </c>
    </row>
    <row r="41" spans="1:107" x14ac:dyDescent="0.25">
      <c r="A41" s="17" t="s">
        <v>1529</v>
      </c>
      <c r="B41" s="17" t="s">
        <v>607</v>
      </c>
      <c r="C41" s="17" t="s">
        <v>390</v>
      </c>
      <c r="D41" s="17" t="s">
        <v>49</v>
      </c>
      <c r="E41" s="17">
        <v>1625</v>
      </c>
      <c r="F41" s="17" t="s">
        <v>1530</v>
      </c>
      <c r="G41" s="17" t="s">
        <v>347</v>
      </c>
      <c r="H41" s="17" t="s">
        <v>348</v>
      </c>
      <c r="I41" s="17" t="s">
        <v>565</v>
      </c>
      <c r="J41" s="17" t="s">
        <v>566</v>
      </c>
      <c r="K41" s="17">
        <v>113000</v>
      </c>
      <c r="L41" s="17">
        <v>0</v>
      </c>
      <c r="M41" s="17">
        <v>0</v>
      </c>
      <c r="N41" s="17">
        <v>113000</v>
      </c>
      <c r="O41" s="17">
        <v>2</v>
      </c>
      <c r="P41" s="17">
        <v>2</v>
      </c>
      <c r="Q41" s="17">
        <v>113000</v>
      </c>
      <c r="R41" s="17" t="s">
        <v>349</v>
      </c>
      <c r="S41" s="17">
        <v>0</v>
      </c>
      <c r="T41" s="17">
        <v>2200000</v>
      </c>
      <c r="U41" s="17">
        <v>0</v>
      </c>
      <c r="V41" s="17">
        <v>2200000</v>
      </c>
      <c r="W41" s="17">
        <v>0</v>
      </c>
      <c r="X41" s="17">
        <v>0</v>
      </c>
      <c r="Y41" s="17">
        <v>2200000</v>
      </c>
      <c r="Z41" s="17">
        <v>0</v>
      </c>
      <c r="AA41" s="17" t="s">
        <v>23</v>
      </c>
      <c r="AB41" s="17" t="s">
        <v>350</v>
      </c>
      <c r="AC41" s="17" t="b">
        <v>1</v>
      </c>
      <c r="AD41" s="17">
        <v>0</v>
      </c>
      <c r="AE41" s="17" t="s">
        <v>23</v>
      </c>
      <c r="AF41" s="17" t="s">
        <v>23</v>
      </c>
      <c r="AG41" s="17" t="s">
        <v>1531</v>
      </c>
      <c r="AH41" s="17">
        <v>45751</v>
      </c>
      <c r="AI41" s="17" t="s">
        <v>1295</v>
      </c>
      <c r="AJ41" s="17" t="s">
        <v>1532</v>
      </c>
      <c r="AK41" s="17" t="s">
        <v>1296</v>
      </c>
      <c r="AL41" s="17" t="s">
        <v>1533</v>
      </c>
      <c r="AM41" s="17" t="s">
        <v>24</v>
      </c>
      <c r="AN41" s="17" t="s">
        <v>1534</v>
      </c>
      <c r="AO41" s="17" t="s">
        <v>1535</v>
      </c>
      <c r="AP41" s="17" t="s">
        <v>351</v>
      </c>
      <c r="AQ41" s="17" t="s">
        <v>1536</v>
      </c>
      <c r="AR41" s="17" t="s">
        <v>1537</v>
      </c>
      <c r="AS41" s="17" t="s">
        <v>352</v>
      </c>
      <c r="AT41" s="17" t="s">
        <v>353</v>
      </c>
      <c r="AU41" s="17" t="s">
        <v>1538</v>
      </c>
      <c r="AV41" s="17" t="s">
        <v>373</v>
      </c>
      <c r="AX41" s="17" t="s">
        <v>354</v>
      </c>
      <c r="AY41" s="17" t="s">
        <v>24</v>
      </c>
      <c r="AZ41" s="17" t="s">
        <v>24</v>
      </c>
      <c r="BA41" s="17" t="s">
        <v>355</v>
      </c>
      <c r="BB41" s="17" t="s">
        <v>1539</v>
      </c>
      <c r="BC41" s="17" t="s">
        <v>24</v>
      </c>
      <c r="BD41" s="17" t="s">
        <v>356</v>
      </c>
      <c r="BE41" s="17" t="s">
        <v>356</v>
      </c>
      <c r="BF41" s="17" t="s">
        <v>1540</v>
      </c>
      <c r="BG41" s="17">
        <v>0</v>
      </c>
      <c r="BH41" s="17">
        <v>53221</v>
      </c>
      <c r="BI41" s="17" t="s">
        <v>25</v>
      </c>
      <c r="BJ41" s="17" t="s">
        <v>25</v>
      </c>
      <c r="BK41" s="17" t="s">
        <v>25</v>
      </c>
      <c r="BL41" s="17" t="s">
        <v>105</v>
      </c>
      <c r="BM41" s="17">
        <v>0</v>
      </c>
      <c r="BN41" s="17">
        <v>0</v>
      </c>
      <c r="BO41" s="17">
        <v>0</v>
      </c>
      <c r="BP41" s="17" t="s">
        <v>27</v>
      </c>
      <c r="BQ41" s="17">
        <v>0</v>
      </c>
      <c r="BR41" s="17">
        <v>0</v>
      </c>
      <c r="BS41" s="17">
        <v>0</v>
      </c>
      <c r="BT41" s="17" t="s">
        <v>1541</v>
      </c>
      <c r="BU41" s="17">
        <v>0</v>
      </c>
      <c r="BV41" s="17">
        <v>0</v>
      </c>
      <c r="BW41" s="17">
        <v>0</v>
      </c>
      <c r="BX41" s="17" t="s">
        <v>623</v>
      </c>
      <c r="BY41" s="17" t="s">
        <v>1542</v>
      </c>
      <c r="BZ41" s="17">
        <v>1</v>
      </c>
      <c r="CA41" s="17" t="s">
        <v>1543</v>
      </c>
      <c r="CD41" s="17" t="s">
        <v>1544</v>
      </c>
      <c r="CE41" s="17" t="s">
        <v>1545</v>
      </c>
      <c r="CF41" s="17" t="s">
        <v>1439</v>
      </c>
      <c r="CG41" s="17" t="s">
        <v>30</v>
      </c>
      <c r="CH41" s="17" t="s">
        <v>357</v>
      </c>
      <c r="CI41" s="17" t="s">
        <v>375</v>
      </c>
      <c r="CJ41" s="17" t="s">
        <v>388</v>
      </c>
      <c r="CK41" s="17" t="s">
        <v>576</v>
      </c>
      <c r="CL41" s="17" t="s">
        <v>1221</v>
      </c>
      <c r="CM41" s="17" t="s">
        <v>569</v>
      </c>
      <c r="CN41" s="17" t="s">
        <v>367</v>
      </c>
      <c r="CO41" s="17" t="s">
        <v>25</v>
      </c>
      <c r="CP41" s="17" t="s">
        <v>368</v>
      </c>
      <c r="CQ41" s="17" t="s">
        <v>364</v>
      </c>
      <c r="CR41" s="17" t="s">
        <v>365</v>
      </c>
      <c r="CS41" s="17" t="s">
        <v>23</v>
      </c>
      <c r="CT41" s="17" t="s">
        <v>1265</v>
      </c>
      <c r="CU41" s="17" t="s">
        <v>31</v>
      </c>
      <c r="CZ41" s="17" t="s">
        <v>24</v>
      </c>
      <c r="DA41" s="17" t="s">
        <v>24</v>
      </c>
      <c r="DB41" s="17" t="s">
        <v>24</v>
      </c>
      <c r="DC41" s="17" t="s">
        <v>24</v>
      </c>
    </row>
    <row r="42" spans="1:107" x14ac:dyDescent="0.25">
      <c r="A42" s="17" t="s">
        <v>1546</v>
      </c>
      <c r="B42" s="17" t="s">
        <v>607</v>
      </c>
      <c r="C42" s="17" t="s">
        <v>390</v>
      </c>
      <c r="D42" s="17" t="s">
        <v>49</v>
      </c>
      <c r="E42" s="17">
        <v>1625</v>
      </c>
      <c r="F42" s="17" t="s">
        <v>1547</v>
      </c>
      <c r="G42" s="17" t="s">
        <v>347</v>
      </c>
      <c r="H42" s="17" t="s">
        <v>348</v>
      </c>
      <c r="I42" s="17" t="s">
        <v>565</v>
      </c>
      <c r="J42" s="17" t="s">
        <v>566</v>
      </c>
      <c r="K42" s="17">
        <v>233850</v>
      </c>
      <c r="L42" s="17">
        <v>0</v>
      </c>
      <c r="M42" s="17">
        <v>0</v>
      </c>
      <c r="N42" s="17">
        <v>233850</v>
      </c>
      <c r="O42" s="17">
        <v>2</v>
      </c>
      <c r="P42" s="17">
        <v>2</v>
      </c>
      <c r="Q42" s="17">
        <v>233850</v>
      </c>
      <c r="R42" s="17" t="s">
        <v>349</v>
      </c>
      <c r="S42" s="17">
        <v>0</v>
      </c>
      <c r="T42" s="17">
        <v>650000</v>
      </c>
      <c r="U42" s="17">
        <v>0</v>
      </c>
      <c r="V42" s="17">
        <v>650000</v>
      </c>
      <c r="W42" s="17">
        <v>0</v>
      </c>
      <c r="X42" s="17">
        <v>0</v>
      </c>
      <c r="Y42" s="17">
        <v>650000</v>
      </c>
      <c r="Z42" s="17">
        <v>0</v>
      </c>
      <c r="AA42" s="17" t="s">
        <v>23</v>
      </c>
      <c r="AB42" s="17" t="s">
        <v>350</v>
      </c>
      <c r="AC42" s="17" t="b">
        <v>1</v>
      </c>
      <c r="AD42" s="17">
        <v>0</v>
      </c>
      <c r="AE42" s="17" t="s">
        <v>23</v>
      </c>
      <c r="AF42" s="17" t="s">
        <v>23</v>
      </c>
      <c r="AG42" s="17" t="s">
        <v>1548</v>
      </c>
      <c r="AH42" s="17">
        <v>45743</v>
      </c>
      <c r="AI42" s="17" t="s">
        <v>1295</v>
      </c>
      <c r="AJ42" s="17" t="s">
        <v>1325</v>
      </c>
      <c r="AK42" s="17" t="s">
        <v>1296</v>
      </c>
      <c r="AL42" s="17" t="s">
        <v>1549</v>
      </c>
      <c r="AM42" s="17" t="s">
        <v>24</v>
      </c>
      <c r="AN42" s="17" t="s">
        <v>1550</v>
      </c>
      <c r="AO42" s="17" t="s">
        <v>1551</v>
      </c>
      <c r="AP42" s="17" t="s">
        <v>351</v>
      </c>
      <c r="AQ42" s="17" t="s">
        <v>1552</v>
      </c>
      <c r="AR42" s="17" t="s">
        <v>1553</v>
      </c>
      <c r="AS42" s="17" t="s">
        <v>352</v>
      </c>
      <c r="AT42" s="17" t="s">
        <v>353</v>
      </c>
      <c r="AU42" s="17" t="s">
        <v>1554</v>
      </c>
      <c r="AV42" s="17" t="s">
        <v>373</v>
      </c>
      <c r="AX42" s="17" t="s">
        <v>354</v>
      </c>
      <c r="AY42" s="17" t="s">
        <v>24</v>
      </c>
      <c r="AZ42" s="17" t="s">
        <v>24</v>
      </c>
      <c r="BA42" s="17" t="s">
        <v>355</v>
      </c>
      <c r="BB42" s="17" t="s">
        <v>1555</v>
      </c>
      <c r="BC42" s="17" t="s">
        <v>24</v>
      </c>
      <c r="BD42" s="17" t="s">
        <v>356</v>
      </c>
      <c r="BE42" s="17" t="s">
        <v>356</v>
      </c>
      <c r="BF42" s="17" t="s">
        <v>379</v>
      </c>
      <c r="BG42" s="17">
        <v>0</v>
      </c>
      <c r="BH42" s="17">
        <v>53221</v>
      </c>
      <c r="BI42" s="17" t="s">
        <v>25</v>
      </c>
      <c r="BJ42" s="17" t="s">
        <v>25</v>
      </c>
      <c r="BK42" s="17" t="s">
        <v>25</v>
      </c>
      <c r="BL42" s="17" t="s">
        <v>105</v>
      </c>
      <c r="BM42" s="17">
        <v>0</v>
      </c>
      <c r="BN42" s="17">
        <v>0</v>
      </c>
      <c r="BO42" s="17">
        <v>0</v>
      </c>
      <c r="BP42" s="17" t="s">
        <v>27</v>
      </c>
      <c r="BQ42" s="17">
        <v>0</v>
      </c>
      <c r="BR42" s="17">
        <v>0</v>
      </c>
      <c r="BS42" s="17">
        <v>0</v>
      </c>
      <c r="BT42" s="17" t="s">
        <v>1541</v>
      </c>
      <c r="BU42" s="17">
        <v>0</v>
      </c>
      <c r="BV42" s="17">
        <v>0</v>
      </c>
      <c r="BW42" s="17">
        <v>0</v>
      </c>
      <c r="BX42" s="17" t="s">
        <v>623</v>
      </c>
      <c r="BY42" s="17" t="s">
        <v>1334</v>
      </c>
      <c r="BZ42" s="17">
        <v>1</v>
      </c>
      <c r="CA42" s="17" t="s">
        <v>1335</v>
      </c>
      <c r="CD42" s="17" t="s">
        <v>1556</v>
      </c>
      <c r="CE42" s="17" t="s">
        <v>1557</v>
      </c>
      <c r="CF42" s="17" t="s">
        <v>38</v>
      </c>
      <c r="CG42" s="17" t="s">
        <v>30</v>
      </c>
      <c r="CH42" s="17" t="s">
        <v>357</v>
      </c>
      <c r="CI42" s="17" t="s">
        <v>375</v>
      </c>
      <c r="CJ42" s="17" t="s">
        <v>388</v>
      </c>
      <c r="CK42" s="17" t="s">
        <v>576</v>
      </c>
      <c r="CL42" s="17" t="s">
        <v>400</v>
      </c>
      <c r="CM42" s="17" t="s">
        <v>826</v>
      </c>
      <c r="CN42" s="17" t="s">
        <v>367</v>
      </c>
      <c r="CO42" s="17" t="s">
        <v>25</v>
      </c>
      <c r="CP42" s="17" t="s">
        <v>382</v>
      </c>
      <c r="CQ42" s="17" t="s">
        <v>364</v>
      </c>
      <c r="CR42" s="17" t="s">
        <v>365</v>
      </c>
      <c r="CS42" s="17" t="s">
        <v>23</v>
      </c>
      <c r="CT42" s="17" t="s">
        <v>1265</v>
      </c>
      <c r="CU42" s="17" t="s">
        <v>31</v>
      </c>
      <c r="CZ42" s="17" t="s">
        <v>24</v>
      </c>
      <c r="DA42" s="17" t="s">
        <v>24</v>
      </c>
      <c r="DB42" s="17" t="s">
        <v>24</v>
      </c>
      <c r="DC42" s="17" t="s">
        <v>24</v>
      </c>
    </row>
    <row r="44" spans="1:107" x14ac:dyDescent="0.25">
      <c r="A44" s="17" t="s">
        <v>1558</v>
      </c>
      <c r="B44" s="17" t="s">
        <v>607</v>
      </c>
      <c r="C44" s="17" t="s">
        <v>390</v>
      </c>
      <c r="D44" s="17" t="s">
        <v>49</v>
      </c>
      <c r="E44" s="17">
        <v>1625</v>
      </c>
      <c r="F44" s="17" t="s">
        <v>1559</v>
      </c>
      <c r="G44" s="17" t="s">
        <v>565</v>
      </c>
      <c r="H44" s="17" t="s">
        <v>566</v>
      </c>
      <c r="I44" s="17" t="s">
        <v>565</v>
      </c>
      <c r="J44" s="17" t="s">
        <v>566</v>
      </c>
      <c r="K44" s="17">
        <v>161000</v>
      </c>
      <c r="L44" s="17">
        <v>0</v>
      </c>
      <c r="M44" s="17">
        <v>0</v>
      </c>
      <c r="N44" s="17">
        <v>161000</v>
      </c>
      <c r="O44" s="17">
        <v>2</v>
      </c>
      <c r="P44" s="17">
        <v>2</v>
      </c>
      <c r="Q44" s="17">
        <v>161000</v>
      </c>
      <c r="R44" s="17" t="s">
        <v>349</v>
      </c>
      <c r="S44" s="17">
        <v>0</v>
      </c>
      <c r="T44" s="17">
        <v>1600000</v>
      </c>
      <c r="U44" s="17">
        <v>0</v>
      </c>
      <c r="V44" s="17">
        <v>1600000</v>
      </c>
      <c r="W44" s="17">
        <v>0</v>
      </c>
      <c r="X44" s="17">
        <v>0</v>
      </c>
      <c r="Y44" s="17">
        <v>1600000</v>
      </c>
      <c r="Z44" s="17">
        <v>0</v>
      </c>
      <c r="AA44" s="17" t="s">
        <v>23</v>
      </c>
      <c r="AB44" s="17" t="s">
        <v>350</v>
      </c>
      <c r="AC44" s="17" t="b">
        <v>1</v>
      </c>
      <c r="AD44" s="17">
        <v>0</v>
      </c>
      <c r="AE44" s="17" t="s">
        <v>23</v>
      </c>
      <c r="AF44" s="17" t="s">
        <v>23</v>
      </c>
      <c r="AG44" s="17" t="s">
        <v>1560</v>
      </c>
      <c r="AH44" s="17">
        <v>45750</v>
      </c>
      <c r="AI44" s="17" t="s">
        <v>1295</v>
      </c>
      <c r="AJ44" s="17" t="s">
        <v>1325</v>
      </c>
      <c r="AK44" s="17" t="s">
        <v>1296</v>
      </c>
      <c r="AL44" s="17" t="s">
        <v>1561</v>
      </c>
      <c r="AM44" s="17" t="s">
        <v>24</v>
      </c>
      <c r="AN44" s="17" t="s">
        <v>1562</v>
      </c>
      <c r="AO44" s="17" t="s">
        <v>1563</v>
      </c>
      <c r="AP44" s="17" t="s">
        <v>351</v>
      </c>
      <c r="AQ44" s="17" t="s">
        <v>1564</v>
      </c>
      <c r="AR44" s="17" t="s">
        <v>1565</v>
      </c>
      <c r="AS44" s="17" t="s">
        <v>352</v>
      </c>
      <c r="AT44" s="17" t="s">
        <v>353</v>
      </c>
      <c r="AU44" s="17" t="s">
        <v>1566</v>
      </c>
      <c r="AV44" s="17" t="s">
        <v>373</v>
      </c>
      <c r="AX44" s="17" t="s">
        <v>354</v>
      </c>
      <c r="AY44" s="17" t="s">
        <v>24</v>
      </c>
      <c r="AZ44" s="17" t="s">
        <v>24</v>
      </c>
      <c r="BA44" s="17" t="s">
        <v>355</v>
      </c>
      <c r="BB44" s="17" t="s">
        <v>1567</v>
      </c>
      <c r="BC44" s="17" t="s">
        <v>24</v>
      </c>
      <c r="BD44" s="17" t="s">
        <v>356</v>
      </c>
      <c r="BE44" s="17" t="s">
        <v>356</v>
      </c>
      <c r="BF44" s="17" t="s">
        <v>1568</v>
      </c>
      <c r="BG44" s="17">
        <v>0</v>
      </c>
      <c r="BH44" s="17">
        <v>53208</v>
      </c>
      <c r="BI44" s="17" t="s">
        <v>25</v>
      </c>
      <c r="BJ44" s="17" t="s">
        <v>25</v>
      </c>
      <c r="BK44" s="17" t="s">
        <v>25</v>
      </c>
      <c r="BL44" s="17" t="s">
        <v>201</v>
      </c>
      <c r="BM44" s="17">
        <v>0</v>
      </c>
      <c r="BN44" s="17">
        <v>0</v>
      </c>
      <c r="BO44" s="17">
        <v>0</v>
      </c>
      <c r="BP44" s="17" t="s">
        <v>27</v>
      </c>
      <c r="BQ44" s="17">
        <v>0</v>
      </c>
      <c r="BR44" s="17">
        <v>0</v>
      </c>
      <c r="BS44" s="17">
        <v>0</v>
      </c>
      <c r="BT44" s="17" t="s">
        <v>1569</v>
      </c>
      <c r="BU44" s="17">
        <v>0</v>
      </c>
      <c r="BV44" s="17">
        <v>0</v>
      </c>
      <c r="BW44" s="17">
        <v>0</v>
      </c>
      <c r="BX44" s="17" t="s">
        <v>623</v>
      </c>
      <c r="BY44" s="17" t="s">
        <v>1334</v>
      </c>
      <c r="BZ44" s="17">
        <v>1</v>
      </c>
      <c r="CA44" s="17" t="s">
        <v>1335</v>
      </c>
      <c r="CD44" s="17" t="s">
        <v>1570</v>
      </c>
      <c r="CE44" s="17" t="s">
        <v>1571</v>
      </c>
      <c r="CF44" s="17" t="s">
        <v>1572</v>
      </c>
      <c r="CG44" s="17" t="s">
        <v>30</v>
      </c>
      <c r="CH44" s="17" t="s">
        <v>357</v>
      </c>
      <c r="CI44" s="17" t="s">
        <v>375</v>
      </c>
      <c r="CJ44" s="17" t="s">
        <v>388</v>
      </c>
      <c r="CK44" s="17" t="s">
        <v>576</v>
      </c>
      <c r="CL44" s="17" t="s">
        <v>400</v>
      </c>
      <c r="CM44" s="17" t="s">
        <v>826</v>
      </c>
      <c r="CN44" s="17" t="s">
        <v>367</v>
      </c>
      <c r="CO44" s="17" t="s">
        <v>25</v>
      </c>
      <c r="CP44" s="17" t="s">
        <v>363</v>
      </c>
      <c r="CQ44" s="17" t="s">
        <v>364</v>
      </c>
      <c r="CR44" s="17" t="s">
        <v>365</v>
      </c>
      <c r="CS44" s="17" t="s">
        <v>23</v>
      </c>
      <c r="CT44" s="17" t="s">
        <v>1265</v>
      </c>
      <c r="CU44" s="17" t="s">
        <v>31</v>
      </c>
      <c r="CZ44" s="17" t="s">
        <v>24</v>
      </c>
      <c r="DA44" s="17" t="s">
        <v>24</v>
      </c>
      <c r="DB44" s="17" t="s">
        <v>24</v>
      </c>
      <c r="DC44" s="17" t="s">
        <v>24</v>
      </c>
    </row>
    <row r="45" spans="1:107" x14ac:dyDescent="0.25">
      <c r="A45" s="17" t="s">
        <v>1573</v>
      </c>
      <c r="B45" s="17" t="s">
        <v>607</v>
      </c>
      <c r="C45" s="17" t="s">
        <v>390</v>
      </c>
      <c r="D45" s="17" t="s">
        <v>49</v>
      </c>
      <c r="E45" s="17">
        <v>1750</v>
      </c>
      <c r="F45" s="17" t="s">
        <v>1574</v>
      </c>
      <c r="G45" s="17" t="s">
        <v>383</v>
      </c>
      <c r="H45" s="17" t="s">
        <v>421</v>
      </c>
      <c r="I45" s="17" t="s">
        <v>32</v>
      </c>
      <c r="J45" s="17" t="s">
        <v>32</v>
      </c>
      <c r="K45" s="17">
        <v>1590620</v>
      </c>
      <c r="L45" s="17">
        <v>1590620</v>
      </c>
      <c r="M45" s="17">
        <v>1</v>
      </c>
      <c r="N45" s="17">
        <v>0</v>
      </c>
      <c r="O45" s="17">
        <v>0</v>
      </c>
      <c r="P45" s="17">
        <v>1</v>
      </c>
      <c r="Q45" s="17">
        <v>1590620</v>
      </c>
      <c r="R45" s="17" t="s">
        <v>384</v>
      </c>
      <c r="S45" s="17">
        <v>0</v>
      </c>
      <c r="T45" s="17">
        <v>0</v>
      </c>
      <c r="U45" s="17">
        <v>0</v>
      </c>
      <c r="V45" s="17">
        <v>0</v>
      </c>
      <c r="W45" s="17">
        <v>0</v>
      </c>
      <c r="X45" s="17">
        <v>0</v>
      </c>
      <c r="Y45" s="17">
        <v>0</v>
      </c>
      <c r="Z45" s="17">
        <v>0</v>
      </c>
      <c r="AA45" s="17" t="s">
        <v>23</v>
      </c>
      <c r="AB45" s="17" t="s">
        <v>350</v>
      </c>
      <c r="AC45" s="17" t="b">
        <v>1</v>
      </c>
      <c r="AD45" s="17">
        <v>0</v>
      </c>
      <c r="AE45" s="17" t="s">
        <v>23</v>
      </c>
      <c r="AF45" s="17" t="s">
        <v>23</v>
      </c>
      <c r="AG45" s="17" t="s">
        <v>1575</v>
      </c>
      <c r="AH45" s="17">
        <v>45751</v>
      </c>
      <c r="AI45" s="17" t="s">
        <v>1295</v>
      </c>
      <c r="AJ45" s="17" t="s">
        <v>1325</v>
      </c>
      <c r="AK45" s="17" t="s">
        <v>1296</v>
      </c>
      <c r="AL45" s="17" t="s">
        <v>1576</v>
      </c>
      <c r="AM45" s="17" t="s">
        <v>24</v>
      </c>
      <c r="AN45" s="17" t="s">
        <v>1577</v>
      </c>
      <c r="AO45" s="17" t="s">
        <v>1578</v>
      </c>
      <c r="AP45" s="17" t="s">
        <v>351</v>
      </c>
      <c r="AQ45" s="17" t="s">
        <v>24</v>
      </c>
      <c r="AR45" s="17" t="s">
        <v>1579</v>
      </c>
      <c r="AS45" s="17" t="s">
        <v>352</v>
      </c>
      <c r="AT45" s="17" t="s">
        <v>353</v>
      </c>
      <c r="AU45" s="17" t="s">
        <v>353</v>
      </c>
      <c r="AV45" s="17" t="s">
        <v>1192</v>
      </c>
      <c r="AX45" s="17" t="s">
        <v>374</v>
      </c>
      <c r="AY45" s="17" t="s">
        <v>24</v>
      </c>
      <c r="AZ45" s="17" t="s">
        <v>24</v>
      </c>
      <c r="BA45" s="17" t="s">
        <v>355</v>
      </c>
      <c r="BB45" s="17" t="s">
        <v>1580</v>
      </c>
      <c r="BC45" s="17" t="s">
        <v>23</v>
      </c>
      <c r="BD45" s="17" t="s">
        <v>1581</v>
      </c>
      <c r="BE45" s="17" t="s">
        <v>356</v>
      </c>
      <c r="BF45" s="17" t="s">
        <v>1582</v>
      </c>
      <c r="BG45" s="17">
        <v>0</v>
      </c>
      <c r="BH45" s="17">
        <v>53233</v>
      </c>
      <c r="BI45" s="17" t="s">
        <v>25</v>
      </c>
      <c r="BJ45" s="17" t="s">
        <v>25</v>
      </c>
      <c r="BK45" s="17" t="s">
        <v>25</v>
      </c>
      <c r="BL45" s="17" t="s">
        <v>48</v>
      </c>
      <c r="BM45" s="17">
        <v>0</v>
      </c>
      <c r="BN45" s="17">
        <v>0</v>
      </c>
      <c r="BO45" s="17">
        <v>0</v>
      </c>
      <c r="BP45" s="17" t="s">
        <v>27</v>
      </c>
      <c r="BQ45" s="17">
        <v>0</v>
      </c>
      <c r="BR45" s="17">
        <v>0</v>
      </c>
      <c r="BS45" s="17">
        <v>0</v>
      </c>
      <c r="BT45" s="17" t="s">
        <v>1436</v>
      </c>
      <c r="BU45" s="17">
        <v>0</v>
      </c>
      <c r="BV45" s="17">
        <v>0</v>
      </c>
      <c r="BW45" s="17">
        <v>0</v>
      </c>
      <c r="BX45" s="17" t="s">
        <v>396</v>
      </c>
      <c r="BY45" s="17" t="s">
        <v>562</v>
      </c>
      <c r="BZ45" s="17">
        <v>0</v>
      </c>
      <c r="CA45" s="17" t="s">
        <v>563</v>
      </c>
      <c r="CD45" s="17" t="s">
        <v>1583</v>
      </c>
      <c r="CE45" s="17" t="s">
        <v>53</v>
      </c>
      <c r="CF45" s="17" t="s">
        <v>1584</v>
      </c>
      <c r="CG45" s="17" t="s">
        <v>30</v>
      </c>
      <c r="CH45" s="17" t="s">
        <v>357</v>
      </c>
      <c r="CI45" s="17" t="s">
        <v>359</v>
      </c>
      <c r="CJ45" s="17" t="s">
        <v>360</v>
      </c>
      <c r="CK45" s="17" t="s">
        <v>375</v>
      </c>
      <c r="CL45" s="17" t="s">
        <v>388</v>
      </c>
      <c r="CM45" s="17" t="s">
        <v>385</v>
      </c>
      <c r="CN45" s="17" t="s">
        <v>370</v>
      </c>
      <c r="CO45" s="17" t="s">
        <v>25</v>
      </c>
      <c r="CP45" s="17" t="s">
        <v>382</v>
      </c>
      <c r="CQ45" s="17" t="s">
        <v>364</v>
      </c>
      <c r="CR45" s="17">
        <v>1</v>
      </c>
      <c r="CS45" s="17" t="s">
        <v>24</v>
      </c>
      <c r="CT45" s="17" t="s">
        <v>1500</v>
      </c>
      <c r="CU45" s="17" t="s">
        <v>31</v>
      </c>
      <c r="CZ45" s="17" t="s">
        <v>24</v>
      </c>
      <c r="DA45" s="17" t="s">
        <v>24</v>
      </c>
      <c r="DB45" s="17" t="s">
        <v>24</v>
      </c>
      <c r="DC45" s="17" t="s">
        <v>24</v>
      </c>
    </row>
    <row r="46" spans="1:107" x14ac:dyDescent="0.25">
      <c r="A46" s="17" t="s">
        <v>1585</v>
      </c>
      <c r="B46" s="17" t="s">
        <v>607</v>
      </c>
      <c r="C46" s="17" t="s">
        <v>390</v>
      </c>
      <c r="D46" s="17" t="s">
        <v>49</v>
      </c>
      <c r="E46" s="17">
        <v>1750</v>
      </c>
      <c r="F46" s="17" t="s">
        <v>1586</v>
      </c>
      <c r="G46" s="17" t="s">
        <v>565</v>
      </c>
      <c r="H46" s="17" t="s">
        <v>566</v>
      </c>
      <c r="I46" s="17" t="s">
        <v>32</v>
      </c>
      <c r="J46" s="17" t="s">
        <v>32</v>
      </c>
      <c r="K46" s="17">
        <v>200000</v>
      </c>
      <c r="L46" s="17">
        <v>0</v>
      </c>
      <c r="M46" s="17">
        <v>0</v>
      </c>
      <c r="N46" s="17">
        <v>200000</v>
      </c>
      <c r="O46" s="17">
        <v>2</v>
      </c>
      <c r="P46" s="17">
        <v>2</v>
      </c>
      <c r="Q46" s="17">
        <v>200000</v>
      </c>
      <c r="R46" s="17" t="s">
        <v>349</v>
      </c>
      <c r="S46" s="17">
        <v>0</v>
      </c>
      <c r="T46" s="17">
        <v>0</v>
      </c>
      <c r="U46" s="17">
        <v>0</v>
      </c>
      <c r="V46" s="17">
        <v>0</v>
      </c>
      <c r="W46" s="17">
        <v>0</v>
      </c>
      <c r="X46" s="17">
        <v>0</v>
      </c>
      <c r="Y46" s="17">
        <v>0</v>
      </c>
      <c r="Z46" s="17">
        <v>0</v>
      </c>
      <c r="AA46" s="17" t="s">
        <v>23</v>
      </c>
      <c r="AB46" s="17" t="s">
        <v>350</v>
      </c>
      <c r="AC46" s="17" t="b">
        <v>1</v>
      </c>
      <c r="AD46" s="17">
        <v>0</v>
      </c>
      <c r="AE46" s="17" t="s">
        <v>23</v>
      </c>
      <c r="AF46" s="17" t="s">
        <v>23</v>
      </c>
      <c r="AG46" s="17" t="s">
        <v>1587</v>
      </c>
      <c r="AH46" s="17">
        <v>45765</v>
      </c>
      <c r="AI46" s="17" t="s">
        <v>1295</v>
      </c>
      <c r="AJ46" s="17" t="s">
        <v>1325</v>
      </c>
      <c r="AK46" s="17" t="s">
        <v>1296</v>
      </c>
      <c r="AL46" s="17" t="s">
        <v>1588</v>
      </c>
      <c r="AM46" s="17" t="s">
        <v>24</v>
      </c>
      <c r="AN46" s="17" t="s">
        <v>1589</v>
      </c>
      <c r="AO46" s="17" t="s">
        <v>1590</v>
      </c>
      <c r="AP46" s="17" t="s">
        <v>351</v>
      </c>
      <c r="AQ46" s="17" t="s">
        <v>1591</v>
      </c>
      <c r="AR46" s="17" t="s">
        <v>372</v>
      </c>
      <c r="AS46" s="17" t="s">
        <v>352</v>
      </c>
      <c r="AT46" s="17" t="s">
        <v>353</v>
      </c>
      <c r="AU46" s="17" t="s">
        <v>1592</v>
      </c>
      <c r="AV46" s="17" t="s">
        <v>373</v>
      </c>
      <c r="AX46" s="17" t="s">
        <v>374</v>
      </c>
      <c r="AY46" s="17" t="s">
        <v>24</v>
      </c>
      <c r="AZ46" s="17" t="s">
        <v>24</v>
      </c>
      <c r="BA46" s="17" t="s">
        <v>355</v>
      </c>
      <c r="BB46" s="17" t="s">
        <v>1357</v>
      </c>
      <c r="BC46" s="17" t="s">
        <v>24</v>
      </c>
      <c r="BD46" s="17" t="s">
        <v>356</v>
      </c>
      <c r="BE46" s="17" t="s">
        <v>356</v>
      </c>
      <c r="BF46" s="17" t="s">
        <v>379</v>
      </c>
      <c r="BG46" s="17">
        <v>0</v>
      </c>
      <c r="BH46" s="17">
        <v>53233</v>
      </c>
      <c r="BI46" s="17" t="s">
        <v>25</v>
      </c>
      <c r="BJ46" s="17" t="s">
        <v>25</v>
      </c>
      <c r="BK46" s="17" t="s">
        <v>25</v>
      </c>
      <c r="BL46" s="17" t="s">
        <v>48</v>
      </c>
      <c r="BM46" s="17">
        <v>0</v>
      </c>
      <c r="BN46" s="17">
        <v>0</v>
      </c>
      <c r="BO46" s="17">
        <v>0</v>
      </c>
      <c r="BP46" s="17" t="s">
        <v>27</v>
      </c>
      <c r="BQ46" s="17">
        <v>0</v>
      </c>
      <c r="BR46" s="17">
        <v>0</v>
      </c>
      <c r="BS46" s="17">
        <v>0</v>
      </c>
      <c r="BT46" s="17" t="s">
        <v>1436</v>
      </c>
      <c r="BU46" s="17">
        <v>0</v>
      </c>
      <c r="BV46" s="17">
        <v>0</v>
      </c>
      <c r="BW46" s="17">
        <v>0</v>
      </c>
      <c r="BX46" s="17" t="s">
        <v>396</v>
      </c>
      <c r="BY46" s="17" t="s">
        <v>562</v>
      </c>
      <c r="BZ46" s="17">
        <v>0</v>
      </c>
      <c r="CA46" s="17" t="s">
        <v>563</v>
      </c>
      <c r="CD46" s="17" t="s">
        <v>1593</v>
      </c>
      <c r="CE46" s="17" t="s">
        <v>1594</v>
      </c>
      <c r="CF46" s="17" t="s">
        <v>661</v>
      </c>
      <c r="CG46" s="17" t="s">
        <v>30</v>
      </c>
      <c r="CH46" s="17" t="s">
        <v>357</v>
      </c>
      <c r="CI46" s="17" t="s">
        <v>377</v>
      </c>
      <c r="CJ46" s="17" t="s">
        <v>375</v>
      </c>
      <c r="CK46" s="17" t="s">
        <v>375</v>
      </c>
      <c r="CL46" s="17" t="s">
        <v>376</v>
      </c>
      <c r="CM46" s="17" t="s">
        <v>388</v>
      </c>
      <c r="CN46" s="17" t="s">
        <v>367</v>
      </c>
      <c r="CO46" s="17" t="s">
        <v>25</v>
      </c>
      <c r="CP46" s="17" t="s">
        <v>363</v>
      </c>
      <c r="CQ46" s="17" t="s">
        <v>364</v>
      </c>
      <c r="CR46" s="17">
        <v>0.3</v>
      </c>
      <c r="CS46" s="17" t="s">
        <v>24</v>
      </c>
      <c r="CT46" s="17" t="s">
        <v>1342</v>
      </c>
      <c r="CU46" s="17" t="s">
        <v>31</v>
      </c>
      <c r="CZ46" s="17" t="s">
        <v>24</v>
      </c>
      <c r="DA46" s="17" t="s">
        <v>24</v>
      </c>
      <c r="DB46" s="17" t="s">
        <v>24</v>
      </c>
      <c r="DC46" s="17" t="s">
        <v>24</v>
      </c>
    </row>
    <row r="47" spans="1:107" x14ac:dyDescent="0.25">
      <c r="A47" s="17" t="s">
        <v>1595</v>
      </c>
      <c r="B47" s="17" t="s">
        <v>607</v>
      </c>
      <c r="C47" s="17" t="s">
        <v>390</v>
      </c>
      <c r="D47" s="17" t="s">
        <v>49</v>
      </c>
      <c r="E47" s="17">
        <v>1625</v>
      </c>
      <c r="F47" s="17" t="s">
        <v>1596</v>
      </c>
      <c r="G47" s="17" t="s">
        <v>565</v>
      </c>
      <c r="H47" s="17" t="s">
        <v>566</v>
      </c>
      <c r="I47" s="17" t="s">
        <v>32</v>
      </c>
      <c r="J47" s="17" t="s">
        <v>32</v>
      </c>
      <c r="K47" s="17">
        <v>346400</v>
      </c>
      <c r="L47" s="17">
        <v>346400</v>
      </c>
      <c r="M47" s="17">
        <v>1</v>
      </c>
      <c r="N47" s="17">
        <v>0</v>
      </c>
      <c r="O47" s="17">
        <v>0</v>
      </c>
      <c r="P47" s="17">
        <v>1</v>
      </c>
      <c r="Q47" s="17">
        <v>346400</v>
      </c>
      <c r="R47" s="17" t="s">
        <v>384</v>
      </c>
      <c r="S47" s="17">
        <v>0</v>
      </c>
      <c r="T47" s="17">
        <v>0</v>
      </c>
      <c r="U47" s="17">
        <v>0</v>
      </c>
      <c r="V47" s="17">
        <v>0</v>
      </c>
      <c r="W47" s="17">
        <v>0</v>
      </c>
      <c r="X47" s="17">
        <v>0</v>
      </c>
      <c r="Y47" s="17">
        <v>0</v>
      </c>
      <c r="Z47" s="17">
        <v>0</v>
      </c>
      <c r="AA47" s="17" t="s">
        <v>23</v>
      </c>
      <c r="AB47" s="17" t="s">
        <v>350</v>
      </c>
      <c r="AC47" s="17" t="b">
        <v>1</v>
      </c>
      <c r="AD47" s="17">
        <v>0</v>
      </c>
      <c r="AE47" s="17" t="s">
        <v>23</v>
      </c>
      <c r="AF47" s="17" t="s">
        <v>23</v>
      </c>
      <c r="AG47" s="17" t="s">
        <v>1597</v>
      </c>
      <c r="AH47" s="17">
        <v>45765</v>
      </c>
      <c r="AI47" s="17" t="s">
        <v>1295</v>
      </c>
      <c r="AJ47" s="17" t="s">
        <v>1325</v>
      </c>
      <c r="AK47" s="17" t="s">
        <v>1296</v>
      </c>
      <c r="AL47" s="17" t="s">
        <v>1598</v>
      </c>
      <c r="AM47" s="17" t="s">
        <v>24</v>
      </c>
      <c r="AN47" s="17" t="s">
        <v>1599</v>
      </c>
      <c r="AO47" s="17" t="s">
        <v>1535</v>
      </c>
      <c r="AP47" s="17" t="s">
        <v>351</v>
      </c>
      <c r="AQ47" s="17" t="s">
        <v>1600</v>
      </c>
      <c r="AR47" s="17" t="s">
        <v>1537</v>
      </c>
      <c r="AS47" s="17" t="s">
        <v>352</v>
      </c>
      <c r="AT47" s="17" t="s">
        <v>353</v>
      </c>
      <c r="AU47" s="17" t="s">
        <v>1538</v>
      </c>
      <c r="AV47" s="17" t="s">
        <v>373</v>
      </c>
      <c r="AX47" s="17" t="s">
        <v>354</v>
      </c>
      <c r="AY47" s="17" t="s">
        <v>24</v>
      </c>
      <c r="AZ47" s="17" t="s">
        <v>24</v>
      </c>
      <c r="BA47" s="17" t="s">
        <v>355</v>
      </c>
      <c r="BB47" s="17" t="s">
        <v>1601</v>
      </c>
      <c r="BC47" s="17" t="s">
        <v>24</v>
      </c>
      <c r="BD47" s="17" t="s">
        <v>356</v>
      </c>
      <c r="BE47" s="17" t="s">
        <v>356</v>
      </c>
      <c r="BF47" s="17" t="s">
        <v>1602</v>
      </c>
      <c r="BG47" s="17">
        <v>0</v>
      </c>
      <c r="BH47" s="17">
        <v>53212</v>
      </c>
      <c r="BI47" s="17" t="s">
        <v>25</v>
      </c>
      <c r="BJ47" s="17" t="s">
        <v>25</v>
      </c>
      <c r="BK47" s="17" t="s">
        <v>25</v>
      </c>
      <c r="BL47" s="17" t="s">
        <v>48</v>
      </c>
      <c r="BM47" s="17">
        <v>0</v>
      </c>
      <c r="BN47" s="17">
        <v>0</v>
      </c>
      <c r="BO47" s="17">
        <v>0</v>
      </c>
      <c r="BP47" s="17" t="s">
        <v>27</v>
      </c>
      <c r="BQ47" s="17">
        <v>0</v>
      </c>
      <c r="BR47" s="17">
        <v>0</v>
      </c>
      <c r="BS47" s="17">
        <v>0</v>
      </c>
      <c r="BT47" s="17" t="s">
        <v>1603</v>
      </c>
      <c r="BU47" s="17">
        <v>0</v>
      </c>
      <c r="BV47" s="17">
        <v>0</v>
      </c>
      <c r="BW47" s="17">
        <v>0</v>
      </c>
      <c r="BX47" s="17" t="s">
        <v>623</v>
      </c>
      <c r="BY47" s="17" t="s">
        <v>1542</v>
      </c>
      <c r="BZ47" s="17">
        <v>1</v>
      </c>
      <c r="CA47" s="17" t="s">
        <v>1543</v>
      </c>
      <c r="CD47" s="17" t="s">
        <v>1604</v>
      </c>
      <c r="CE47" s="17" t="s">
        <v>32</v>
      </c>
      <c r="CF47" s="17" t="s">
        <v>1302</v>
      </c>
      <c r="CG47" s="17" t="s">
        <v>30</v>
      </c>
      <c r="CH47" s="17" t="s">
        <v>357</v>
      </c>
      <c r="CI47" s="17" t="s">
        <v>359</v>
      </c>
      <c r="CJ47" s="17" t="s">
        <v>366</v>
      </c>
      <c r="CK47" s="17" t="s">
        <v>377</v>
      </c>
      <c r="CL47" s="17" t="s">
        <v>376</v>
      </c>
      <c r="CM47" s="17" t="s">
        <v>388</v>
      </c>
      <c r="CN47" s="17" t="s">
        <v>367</v>
      </c>
      <c r="CO47" s="17" t="s">
        <v>25</v>
      </c>
      <c r="CP47" s="17" t="s">
        <v>382</v>
      </c>
      <c r="CQ47" s="17" t="s">
        <v>364</v>
      </c>
      <c r="CR47" s="17">
        <v>0.9</v>
      </c>
      <c r="CS47" s="17" t="s">
        <v>24</v>
      </c>
      <c r="CT47" s="17" t="s">
        <v>1265</v>
      </c>
      <c r="CU47" s="17" t="s">
        <v>31</v>
      </c>
      <c r="CZ47" s="17" t="s">
        <v>24</v>
      </c>
      <c r="DA47" s="17" t="s">
        <v>24</v>
      </c>
      <c r="DB47" s="17" t="s">
        <v>24</v>
      </c>
      <c r="DC47" s="17" t="s">
        <v>24</v>
      </c>
    </row>
    <row r="48" spans="1:107" x14ac:dyDescent="0.25">
      <c r="A48" s="17" t="s">
        <v>1605</v>
      </c>
      <c r="B48" s="17" t="s">
        <v>607</v>
      </c>
      <c r="C48" s="17" t="s">
        <v>390</v>
      </c>
      <c r="D48" s="17" t="s">
        <v>49</v>
      </c>
      <c r="E48" s="17">
        <v>1700</v>
      </c>
      <c r="F48" s="17" t="s">
        <v>1606</v>
      </c>
      <c r="G48" s="17" t="s">
        <v>383</v>
      </c>
      <c r="H48" s="17" t="s">
        <v>421</v>
      </c>
      <c r="I48" s="17" t="s">
        <v>32</v>
      </c>
      <c r="J48" s="17" t="s">
        <v>32</v>
      </c>
      <c r="K48" s="17">
        <v>276300</v>
      </c>
      <c r="L48" s="17">
        <v>276300</v>
      </c>
      <c r="M48" s="17">
        <v>1</v>
      </c>
      <c r="N48" s="17">
        <v>0</v>
      </c>
      <c r="O48" s="17">
        <v>0</v>
      </c>
      <c r="P48" s="17">
        <v>1</v>
      </c>
      <c r="Q48" s="17">
        <v>276300</v>
      </c>
      <c r="R48" s="17" t="s">
        <v>384</v>
      </c>
      <c r="S48" s="17">
        <v>0</v>
      </c>
      <c r="T48" s="17">
        <v>0</v>
      </c>
      <c r="U48" s="17">
        <v>0</v>
      </c>
      <c r="V48" s="17">
        <v>0</v>
      </c>
      <c r="W48" s="17">
        <v>0</v>
      </c>
      <c r="X48" s="17">
        <v>0</v>
      </c>
      <c r="Y48" s="17">
        <v>0</v>
      </c>
      <c r="Z48" s="17">
        <v>0</v>
      </c>
      <c r="AA48" s="17" t="s">
        <v>23</v>
      </c>
      <c r="AB48" s="17" t="s">
        <v>350</v>
      </c>
      <c r="AC48" s="17" t="b">
        <v>1</v>
      </c>
      <c r="AD48" s="17">
        <v>0</v>
      </c>
      <c r="AE48" s="17" t="s">
        <v>23</v>
      </c>
      <c r="AF48" s="17" t="s">
        <v>23</v>
      </c>
      <c r="AG48" s="17" t="s">
        <v>1607</v>
      </c>
      <c r="AH48" s="17" t="s">
        <v>411</v>
      </c>
      <c r="AI48" s="17" t="s">
        <v>1295</v>
      </c>
      <c r="AJ48" s="17" t="s">
        <v>1325</v>
      </c>
      <c r="AK48" s="17" t="s">
        <v>1296</v>
      </c>
      <c r="AL48" s="17" t="s">
        <v>1608</v>
      </c>
      <c r="AM48" s="17" t="s">
        <v>24</v>
      </c>
      <c r="AN48" s="17" t="s">
        <v>1609</v>
      </c>
      <c r="AO48" s="17" t="s">
        <v>1610</v>
      </c>
      <c r="AP48" s="17" t="s">
        <v>493</v>
      </c>
      <c r="AQ48" s="17" t="s">
        <v>1611</v>
      </c>
      <c r="AR48" s="17" t="s">
        <v>1612</v>
      </c>
      <c r="AS48" s="17" t="s">
        <v>352</v>
      </c>
      <c r="AT48" s="17" t="s">
        <v>353</v>
      </c>
      <c r="AU48" s="17" t="s">
        <v>1613</v>
      </c>
      <c r="AV48" s="17" t="s">
        <v>373</v>
      </c>
      <c r="AX48" s="17" t="s">
        <v>396</v>
      </c>
      <c r="AY48" s="17" t="s">
        <v>24</v>
      </c>
      <c r="AZ48" s="17" t="s">
        <v>24</v>
      </c>
      <c r="BA48" s="17" t="s">
        <v>355</v>
      </c>
      <c r="BB48" s="17" t="s">
        <v>1333</v>
      </c>
      <c r="BC48" s="17" t="s">
        <v>24</v>
      </c>
      <c r="BD48" s="17" t="s">
        <v>356</v>
      </c>
      <c r="BE48" s="17" t="s">
        <v>356</v>
      </c>
      <c r="BF48" s="17" t="s">
        <v>379</v>
      </c>
      <c r="BG48" s="17">
        <v>0</v>
      </c>
      <c r="BH48" s="17">
        <v>53226</v>
      </c>
      <c r="BI48" s="17" t="s">
        <v>25</v>
      </c>
      <c r="BJ48" s="17" t="s">
        <v>25</v>
      </c>
      <c r="BK48" s="17" t="s">
        <v>25</v>
      </c>
      <c r="BL48" s="17" t="s">
        <v>50</v>
      </c>
      <c r="BM48" s="17">
        <v>0</v>
      </c>
      <c r="BN48" s="17">
        <v>0</v>
      </c>
      <c r="BO48" s="17">
        <v>0</v>
      </c>
      <c r="BP48" s="17" t="s">
        <v>51</v>
      </c>
      <c r="BQ48" s="17">
        <v>0</v>
      </c>
      <c r="BR48" s="17">
        <v>0</v>
      </c>
      <c r="BS48" s="17">
        <v>0</v>
      </c>
      <c r="BT48" s="17" t="s">
        <v>1509</v>
      </c>
      <c r="BU48" s="17">
        <v>0</v>
      </c>
      <c r="BV48" s="17">
        <v>0</v>
      </c>
      <c r="BW48" s="17">
        <v>0</v>
      </c>
      <c r="BX48" s="17" t="s">
        <v>396</v>
      </c>
      <c r="BY48" s="17" t="s">
        <v>562</v>
      </c>
      <c r="BZ48" s="17">
        <v>0</v>
      </c>
      <c r="CA48" s="17" t="s">
        <v>563</v>
      </c>
      <c r="CD48" s="17" t="s">
        <v>1614</v>
      </c>
      <c r="CE48" s="17" t="s">
        <v>32</v>
      </c>
      <c r="CF48" s="17" t="s">
        <v>1527</v>
      </c>
      <c r="CG48" s="17" t="s">
        <v>30</v>
      </c>
      <c r="CH48" s="17" t="s">
        <v>357</v>
      </c>
      <c r="CI48" s="17" t="s">
        <v>377</v>
      </c>
      <c r="CJ48" s="17" t="s">
        <v>375</v>
      </c>
      <c r="CK48" s="17" t="s">
        <v>376</v>
      </c>
      <c r="CL48" s="17" t="s">
        <v>388</v>
      </c>
      <c r="CM48" s="17" t="s">
        <v>388</v>
      </c>
      <c r="CN48" s="17" t="s">
        <v>367</v>
      </c>
      <c r="CO48" s="17" t="s">
        <v>25</v>
      </c>
      <c r="CP48" s="17" t="s">
        <v>382</v>
      </c>
      <c r="CQ48" s="17" t="s">
        <v>364</v>
      </c>
      <c r="CR48" s="17" t="s">
        <v>365</v>
      </c>
      <c r="CS48" s="17" t="s">
        <v>24</v>
      </c>
      <c r="CT48" s="17" t="s">
        <v>1528</v>
      </c>
      <c r="CU48" s="17" t="s">
        <v>31</v>
      </c>
      <c r="CZ48" s="17" t="s">
        <v>24</v>
      </c>
      <c r="DA48" s="17" t="s">
        <v>24</v>
      </c>
      <c r="DB48" s="17" t="s">
        <v>24</v>
      </c>
      <c r="DC48" s="17" t="s">
        <v>24</v>
      </c>
    </row>
    <row r="49" spans="1:107" x14ac:dyDescent="0.25">
      <c r="A49" s="17" t="s">
        <v>1615</v>
      </c>
      <c r="B49" s="17" t="s">
        <v>607</v>
      </c>
      <c r="C49" s="17" t="s">
        <v>390</v>
      </c>
      <c r="D49" s="17" t="s">
        <v>49</v>
      </c>
      <c r="E49" s="17">
        <v>1625</v>
      </c>
      <c r="F49" s="17" t="s">
        <v>1616</v>
      </c>
      <c r="G49" s="17" t="s">
        <v>347</v>
      </c>
      <c r="H49" s="17" t="s">
        <v>348</v>
      </c>
      <c r="I49" s="17" t="s">
        <v>565</v>
      </c>
      <c r="J49" s="17" t="s">
        <v>566</v>
      </c>
      <c r="K49" s="17">
        <v>146240</v>
      </c>
      <c r="L49" s="17">
        <v>146240</v>
      </c>
      <c r="M49" s="17">
        <v>1</v>
      </c>
      <c r="N49" s="17">
        <v>0</v>
      </c>
      <c r="O49" s="17">
        <v>0</v>
      </c>
      <c r="P49" s="17">
        <v>1</v>
      </c>
      <c r="Q49" s="17">
        <v>146240</v>
      </c>
      <c r="R49" s="17" t="s">
        <v>384</v>
      </c>
      <c r="S49" s="17">
        <v>0</v>
      </c>
      <c r="T49" s="17">
        <v>1100000</v>
      </c>
      <c r="U49" s="17">
        <v>0</v>
      </c>
      <c r="V49" s="17">
        <v>1100000</v>
      </c>
      <c r="W49" s="17">
        <v>0</v>
      </c>
      <c r="X49" s="17">
        <v>0</v>
      </c>
      <c r="Y49" s="17">
        <v>1100000</v>
      </c>
      <c r="Z49" s="17">
        <v>0</v>
      </c>
      <c r="AA49" s="17" t="s">
        <v>23</v>
      </c>
      <c r="AB49" s="17" t="s">
        <v>350</v>
      </c>
      <c r="AC49" s="17" t="b">
        <v>1</v>
      </c>
      <c r="AD49" s="17">
        <v>7605</v>
      </c>
      <c r="AE49" s="17" t="s">
        <v>23</v>
      </c>
      <c r="AF49" s="17" t="s">
        <v>23</v>
      </c>
      <c r="AG49" s="17" t="s">
        <v>1617</v>
      </c>
      <c r="AH49" s="17">
        <v>45765</v>
      </c>
      <c r="AI49" s="17" t="s">
        <v>1295</v>
      </c>
      <c r="AJ49" s="17" t="s">
        <v>1325</v>
      </c>
      <c r="AK49" s="17" t="s">
        <v>1296</v>
      </c>
      <c r="AL49" s="17" t="s">
        <v>1618</v>
      </c>
      <c r="AM49" s="17" t="s">
        <v>24</v>
      </c>
      <c r="AN49" s="17" t="s">
        <v>1619</v>
      </c>
      <c r="AO49" s="17" t="s">
        <v>1535</v>
      </c>
      <c r="AP49" s="17" t="s">
        <v>351</v>
      </c>
      <c r="AQ49" s="17" t="s">
        <v>1620</v>
      </c>
      <c r="AR49" s="17" t="s">
        <v>1537</v>
      </c>
      <c r="AS49" s="17" t="s">
        <v>352</v>
      </c>
      <c r="AT49" s="17" t="s">
        <v>353</v>
      </c>
      <c r="AU49" s="17" t="s">
        <v>1538</v>
      </c>
      <c r="AV49" s="17" t="s">
        <v>373</v>
      </c>
      <c r="AX49" s="17" t="s">
        <v>354</v>
      </c>
      <c r="AY49" s="17" t="s">
        <v>24</v>
      </c>
      <c r="AZ49" s="17" t="s">
        <v>24</v>
      </c>
      <c r="BA49" s="17" t="s">
        <v>355</v>
      </c>
      <c r="BB49" s="17" t="s">
        <v>1621</v>
      </c>
      <c r="BC49" s="17" t="s">
        <v>24</v>
      </c>
      <c r="BD49" s="17" t="s">
        <v>356</v>
      </c>
      <c r="BE49" s="17" t="s">
        <v>356</v>
      </c>
      <c r="BF49" s="17" t="s">
        <v>1622</v>
      </c>
      <c r="BG49" s="17">
        <v>0</v>
      </c>
      <c r="BH49" s="17">
        <v>53208</v>
      </c>
      <c r="BI49" s="17" t="s">
        <v>25</v>
      </c>
      <c r="BJ49" s="17" t="s">
        <v>25</v>
      </c>
      <c r="BK49" s="17" t="s">
        <v>25</v>
      </c>
      <c r="BL49" s="17" t="s">
        <v>201</v>
      </c>
      <c r="BM49" s="17">
        <v>0</v>
      </c>
      <c r="BN49" s="17">
        <v>0</v>
      </c>
      <c r="BO49" s="17">
        <v>0</v>
      </c>
      <c r="BP49" s="17" t="s">
        <v>27</v>
      </c>
      <c r="BQ49" s="17">
        <v>0</v>
      </c>
      <c r="BR49" s="17">
        <v>0</v>
      </c>
      <c r="BS49" s="17">
        <v>0</v>
      </c>
      <c r="BT49" s="17" t="s">
        <v>658</v>
      </c>
      <c r="BU49" s="17">
        <v>0</v>
      </c>
      <c r="BV49" s="17">
        <v>0</v>
      </c>
      <c r="BW49" s="17">
        <v>0</v>
      </c>
      <c r="BX49" s="17" t="s">
        <v>623</v>
      </c>
      <c r="BY49" s="17" t="s">
        <v>1542</v>
      </c>
      <c r="BZ49" s="17">
        <v>1</v>
      </c>
      <c r="CA49" s="17" t="s">
        <v>1543</v>
      </c>
      <c r="CD49" s="17" t="s">
        <v>1623</v>
      </c>
      <c r="CE49" s="17" t="s">
        <v>1624</v>
      </c>
      <c r="CF49" s="17" t="s">
        <v>1439</v>
      </c>
      <c r="CG49" s="17" t="s">
        <v>30</v>
      </c>
      <c r="CH49" s="17" t="s">
        <v>357</v>
      </c>
      <c r="CI49" s="17" t="s">
        <v>377</v>
      </c>
      <c r="CJ49" s="17" t="s">
        <v>385</v>
      </c>
      <c r="CK49" s="17" t="s">
        <v>576</v>
      </c>
      <c r="CL49" s="17" t="s">
        <v>400</v>
      </c>
      <c r="CM49" s="17" t="s">
        <v>1221</v>
      </c>
      <c r="CN49" s="17" t="s">
        <v>370</v>
      </c>
      <c r="CO49" s="17" t="s">
        <v>24</v>
      </c>
      <c r="CP49" s="17" t="s">
        <v>368</v>
      </c>
      <c r="CQ49" s="17" t="s">
        <v>364</v>
      </c>
      <c r="CR49" s="17" t="s">
        <v>365</v>
      </c>
      <c r="CS49" s="17" t="s">
        <v>23</v>
      </c>
      <c r="CT49" s="17" t="s">
        <v>1265</v>
      </c>
      <c r="CU49" s="17" t="s">
        <v>31</v>
      </c>
      <c r="CZ49" s="17" t="s">
        <v>24</v>
      </c>
      <c r="DA49" s="17" t="s">
        <v>24</v>
      </c>
      <c r="DB49" s="17" t="s">
        <v>24</v>
      </c>
      <c r="DC49" s="17" t="s">
        <v>24</v>
      </c>
    </row>
    <row r="50" spans="1:107" x14ac:dyDescent="0.25">
      <c r="A50" s="17" t="s">
        <v>1086</v>
      </c>
      <c r="B50" s="17" t="s">
        <v>674</v>
      </c>
      <c r="C50" s="17" t="s">
        <v>412</v>
      </c>
      <c r="D50" s="17" t="s">
        <v>66</v>
      </c>
      <c r="E50" s="17">
        <v>1375</v>
      </c>
      <c r="F50" s="17" t="s">
        <v>69</v>
      </c>
      <c r="G50" s="17" t="s">
        <v>347</v>
      </c>
      <c r="H50" s="17" t="s">
        <v>348</v>
      </c>
      <c r="I50" s="17" t="s">
        <v>565</v>
      </c>
      <c r="J50" s="17" t="s">
        <v>566</v>
      </c>
      <c r="K50" s="17">
        <v>175000</v>
      </c>
      <c r="L50" s="17">
        <v>175000</v>
      </c>
      <c r="M50" s="17">
        <v>1</v>
      </c>
      <c r="N50" s="17">
        <v>0</v>
      </c>
      <c r="O50" s="17">
        <v>0</v>
      </c>
      <c r="P50" s="17">
        <v>1</v>
      </c>
      <c r="Q50" s="17">
        <v>175000</v>
      </c>
      <c r="R50" s="17" t="s">
        <v>384</v>
      </c>
      <c r="S50" s="17">
        <v>0</v>
      </c>
      <c r="T50" s="17">
        <v>1400000</v>
      </c>
      <c r="U50" s="17">
        <v>0</v>
      </c>
      <c r="V50" s="17">
        <v>1400000</v>
      </c>
      <c r="W50" s="17">
        <v>0</v>
      </c>
      <c r="X50" s="17">
        <v>0</v>
      </c>
      <c r="Y50" s="17">
        <v>1400000</v>
      </c>
      <c r="Z50" s="17">
        <v>0</v>
      </c>
      <c r="AA50" s="17" t="s">
        <v>23</v>
      </c>
      <c r="AB50" s="17" t="s">
        <v>350</v>
      </c>
      <c r="AC50" s="17" t="b">
        <v>1</v>
      </c>
      <c r="AD50" s="17">
        <v>0</v>
      </c>
      <c r="AE50" s="17" t="s">
        <v>23</v>
      </c>
      <c r="AF50" s="17" t="s">
        <v>23</v>
      </c>
      <c r="AG50" s="17" t="s">
        <v>675</v>
      </c>
      <c r="AH50" s="17">
        <v>45761</v>
      </c>
      <c r="AI50" s="17" t="s">
        <v>1087</v>
      </c>
      <c r="AJ50" s="17" t="s">
        <v>67</v>
      </c>
      <c r="AK50" s="17" t="s">
        <v>68</v>
      </c>
      <c r="AL50" s="17" t="s">
        <v>676</v>
      </c>
      <c r="AM50" s="17" t="s">
        <v>24</v>
      </c>
      <c r="AN50" s="17" t="s">
        <v>677</v>
      </c>
      <c r="AO50" s="17" t="s">
        <v>413</v>
      </c>
      <c r="AP50" s="17" t="s">
        <v>414</v>
      </c>
      <c r="AQ50" s="17" t="s">
        <v>415</v>
      </c>
      <c r="AR50" s="17" t="s">
        <v>678</v>
      </c>
      <c r="AS50" s="17" t="s">
        <v>352</v>
      </c>
      <c r="AT50" s="17" t="s">
        <v>353</v>
      </c>
      <c r="AU50" s="17" t="s">
        <v>353</v>
      </c>
      <c r="AV50" s="17" t="s">
        <v>373</v>
      </c>
      <c r="AX50" s="17" t="s">
        <v>416</v>
      </c>
      <c r="AY50" s="17" t="s">
        <v>24</v>
      </c>
      <c r="AZ50" s="17" t="s">
        <v>24</v>
      </c>
      <c r="BA50" s="17" t="s">
        <v>355</v>
      </c>
      <c r="BB50" s="17" t="s">
        <v>679</v>
      </c>
      <c r="BC50" s="17" t="s">
        <v>24</v>
      </c>
      <c r="BD50" s="17" t="s">
        <v>356</v>
      </c>
      <c r="BE50" s="17" t="s">
        <v>1625</v>
      </c>
      <c r="BF50" s="17" t="s">
        <v>379</v>
      </c>
      <c r="BG50" s="17">
        <v>0</v>
      </c>
      <c r="BH50" s="17">
        <v>53215</v>
      </c>
      <c r="BI50" s="17" t="s">
        <v>25</v>
      </c>
      <c r="BJ50" s="17" t="s">
        <v>25</v>
      </c>
      <c r="BK50" s="17" t="s">
        <v>25</v>
      </c>
      <c r="BL50" s="17" t="s">
        <v>70</v>
      </c>
      <c r="BM50" s="17">
        <v>0</v>
      </c>
      <c r="BN50" s="17">
        <v>0</v>
      </c>
      <c r="BO50" s="17">
        <v>0</v>
      </c>
      <c r="BP50" s="17" t="s">
        <v>27</v>
      </c>
      <c r="BQ50" s="17">
        <v>0</v>
      </c>
      <c r="BR50" s="17">
        <v>0</v>
      </c>
      <c r="BS50" s="17">
        <v>0</v>
      </c>
      <c r="BT50" s="17" t="s">
        <v>71</v>
      </c>
      <c r="BU50" s="17" t="s">
        <v>417</v>
      </c>
      <c r="BV50" s="17">
        <v>0</v>
      </c>
      <c r="BW50" s="17">
        <v>0</v>
      </c>
      <c r="BX50" s="17" t="s">
        <v>396</v>
      </c>
      <c r="BY50" s="17" t="s">
        <v>562</v>
      </c>
      <c r="BZ50" s="17">
        <v>0</v>
      </c>
      <c r="CA50" s="17" t="s">
        <v>563</v>
      </c>
      <c r="CD50" s="17" t="s">
        <v>680</v>
      </c>
      <c r="CE50" s="17" t="s">
        <v>156</v>
      </c>
      <c r="CF50" s="17" t="s">
        <v>681</v>
      </c>
      <c r="CG50" s="17" t="s">
        <v>30</v>
      </c>
      <c r="CH50" s="17" t="s">
        <v>357</v>
      </c>
      <c r="CI50" s="17" t="s">
        <v>375</v>
      </c>
      <c r="CJ50" s="17" t="s">
        <v>388</v>
      </c>
      <c r="CK50" s="17" t="s">
        <v>400</v>
      </c>
      <c r="CL50" s="17" t="s">
        <v>1221</v>
      </c>
      <c r="CM50" s="17" t="s">
        <v>569</v>
      </c>
      <c r="CN50" s="17" t="s">
        <v>370</v>
      </c>
      <c r="CO50" s="17" t="s">
        <v>25</v>
      </c>
      <c r="CP50" s="17" t="s">
        <v>368</v>
      </c>
      <c r="CQ50" s="17" t="s">
        <v>364</v>
      </c>
      <c r="CR50" s="17" t="s">
        <v>365</v>
      </c>
      <c r="CS50" s="17" t="s">
        <v>23</v>
      </c>
      <c r="CT50" s="17" t="s">
        <v>1626</v>
      </c>
      <c r="CU50" s="17" t="s">
        <v>31</v>
      </c>
      <c r="CZ50" s="17" t="s">
        <v>24</v>
      </c>
      <c r="DA50" s="17" t="s">
        <v>24</v>
      </c>
      <c r="DB50" s="17" t="s">
        <v>24</v>
      </c>
      <c r="DC50" s="17" t="s">
        <v>24</v>
      </c>
    </row>
    <row r="51" spans="1:107" x14ac:dyDescent="0.25">
      <c r="A51" s="17" t="s">
        <v>1627</v>
      </c>
      <c r="B51" s="17" t="s">
        <v>689</v>
      </c>
      <c r="C51" s="17" t="s">
        <v>405</v>
      </c>
      <c r="D51" s="17" t="s">
        <v>60</v>
      </c>
      <c r="E51" s="17">
        <v>1770</v>
      </c>
      <c r="F51" s="17" t="s">
        <v>1628</v>
      </c>
      <c r="G51" s="17" t="s">
        <v>701</v>
      </c>
      <c r="H51" s="17" t="s">
        <v>702</v>
      </c>
      <c r="I51" s="17" t="s">
        <v>32</v>
      </c>
      <c r="J51" s="17" t="s">
        <v>32</v>
      </c>
      <c r="K51" s="17">
        <v>1700000</v>
      </c>
      <c r="L51" s="17">
        <v>0</v>
      </c>
      <c r="M51" s="17">
        <v>0</v>
      </c>
      <c r="N51" s="17">
        <v>1700000</v>
      </c>
      <c r="O51" s="17">
        <v>2</v>
      </c>
      <c r="P51" s="17">
        <v>2</v>
      </c>
      <c r="Q51" s="17">
        <v>1700000</v>
      </c>
      <c r="R51" s="17" t="s">
        <v>349</v>
      </c>
      <c r="S51" s="17">
        <v>0</v>
      </c>
      <c r="T51" s="17">
        <v>0</v>
      </c>
      <c r="U51" s="17">
        <v>0</v>
      </c>
      <c r="V51" s="17">
        <v>0</v>
      </c>
      <c r="W51" s="17">
        <v>0</v>
      </c>
      <c r="X51" s="17">
        <v>0</v>
      </c>
      <c r="Y51" s="17">
        <v>0</v>
      </c>
      <c r="Z51" s="17">
        <v>0</v>
      </c>
      <c r="AA51" s="17" t="s">
        <v>23</v>
      </c>
      <c r="AB51" s="17" t="s">
        <v>350</v>
      </c>
      <c r="AC51" s="17" t="b">
        <v>1</v>
      </c>
      <c r="AD51" s="17">
        <v>0</v>
      </c>
      <c r="AE51" s="17" t="s">
        <v>23</v>
      </c>
      <c r="AF51" s="17" t="s">
        <v>23</v>
      </c>
      <c r="AG51" s="17" t="s">
        <v>1629</v>
      </c>
      <c r="AH51" s="17" t="s">
        <v>411</v>
      </c>
      <c r="AI51" s="17" t="s">
        <v>61</v>
      </c>
      <c r="AJ51" s="17" t="s">
        <v>64</v>
      </c>
      <c r="AK51" s="17" t="s">
        <v>716</v>
      </c>
      <c r="AL51" s="17" t="s">
        <v>717</v>
      </c>
      <c r="AM51" s="17" t="s">
        <v>24</v>
      </c>
      <c r="AN51" s="17" t="s">
        <v>406</v>
      </c>
      <c r="AO51" s="17" t="s">
        <v>718</v>
      </c>
      <c r="AP51" s="17" t="s">
        <v>378</v>
      </c>
      <c r="AQ51" s="17" t="s">
        <v>24</v>
      </c>
      <c r="AR51" s="17" t="s">
        <v>372</v>
      </c>
      <c r="AS51" s="17" t="s">
        <v>719</v>
      </c>
      <c r="AT51" s="17" t="s">
        <v>353</v>
      </c>
      <c r="AU51" s="17" t="s">
        <v>353</v>
      </c>
      <c r="AV51" s="17" t="s">
        <v>373</v>
      </c>
      <c r="AX51" s="17" t="s">
        <v>396</v>
      </c>
      <c r="AY51" s="17" t="s">
        <v>24</v>
      </c>
      <c r="AZ51" s="17" t="s">
        <v>24</v>
      </c>
      <c r="BA51" s="17" t="s">
        <v>355</v>
      </c>
      <c r="BB51" s="17" t="s">
        <v>690</v>
      </c>
      <c r="BC51" s="17" t="s">
        <v>24</v>
      </c>
      <c r="BD51" s="17" t="s">
        <v>720</v>
      </c>
      <c r="BE51" s="17" t="s">
        <v>407</v>
      </c>
      <c r="BF51" s="17" t="s">
        <v>1630</v>
      </c>
      <c r="BG51" s="17">
        <v>0</v>
      </c>
      <c r="BH51" s="17" t="s">
        <v>62</v>
      </c>
      <c r="BI51" s="17" t="s">
        <v>25</v>
      </c>
      <c r="BJ51" s="17" t="s">
        <v>25</v>
      </c>
      <c r="BK51" s="17" t="s">
        <v>25</v>
      </c>
      <c r="BL51" s="17" t="s">
        <v>63</v>
      </c>
      <c r="BM51" s="17">
        <v>0</v>
      </c>
      <c r="BN51" s="17">
        <v>0</v>
      </c>
      <c r="BO51" s="17">
        <v>0</v>
      </c>
      <c r="BP51" s="17" t="s">
        <v>62</v>
      </c>
      <c r="BQ51" s="17">
        <v>0</v>
      </c>
      <c r="BR51" s="17">
        <v>0</v>
      </c>
      <c r="BS51" s="17">
        <v>0</v>
      </c>
      <c r="BT51" s="17">
        <v>0</v>
      </c>
      <c r="BU51" s="17">
        <v>0</v>
      </c>
      <c r="BV51" s="17">
        <v>0</v>
      </c>
      <c r="BW51" s="17">
        <v>0</v>
      </c>
      <c r="BX51" s="17" t="s">
        <v>396</v>
      </c>
      <c r="BY51" s="17" t="s">
        <v>562</v>
      </c>
      <c r="BZ51" s="17">
        <v>0</v>
      </c>
      <c r="CA51" s="17" t="s">
        <v>563</v>
      </c>
      <c r="CD51" s="17" t="s">
        <v>721</v>
      </c>
      <c r="CE51" s="17" t="s">
        <v>1631</v>
      </c>
      <c r="CF51" s="17" t="s">
        <v>61</v>
      </c>
      <c r="CG51" s="17" t="s">
        <v>40</v>
      </c>
      <c r="CH51" s="17" t="s">
        <v>357</v>
      </c>
      <c r="CI51" s="17" t="s">
        <v>377</v>
      </c>
      <c r="CJ51" s="17" t="s">
        <v>377</v>
      </c>
      <c r="CK51" s="17" t="s">
        <v>377</v>
      </c>
      <c r="CL51" s="17" t="s">
        <v>388</v>
      </c>
      <c r="CM51" s="17" t="s">
        <v>385</v>
      </c>
      <c r="CN51" s="17" t="s">
        <v>408</v>
      </c>
      <c r="CO51" s="17" t="s">
        <v>24</v>
      </c>
      <c r="CP51" s="17" t="s">
        <v>382</v>
      </c>
      <c r="CQ51" s="17" t="s">
        <v>24</v>
      </c>
      <c r="CR51" s="17">
        <v>1</v>
      </c>
      <c r="CS51" s="17" t="s">
        <v>24</v>
      </c>
      <c r="CT51" s="17" t="s">
        <v>883</v>
      </c>
      <c r="CU51" s="17" t="s">
        <v>41</v>
      </c>
      <c r="CZ51" s="17" t="s">
        <v>24</v>
      </c>
      <c r="DA51" s="17" t="s">
        <v>24</v>
      </c>
      <c r="DB51" s="17" t="s">
        <v>24</v>
      </c>
      <c r="DC51" s="17" t="s">
        <v>24</v>
      </c>
    </row>
    <row r="52" spans="1:107" x14ac:dyDescent="0.25">
      <c r="A52" s="17" t="s">
        <v>1080</v>
      </c>
      <c r="B52" s="17" t="s">
        <v>607</v>
      </c>
      <c r="C52" s="17" t="s">
        <v>390</v>
      </c>
      <c r="D52" s="17" t="s">
        <v>49</v>
      </c>
      <c r="E52" s="17">
        <v>1750</v>
      </c>
      <c r="F52" s="17" t="s">
        <v>624</v>
      </c>
      <c r="G52" s="17" t="s">
        <v>383</v>
      </c>
      <c r="H52" s="17" t="s">
        <v>421</v>
      </c>
      <c r="I52" s="17" t="s">
        <v>32</v>
      </c>
      <c r="J52" s="17" t="s">
        <v>32</v>
      </c>
      <c r="K52" s="17">
        <v>4902080</v>
      </c>
      <c r="L52" s="17">
        <v>4902080</v>
      </c>
      <c r="M52" s="17">
        <v>1</v>
      </c>
      <c r="N52" s="17">
        <v>0</v>
      </c>
      <c r="O52" s="17">
        <v>0</v>
      </c>
      <c r="P52" s="17">
        <v>1</v>
      </c>
      <c r="Q52" s="17">
        <v>4902080</v>
      </c>
      <c r="R52" s="17" t="s">
        <v>384</v>
      </c>
      <c r="S52" s="17">
        <v>0</v>
      </c>
      <c r="T52" s="17">
        <v>0</v>
      </c>
      <c r="U52" s="17">
        <v>0</v>
      </c>
      <c r="V52" s="17">
        <v>0</v>
      </c>
      <c r="W52" s="17">
        <v>0</v>
      </c>
      <c r="X52" s="17">
        <v>0</v>
      </c>
      <c r="Y52" s="17">
        <v>0</v>
      </c>
      <c r="Z52" s="17">
        <v>0</v>
      </c>
      <c r="AA52" s="17" t="s">
        <v>23</v>
      </c>
      <c r="AB52" s="17" t="s">
        <v>350</v>
      </c>
      <c r="AC52" s="17" t="b">
        <v>1</v>
      </c>
      <c r="AD52" s="17">
        <v>0</v>
      </c>
      <c r="AE52" s="17" t="s">
        <v>23</v>
      </c>
      <c r="AF52" s="17" t="s">
        <v>23</v>
      </c>
      <c r="AG52" s="17" t="s">
        <v>625</v>
      </c>
      <c r="AH52" s="17">
        <v>45772</v>
      </c>
      <c r="AI52" s="17" t="s">
        <v>1295</v>
      </c>
      <c r="AJ52" s="17" t="s">
        <v>1325</v>
      </c>
      <c r="AK52" s="17" t="s">
        <v>1296</v>
      </c>
      <c r="AL52" s="17" t="s">
        <v>1632</v>
      </c>
      <c r="AM52" s="17" t="s">
        <v>24</v>
      </c>
      <c r="AN52" s="17" t="s">
        <v>1633</v>
      </c>
      <c r="AO52" s="17" t="s">
        <v>1634</v>
      </c>
      <c r="AP52" s="17" t="s">
        <v>423</v>
      </c>
      <c r="AQ52" s="17" t="s">
        <v>1635</v>
      </c>
      <c r="AR52" s="17" t="s">
        <v>626</v>
      </c>
      <c r="AS52" s="17" t="s">
        <v>352</v>
      </c>
      <c r="AT52" s="17" t="s">
        <v>1636</v>
      </c>
      <c r="AU52" s="17" t="s">
        <v>353</v>
      </c>
      <c r="AV52" s="17" t="s">
        <v>373</v>
      </c>
      <c r="AX52" s="17" t="s">
        <v>374</v>
      </c>
      <c r="AY52" s="17" t="s">
        <v>24</v>
      </c>
      <c r="AZ52" s="17" t="s">
        <v>24</v>
      </c>
      <c r="BA52" s="17" t="s">
        <v>355</v>
      </c>
      <c r="BB52" s="17" t="s">
        <v>1637</v>
      </c>
      <c r="BC52" s="17" t="s">
        <v>23</v>
      </c>
      <c r="BD52" s="17" t="s">
        <v>356</v>
      </c>
      <c r="BE52" s="17" t="s">
        <v>356</v>
      </c>
      <c r="BF52" s="17" t="s">
        <v>1638</v>
      </c>
      <c r="BG52" s="17">
        <v>0</v>
      </c>
      <c r="BH52" s="17">
        <v>53233</v>
      </c>
      <c r="BI52" s="17" t="s">
        <v>25</v>
      </c>
      <c r="BJ52" s="17" t="s">
        <v>25</v>
      </c>
      <c r="BK52" s="17" t="s">
        <v>25</v>
      </c>
      <c r="BL52" s="17" t="s">
        <v>48</v>
      </c>
      <c r="BM52" s="17">
        <v>0</v>
      </c>
      <c r="BN52" s="17">
        <v>0</v>
      </c>
      <c r="BO52" s="17">
        <v>0</v>
      </c>
      <c r="BP52" s="17" t="s">
        <v>27</v>
      </c>
      <c r="BQ52" s="17">
        <v>0</v>
      </c>
      <c r="BR52" s="17">
        <v>0</v>
      </c>
      <c r="BS52" s="17">
        <v>0</v>
      </c>
      <c r="BT52" s="17" t="s">
        <v>54</v>
      </c>
      <c r="BU52" s="17">
        <v>0</v>
      </c>
      <c r="BV52" s="17">
        <v>0</v>
      </c>
      <c r="BW52" s="17">
        <v>0</v>
      </c>
      <c r="BX52" s="17" t="s">
        <v>396</v>
      </c>
      <c r="BY52" s="17" t="s">
        <v>562</v>
      </c>
      <c r="BZ52" s="17">
        <v>0</v>
      </c>
      <c r="CA52" s="17" t="s">
        <v>563</v>
      </c>
      <c r="CD52" s="17" t="s">
        <v>1639</v>
      </c>
      <c r="CE52" s="17" t="s">
        <v>32</v>
      </c>
      <c r="CF52" s="17" t="s">
        <v>74</v>
      </c>
      <c r="CG52" s="17" t="s">
        <v>30</v>
      </c>
      <c r="CH52" s="17" t="s">
        <v>359</v>
      </c>
      <c r="CI52" s="17" t="s">
        <v>360</v>
      </c>
      <c r="CJ52" s="17" t="s">
        <v>360</v>
      </c>
      <c r="CK52" s="17" t="s">
        <v>375</v>
      </c>
      <c r="CL52" s="17" t="s">
        <v>388</v>
      </c>
      <c r="CM52" s="17" t="s">
        <v>443</v>
      </c>
      <c r="CN52" s="17" t="s">
        <v>410</v>
      </c>
      <c r="CO52" s="17" t="s">
        <v>25</v>
      </c>
      <c r="CP52" s="17" t="s">
        <v>382</v>
      </c>
      <c r="CQ52" s="17" t="s">
        <v>364</v>
      </c>
      <c r="CR52" s="17">
        <v>1</v>
      </c>
      <c r="CS52" s="17" t="s">
        <v>24</v>
      </c>
      <c r="CT52" s="17" t="s">
        <v>1500</v>
      </c>
      <c r="CU52" s="17" t="s">
        <v>31</v>
      </c>
      <c r="CZ52" s="17" t="s">
        <v>24</v>
      </c>
      <c r="DA52" s="17" t="s">
        <v>24</v>
      </c>
      <c r="DB52" s="17" t="s">
        <v>24</v>
      </c>
      <c r="DC52" s="17" t="s">
        <v>24</v>
      </c>
    </row>
    <row r="53" spans="1:107" x14ac:dyDescent="0.25">
      <c r="A53" s="17" t="s">
        <v>1640</v>
      </c>
      <c r="B53" s="17" t="s">
        <v>607</v>
      </c>
      <c r="C53" s="17" t="s">
        <v>390</v>
      </c>
      <c r="D53" s="17" t="s">
        <v>49</v>
      </c>
      <c r="E53" s="17">
        <v>1750</v>
      </c>
      <c r="F53" s="17" t="s">
        <v>1641</v>
      </c>
      <c r="G53" s="17" t="s">
        <v>383</v>
      </c>
      <c r="H53" s="17" t="s">
        <v>421</v>
      </c>
      <c r="I53" s="17" t="s">
        <v>32</v>
      </c>
      <c r="J53" s="17" t="s">
        <v>32</v>
      </c>
      <c r="K53" s="17">
        <v>2104310</v>
      </c>
      <c r="L53" s="17">
        <v>0</v>
      </c>
      <c r="M53" s="17">
        <v>0</v>
      </c>
      <c r="N53" s="17">
        <v>2104310</v>
      </c>
      <c r="O53" s="17">
        <v>2</v>
      </c>
      <c r="P53" s="17">
        <v>2</v>
      </c>
      <c r="Q53" s="17">
        <v>2104310</v>
      </c>
      <c r="R53" s="17" t="s">
        <v>349</v>
      </c>
      <c r="S53" s="17">
        <v>0</v>
      </c>
      <c r="T53" s="17">
        <v>0</v>
      </c>
      <c r="U53" s="17">
        <v>0</v>
      </c>
      <c r="V53" s="17">
        <v>0</v>
      </c>
      <c r="W53" s="17">
        <v>0</v>
      </c>
      <c r="X53" s="17">
        <v>0</v>
      </c>
      <c r="Y53" s="17">
        <v>0</v>
      </c>
      <c r="Z53" s="17">
        <v>0</v>
      </c>
      <c r="AA53" s="17" t="s">
        <v>23</v>
      </c>
      <c r="AB53" s="17" t="s">
        <v>350</v>
      </c>
      <c r="AC53" s="17" t="b">
        <v>1</v>
      </c>
      <c r="AD53" s="17">
        <v>0</v>
      </c>
      <c r="AE53" s="17" t="s">
        <v>23</v>
      </c>
      <c r="AF53" s="17" t="s">
        <v>23</v>
      </c>
      <c r="AG53" s="17" t="s">
        <v>1642</v>
      </c>
      <c r="AH53" s="17">
        <v>45792</v>
      </c>
      <c r="AI53" s="17" t="s">
        <v>1295</v>
      </c>
      <c r="AJ53" s="17" t="s">
        <v>1325</v>
      </c>
      <c r="AK53" s="17" t="s">
        <v>1296</v>
      </c>
      <c r="AL53" s="17" t="s">
        <v>1643</v>
      </c>
      <c r="AM53" s="17" t="s">
        <v>24</v>
      </c>
      <c r="AN53" s="17" t="s">
        <v>1644</v>
      </c>
      <c r="AO53" s="17" t="s">
        <v>371</v>
      </c>
      <c r="AP53" s="17" t="s">
        <v>392</v>
      </c>
      <c r="AQ53" s="17" t="s">
        <v>1645</v>
      </c>
      <c r="AR53" s="17" t="s">
        <v>372</v>
      </c>
      <c r="AS53" s="17" t="s">
        <v>352</v>
      </c>
      <c r="AT53" s="17" t="s">
        <v>1646</v>
      </c>
      <c r="AU53" s="17" t="s">
        <v>353</v>
      </c>
      <c r="AV53" s="17" t="s">
        <v>373</v>
      </c>
      <c r="AX53" s="17" t="s">
        <v>374</v>
      </c>
      <c r="AY53" s="17" t="s">
        <v>24</v>
      </c>
      <c r="AZ53" s="17" t="s">
        <v>24</v>
      </c>
      <c r="BA53" s="17" t="s">
        <v>355</v>
      </c>
      <c r="BB53" s="17" t="s">
        <v>1357</v>
      </c>
      <c r="BC53" s="17" t="s">
        <v>24</v>
      </c>
      <c r="BD53" s="17" t="s">
        <v>356</v>
      </c>
      <c r="BE53" s="17" t="s">
        <v>356</v>
      </c>
      <c r="BF53" s="17" t="s">
        <v>379</v>
      </c>
      <c r="BG53" s="17">
        <v>0</v>
      </c>
      <c r="BH53" s="17">
        <v>53233</v>
      </c>
      <c r="BI53" s="17" t="s">
        <v>25</v>
      </c>
      <c r="BJ53" s="17" t="s">
        <v>25</v>
      </c>
      <c r="BK53" s="17" t="s">
        <v>25</v>
      </c>
      <c r="BL53" s="17" t="s">
        <v>48</v>
      </c>
      <c r="BM53" s="17">
        <v>0</v>
      </c>
      <c r="BN53" s="17">
        <v>0</v>
      </c>
      <c r="BO53" s="17">
        <v>0</v>
      </c>
      <c r="BP53" s="17" t="s">
        <v>27</v>
      </c>
      <c r="BQ53" s="17">
        <v>0</v>
      </c>
      <c r="BR53" s="17">
        <v>0</v>
      </c>
      <c r="BS53" s="17">
        <v>0</v>
      </c>
      <c r="BT53" s="17" t="s">
        <v>54</v>
      </c>
      <c r="BU53" s="17">
        <v>0</v>
      </c>
      <c r="BV53" s="17">
        <v>0</v>
      </c>
      <c r="BW53" s="17">
        <v>0</v>
      </c>
      <c r="BX53" s="17" t="s">
        <v>396</v>
      </c>
      <c r="BY53" s="17" t="s">
        <v>562</v>
      </c>
      <c r="BZ53" s="17">
        <v>0</v>
      </c>
      <c r="CA53" s="17" t="s">
        <v>563</v>
      </c>
      <c r="CD53" s="17" t="s">
        <v>1647</v>
      </c>
      <c r="CE53" s="17" t="s">
        <v>53</v>
      </c>
      <c r="CF53" s="17" t="s">
        <v>1648</v>
      </c>
      <c r="CG53" s="17" t="s">
        <v>30</v>
      </c>
      <c r="CH53" s="17" t="s">
        <v>357</v>
      </c>
      <c r="CI53" s="17" t="s">
        <v>377</v>
      </c>
      <c r="CJ53" s="17" t="s">
        <v>377</v>
      </c>
      <c r="CK53" s="17" t="s">
        <v>375</v>
      </c>
      <c r="CL53" s="17" t="s">
        <v>388</v>
      </c>
      <c r="CM53" s="17" t="s">
        <v>388</v>
      </c>
      <c r="CN53" s="17" t="s">
        <v>367</v>
      </c>
      <c r="CO53" s="17" t="s">
        <v>25</v>
      </c>
      <c r="CP53" s="17" t="s">
        <v>368</v>
      </c>
      <c r="CQ53" s="17" t="s">
        <v>364</v>
      </c>
      <c r="CR53" s="17" t="s">
        <v>365</v>
      </c>
      <c r="CS53" s="17" t="s">
        <v>24</v>
      </c>
      <c r="CT53" s="17" t="s">
        <v>1649</v>
      </c>
      <c r="CU53" s="17" t="s">
        <v>31</v>
      </c>
      <c r="CZ53" s="17" t="s">
        <v>24</v>
      </c>
      <c r="DA53" s="17" t="s">
        <v>24</v>
      </c>
      <c r="DB53" s="17" t="s">
        <v>24</v>
      </c>
      <c r="DC53" s="17" t="s">
        <v>24</v>
      </c>
    </row>
    <row r="54" spans="1:107" x14ac:dyDescent="0.25">
      <c r="A54" s="17" t="s">
        <v>1650</v>
      </c>
      <c r="B54" s="17" t="s">
        <v>689</v>
      </c>
      <c r="C54" s="17" t="s">
        <v>405</v>
      </c>
      <c r="D54" s="17" t="s">
        <v>60</v>
      </c>
      <c r="E54" s="17">
        <v>1770</v>
      </c>
      <c r="F54" s="17" t="s">
        <v>1651</v>
      </c>
      <c r="G54" s="17" t="s">
        <v>565</v>
      </c>
      <c r="H54" s="17" t="s">
        <v>566</v>
      </c>
      <c r="I54" s="17" t="s">
        <v>32</v>
      </c>
      <c r="J54" s="17" t="s">
        <v>32</v>
      </c>
      <c r="K54" s="17">
        <v>250000</v>
      </c>
      <c r="L54" s="17">
        <v>0</v>
      </c>
      <c r="M54" s="17">
        <v>0</v>
      </c>
      <c r="N54" s="17">
        <v>250000</v>
      </c>
      <c r="O54" s="17">
        <v>2</v>
      </c>
      <c r="P54" s="17">
        <v>2</v>
      </c>
      <c r="Q54" s="17">
        <v>250000</v>
      </c>
      <c r="R54" s="17" t="s">
        <v>349</v>
      </c>
      <c r="S54" s="17">
        <v>0</v>
      </c>
      <c r="T54" s="17">
        <v>0</v>
      </c>
      <c r="U54" s="17">
        <v>0</v>
      </c>
      <c r="V54" s="17">
        <v>0</v>
      </c>
      <c r="W54" s="17">
        <v>0</v>
      </c>
      <c r="X54" s="17">
        <v>0</v>
      </c>
      <c r="Y54" s="17">
        <v>0</v>
      </c>
      <c r="Z54" s="17">
        <v>0</v>
      </c>
      <c r="AA54" s="17" t="s">
        <v>23</v>
      </c>
      <c r="AB54" s="17" t="s">
        <v>350</v>
      </c>
      <c r="AC54" s="17" t="b">
        <v>1</v>
      </c>
      <c r="AD54" s="17">
        <v>0</v>
      </c>
      <c r="AE54" s="17" t="s">
        <v>23</v>
      </c>
      <c r="AF54" s="17" t="s">
        <v>23</v>
      </c>
      <c r="AG54" s="17" t="s">
        <v>1652</v>
      </c>
      <c r="AH54" s="17">
        <v>45806</v>
      </c>
      <c r="AI54" s="17" t="s">
        <v>1653</v>
      </c>
      <c r="AJ54" s="17" t="s">
        <v>64</v>
      </c>
      <c r="AK54" s="17" t="s">
        <v>1654</v>
      </c>
      <c r="AL54" s="17" t="s">
        <v>1655</v>
      </c>
      <c r="AM54" s="17" t="s">
        <v>24</v>
      </c>
      <c r="AN54" s="17" t="s">
        <v>1656</v>
      </c>
      <c r="AO54" s="17" t="s">
        <v>1657</v>
      </c>
      <c r="AP54" s="17" t="s">
        <v>378</v>
      </c>
      <c r="AQ54" s="17" t="s">
        <v>24</v>
      </c>
      <c r="AR54" s="17" t="s">
        <v>372</v>
      </c>
      <c r="AS54" s="17" t="s">
        <v>1658</v>
      </c>
      <c r="AT54" s="17" t="s">
        <v>353</v>
      </c>
      <c r="AU54" s="17" t="s">
        <v>353</v>
      </c>
      <c r="AV54" s="17" t="s">
        <v>373</v>
      </c>
      <c r="AX54" s="17" t="s">
        <v>396</v>
      </c>
      <c r="AY54" s="17" t="s">
        <v>24</v>
      </c>
      <c r="AZ54" s="17" t="s">
        <v>24</v>
      </c>
      <c r="BA54" s="17" t="s">
        <v>355</v>
      </c>
      <c r="BB54" s="17" t="s">
        <v>690</v>
      </c>
      <c r="BC54" s="17" t="s">
        <v>24</v>
      </c>
      <c r="BD54" s="17" t="s">
        <v>356</v>
      </c>
      <c r="BE54" s="17" t="s">
        <v>356</v>
      </c>
      <c r="BF54" s="17" t="s">
        <v>379</v>
      </c>
      <c r="BG54" s="17">
        <v>0</v>
      </c>
      <c r="BH54" s="17" t="s">
        <v>62</v>
      </c>
      <c r="BI54" s="17" t="s">
        <v>25</v>
      </c>
      <c r="BJ54" s="17" t="s">
        <v>25</v>
      </c>
      <c r="BK54" s="17" t="s">
        <v>25</v>
      </c>
      <c r="BL54" s="17" t="s">
        <v>63</v>
      </c>
      <c r="BM54" s="17">
        <v>0</v>
      </c>
      <c r="BN54" s="17">
        <v>0</v>
      </c>
      <c r="BO54" s="17">
        <v>0</v>
      </c>
      <c r="BP54" s="17" t="s">
        <v>62</v>
      </c>
      <c r="BQ54" s="17">
        <v>0</v>
      </c>
      <c r="BR54" s="17">
        <v>0</v>
      </c>
      <c r="BS54" s="17">
        <v>0</v>
      </c>
      <c r="BT54" s="17">
        <v>0</v>
      </c>
      <c r="BU54" s="17">
        <v>0</v>
      </c>
      <c r="BV54" s="17">
        <v>0</v>
      </c>
      <c r="BW54" s="17">
        <v>0</v>
      </c>
      <c r="BX54" s="17" t="s">
        <v>396</v>
      </c>
      <c r="BY54" s="17" t="s">
        <v>562</v>
      </c>
      <c r="BZ54" s="17">
        <v>0</v>
      </c>
      <c r="CA54" s="17" t="s">
        <v>563</v>
      </c>
      <c r="CD54" s="17" t="s">
        <v>1659</v>
      </c>
      <c r="CE54" s="17" t="s">
        <v>53</v>
      </c>
      <c r="CF54" s="17" t="s">
        <v>1653</v>
      </c>
      <c r="CG54" s="17" t="s">
        <v>40</v>
      </c>
      <c r="CH54" s="17" t="s">
        <v>377</v>
      </c>
      <c r="CI54" s="17" t="s">
        <v>377</v>
      </c>
      <c r="CJ54" s="17" t="s">
        <v>375</v>
      </c>
      <c r="CK54" s="17" t="s">
        <v>375</v>
      </c>
      <c r="CL54" s="17" t="s">
        <v>388</v>
      </c>
      <c r="CM54" s="17" t="s">
        <v>385</v>
      </c>
      <c r="CN54" s="17" t="s">
        <v>408</v>
      </c>
      <c r="CO54" s="17" t="s">
        <v>24</v>
      </c>
      <c r="CP54" s="17" t="s">
        <v>363</v>
      </c>
      <c r="CQ54" s="17" t="s">
        <v>23</v>
      </c>
      <c r="CR54" s="17">
        <v>0.6</v>
      </c>
      <c r="CS54" s="17" t="s">
        <v>24</v>
      </c>
      <c r="CT54" s="17" t="s">
        <v>883</v>
      </c>
      <c r="CU54" s="17" t="s">
        <v>41</v>
      </c>
      <c r="CZ54" s="17" t="s">
        <v>24</v>
      </c>
      <c r="DA54" s="17" t="s">
        <v>24</v>
      </c>
      <c r="DB54" s="17" t="s">
        <v>24</v>
      </c>
      <c r="DC54" s="17" t="s">
        <v>24</v>
      </c>
    </row>
    <row r="55" spans="1:107" x14ac:dyDescent="0.25">
      <c r="A55" s="17" t="s">
        <v>1089</v>
      </c>
      <c r="B55" s="17" t="s">
        <v>689</v>
      </c>
      <c r="C55" s="17" t="s">
        <v>405</v>
      </c>
      <c r="D55" s="17" t="s">
        <v>60</v>
      </c>
      <c r="E55" s="17">
        <v>1770</v>
      </c>
      <c r="F55" s="17" t="s">
        <v>691</v>
      </c>
      <c r="G55" s="17" t="s">
        <v>565</v>
      </c>
      <c r="H55" s="17" t="s">
        <v>566</v>
      </c>
      <c r="I55" s="17" t="s">
        <v>32</v>
      </c>
      <c r="J55" s="17" t="s">
        <v>32</v>
      </c>
      <c r="K55" s="17">
        <v>400000</v>
      </c>
      <c r="L55" s="17">
        <v>0</v>
      </c>
      <c r="M55" s="17">
        <v>0</v>
      </c>
      <c r="N55" s="17">
        <v>400000</v>
      </c>
      <c r="O55" s="17">
        <v>2</v>
      </c>
      <c r="P55" s="17">
        <v>2</v>
      </c>
      <c r="Q55" s="17">
        <v>400000</v>
      </c>
      <c r="R55" s="17" t="s">
        <v>349</v>
      </c>
      <c r="S55" s="17">
        <v>0</v>
      </c>
      <c r="T55" s="17">
        <v>0</v>
      </c>
      <c r="U55" s="17">
        <v>0</v>
      </c>
      <c r="V55" s="17">
        <v>0</v>
      </c>
      <c r="W55" s="17">
        <v>0</v>
      </c>
      <c r="X55" s="17">
        <v>0</v>
      </c>
      <c r="Y55" s="17">
        <v>0</v>
      </c>
      <c r="Z55" s="17">
        <v>0</v>
      </c>
      <c r="AA55" s="17" t="s">
        <v>23</v>
      </c>
      <c r="AB55" s="17" t="s">
        <v>350</v>
      </c>
      <c r="AC55" s="17" t="b">
        <v>1</v>
      </c>
      <c r="AD55" s="17">
        <v>85000</v>
      </c>
      <c r="AE55" s="17" t="s">
        <v>23</v>
      </c>
      <c r="AF55" s="17" t="s">
        <v>23</v>
      </c>
      <c r="AG55" s="17" t="s">
        <v>692</v>
      </c>
      <c r="AH55" s="17">
        <v>45807</v>
      </c>
      <c r="AI55" s="17" t="s">
        <v>699</v>
      </c>
      <c r="AJ55" s="17" t="s">
        <v>693</v>
      </c>
      <c r="AK55" s="17" t="s">
        <v>694</v>
      </c>
      <c r="AL55" s="17" t="s">
        <v>1660</v>
      </c>
      <c r="AM55" s="17" t="s">
        <v>24</v>
      </c>
      <c r="AN55" s="17" t="s">
        <v>695</v>
      </c>
      <c r="AO55" s="17" t="s">
        <v>696</v>
      </c>
      <c r="AP55" s="17" t="s">
        <v>378</v>
      </c>
      <c r="AQ55" s="17" t="s">
        <v>24</v>
      </c>
      <c r="AR55" s="17" t="s">
        <v>372</v>
      </c>
      <c r="AS55" s="17" t="s">
        <v>697</v>
      </c>
      <c r="AT55" s="17" t="s">
        <v>353</v>
      </c>
      <c r="AU55" s="17" t="s">
        <v>353</v>
      </c>
      <c r="AV55" s="17" t="s">
        <v>373</v>
      </c>
      <c r="AX55" s="17" t="s">
        <v>374</v>
      </c>
      <c r="AY55" s="17" t="s">
        <v>24</v>
      </c>
      <c r="AZ55" s="17" t="s">
        <v>24</v>
      </c>
      <c r="BA55" s="17" t="s">
        <v>355</v>
      </c>
      <c r="BB55" s="17" t="s">
        <v>690</v>
      </c>
      <c r="BC55" s="17" t="s">
        <v>24</v>
      </c>
      <c r="BD55" s="17" t="s">
        <v>356</v>
      </c>
      <c r="BE55" s="17" t="s">
        <v>356</v>
      </c>
      <c r="BF55" s="17" t="s">
        <v>379</v>
      </c>
      <c r="BG55" s="17">
        <v>0</v>
      </c>
      <c r="BH55" s="17" t="s">
        <v>62</v>
      </c>
      <c r="BI55" s="17" t="s">
        <v>25</v>
      </c>
      <c r="BJ55" s="17" t="s">
        <v>25</v>
      </c>
      <c r="BK55" s="17" t="s">
        <v>25</v>
      </c>
      <c r="BL55" s="17" t="s">
        <v>63</v>
      </c>
      <c r="BM55" s="17">
        <v>0</v>
      </c>
      <c r="BN55" s="17">
        <v>0</v>
      </c>
      <c r="BO55" s="17">
        <v>0</v>
      </c>
      <c r="BP55" s="17" t="s">
        <v>62</v>
      </c>
      <c r="BQ55" s="17">
        <v>0</v>
      </c>
      <c r="BR55" s="17">
        <v>0</v>
      </c>
      <c r="BS55" s="17">
        <v>0</v>
      </c>
      <c r="BT55" s="17">
        <v>0</v>
      </c>
      <c r="BU55" s="17">
        <v>0</v>
      </c>
      <c r="BV55" s="17">
        <v>0</v>
      </c>
      <c r="BW55" s="17">
        <v>0</v>
      </c>
      <c r="BX55" s="17" t="s">
        <v>396</v>
      </c>
      <c r="BY55" s="17" t="s">
        <v>562</v>
      </c>
      <c r="BZ55" s="17">
        <v>0</v>
      </c>
      <c r="CA55" s="17" t="s">
        <v>563</v>
      </c>
      <c r="CD55" s="17" t="s">
        <v>698</v>
      </c>
      <c r="CE55" s="17" t="s">
        <v>32</v>
      </c>
      <c r="CF55" s="17" t="s">
        <v>699</v>
      </c>
      <c r="CG55" s="17" t="s">
        <v>40</v>
      </c>
      <c r="CH55" s="17" t="s">
        <v>377</v>
      </c>
      <c r="CI55" s="17" t="s">
        <v>377</v>
      </c>
      <c r="CJ55" s="17" t="s">
        <v>375</v>
      </c>
      <c r="CK55" s="17" t="s">
        <v>375</v>
      </c>
      <c r="CL55" s="17" t="s">
        <v>388</v>
      </c>
      <c r="CM55" s="17" t="s">
        <v>385</v>
      </c>
      <c r="CN55" s="17" t="s">
        <v>408</v>
      </c>
      <c r="CO55" s="17" t="s">
        <v>24</v>
      </c>
      <c r="CP55" s="17" t="s">
        <v>363</v>
      </c>
      <c r="CQ55" s="17" t="s">
        <v>23</v>
      </c>
      <c r="CR55" s="17">
        <v>0.6</v>
      </c>
      <c r="CS55" s="17" t="s">
        <v>24</v>
      </c>
      <c r="CT55" s="17" t="s">
        <v>1265</v>
      </c>
      <c r="CU55" s="17" t="s">
        <v>41</v>
      </c>
      <c r="CZ55" s="17" t="s">
        <v>24</v>
      </c>
      <c r="DA55" s="17" t="s">
        <v>24</v>
      </c>
      <c r="DB55" s="17" t="s">
        <v>24</v>
      </c>
      <c r="DC55" s="17" t="s">
        <v>24</v>
      </c>
    </row>
    <row r="56" spans="1:107" x14ac:dyDescent="0.25">
      <c r="A56" s="17" t="s">
        <v>1661</v>
      </c>
      <c r="B56" s="17" t="s">
        <v>689</v>
      </c>
      <c r="C56" s="17" t="s">
        <v>405</v>
      </c>
      <c r="D56" s="17" t="s">
        <v>60</v>
      </c>
      <c r="E56" s="17">
        <v>1770</v>
      </c>
      <c r="F56" s="17" t="s">
        <v>1662</v>
      </c>
      <c r="G56" s="17" t="s">
        <v>701</v>
      </c>
      <c r="H56" s="17" t="s">
        <v>702</v>
      </c>
      <c r="I56" s="17" t="s">
        <v>32</v>
      </c>
      <c r="J56" s="17" t="s">
        <v>32</v>
      </c>
      <c r="K56" s="17">
        <v>260000</v>
      </c>
      <c r="L56" s="17">
        <v>0</v>
      </c>
      <c r="M56" s="17">
        <v>0</v>
      </c>
      <c r="N56" s="17">
        <v>260000</v>
      </c>
      <c r="O56" s="17">
        <v>2</v>
      </c>
      <c r="P56" s="17">
        <v>2</v>
      </c>
      <c r="Q56" s="17">
        <v>260000</v>
      </c>
      <c r="R56" s="17" t="s">
        <v>349</v>
      </c>
      <c r="S56" s="17">
        <v>0</v>
      </c>
      <c r="T56" s="17">
        <v>0</v>
      </c>
      <c r="U56" s="17">
        <v>0</v>
      </c>
      <c r="V56" s="17">
        <v>0</v>
      </c>
      <c r="W56" s="17">
        <v>0</v>
      </c>
      <c r="X56" s="17">
        <v>0</v>
      </c>
      <c r="Y56" s="17">
        <v>0</v>
      </c>
      <c r="Z56" s="17">
        <v>0</v>
      </c>
      <c r="AA56" s="17" t="s">
        <v>23</v>
      </c>
      <c r="AB56" s="17" t="s">
        <v>350</v>
      </c>
      <c r="AC56" s="17" t="b">
        <v>1</v>
      </c>
      <c r="AD56" s="17">
        <v>0</v>
      </c>
      <c r="AE56" s="17" t="s">
        <v>23</v>
      </c>
      <c r="AF56" s="17" t="s">
        <v>23</v>
      </c>
      <c r="AG56" s="17" t="s">
        <v>1663</v>
      </c>
      <c r="AH56" s="17">
        <v>45807</v>
      </c>
      <c r="AI56" s="17" t="s">
        <v>1664</v>
      </c>
      <c r="AJ56" s="17" t="s">
        <v>25</v>
      </c>
      <c r="AK56" s="17" t="s">
        <v>1665</v>
      </c>
      <c r="AL56" s="17" t="s">
        <v>1666</v>
      </c>
      <c r="AM56" s="17" t="s">
        <v>23</v>
      </c>
      <c r="AN56" s="17" t="s">
        <v>1667</v>
      </c>
      <c r="AO56" s="17" t="s">
        <v>1668</v>
      </c>
      <c r="AP56" s="17" t="s">
        <v>378</v>
      </c>
      <c r="AQ56" s="17" t="s">
        <v>24</v>
      </c>
      <c r="AR56" s="17" t="s">
        <v>372</v>
      </c>
      <c r="AS56" s="17" t="s">
        <v>352</v>
      </c>
      <c r="AT56" s="17" t="s">
        <v>353</v>
      </c>
      <c r="AU56" s="17" t="s">
        <v>353</v>
      </c>
      <c r="AV56" s="17" t="s">
        <v>373</v>
      </c>
      <c r="AX56" s="17" t="s">
        <v>354</v>
      </c>
      <c r="AY56" s="17" t="s">
        <v>24</v>
      </c>
      <c r="AZ56" s="17" t="s">
        <v>24</v>
      </c>
      <c r="BA56" s="17" t="s">
        <v>355</v>
      </c>
      <c r="BB56" s="17" t="s">
        <v>690</v>
      </c>
      <c r="BC56" s="17" t="s">
        <v>24</v>
      </c>
      <c r="BD56" s="17" t="s">
        <v>356</v>
      </c>
      <c r="BE56" s="17" t="s">
        <v>356</v>
      </c>
      <c r="BF56" s="17" t="s">
        <v>379</v>
      </c>
      <c r="BG56" s="17">
        <v>0</v>
      </c>
      <c r="BH56" s="17" t="s">
        <v>62</v>
      </c>
      <c r="BI56" s="17" t="s">
        <v>25</v>
      </c>
      <c r="BJ56" s="17" t="s">
        <v>25</v>
      </c>
      <c r="BK56" s="17" t="s">
        <v>25</v>
      </c>
      <c r="BL56" s="17" t="s">
        <v>63</v>
      </c>
      <c r="BM56" s="17">
        <v>0</v>
      </c>
      <c r="BN56" s="17">
        <v>0</v>
      </c>
      <c r="BO56" s="17">
        <v>0</v>
      </c>
      <c r="BP56" s="17" t="s">
        <v>62</v>
      </c>
      <c r="BQ56" s="17">
        <v>0</v>
      </c>
      <c r="BR56" s="17">
        <v>0</v>
      </c>
      <c r="BS56" s="17">
        <v>0</v>
      </c>
      <c r="BT56" s="17">
        <v>0</v>
      </c>
      <c r="BU56" s="17">
        <v>0</v>
      </c>
      <c r="BV56" s="17">
        <v>0</v>
      </c>
      <c r="BW56" s="17">
        <v>0</v>
      </c>
      <c r="BX56" s="17" t="s">
        <v>642</v>
      </c>
      <c r="BY56" s="17" t="s">
        <v>1669</v>
      </c>
      <c r="BZ56" s="17">
        <v>1</v>
      </c>
      <c r="CA56" s="17" t="s">
        <v>1670</v>
      </c>
      <c r="CD56" s="17" t="s">
        <v>1671</v>
      </c>
      <c r="CE56" s="17" t="s">
        <v>32</v>
      </c>
      <c r="CF56" s="17" t="s">
        <v>61</v>
      </c>
      <c r="CG56" s="17" t="s">
        <v>40</v>
      </c>
      <c r="CH56" s="17" t="s">
        <v>357</v>
      </c>
      <c r="CI56" s="17" t="s">
        <v>377</v>
      </c>
      <c r="CJ56" s="17" t="s">
        <v>377</v>
      </c>
      <c r="CK56" s="17" t="s">
        <v>375</v>
      </c>
      <c r="CL56" s="17" t="s">
        <v>388</v>
      </c>
      <c r="CM56" s="17" t="s">
        <v>385</v>
      </c>
      <c r="CN56" s="17" t="s">
        <v>408</v>
      </c>
      <c r="CO56" s="17" t="s">
        <v>25</v>
      </c>
      <c r="CP56" s="17" t="s">
        <v>363</v>
      </c>
      <c r="CQ56" s="17" t="s">
        <v>23</v>
      </c>
      <c r="CR56" s="17">
        <v>0.6</v>
      </c>
      <c r="CS56" s="17" t="s">
        <v>24</v>
      </c>
      <c r="CT56" s="17" t="s">
        <v>1265</v>
      </c>
      <c r="CU56" s="17" t="s">
        <v>41</v>
      </c>
      <c r="CZ56" s="17" t="s">
        <v>24</v>
      </c>
      <c r="DA56" s="17" t="s">
        <v>24</v>
      </c>
      <c r="DB56" s="17" t="s">
        <v>24</v>
      </c>
      <c r="DC56" s="17" t="s">
        <v>24</v>
      </c>
    </row>
    <row r="57" spans="1:107" x14ac:dyDescent="0.25">
      <c r="A57" s="17" t="s">
        <v>1672</v>
      </c>
      <c r="B57" s="17" t="s">
        <v>689</v>
      </c>
      <c r="C57" s="17" t="s">
        <v>405</v>
      </c>
      <c r="D57" s="17" t="s">
        <v>60</v>
      </c>
      <c r="E57" s="17">
        <v>1770</v>
      </c>
      <c r="F57" s="17" t="s">
        <v>1673</v>
      </c>
      <c r="G57" s="17" t="s">
        <v>750</v>
      </c>
      <c r="H57" s="17" t="s">
        <v>751</v>
      </c>
      <c r="I57" s="17" t="s">
        <v>32</v>
      </c>
      <c r="J57" s="17" t="s">
        <v>32</v>
      </c>
      <c r="K57" s="17">
        <v>900000</v>
      </c>
      <c r="L57" s="17">
        <v>0</v>
      </c>
      <c r="M57" s="17">
        <v>0</v>
      </c>
      <c r="N57" s="17">
        <v>900000</v>
      </c>
      <c r="O57" s="17">
        <v>2</v>
      </c>
      <c r="P57" s="17">
        <v>2</v>
      </c>
      <c r="Q57" s="17">
        <v>900000</v>
      </c>
      <c r="R57" s="17" t="s">
        <v>349</v>
      </c>
      <c r="S57" s="17">
        <v>0</v>
      </c>
      <c r="T57" s="17">
        <v>0</v>
      </c>
      <c r="U57" s="17">
        <v>0</v>
      </c>
      <c r="V57" s="17">
        <v>0</v>
      </c>
      <c r="W57" s="17">
        <v>0</v>
      </c>
      <c r="X57" s="17">
        <v>0</v>
      </c>
      <c r="Y57" s="17">
        <v>0</v>
      </c>
      <c r="Z57" s="17">
        <v>0</v>
      </c>
      <c r="AA57" s="17" t="s">
        <v>23</v>
      </c>
      <c r="AB57" s="17" t="s">
        <v>350</v>
      </c>
      <c r="AC57" s="17" t="b">
        <v>1</v>
      </c>
      <c r="AD57" s="17">
        <v>0</v>
      </c>
      <c r="AE57" s="17" t="s">
        <v>23</v>
      </c>
      <c r="AF57" s="17" t="s">
        <v>23</v>
      </c>
      <c r="AG57" s="17" t="s">
        <v>1674</v>
      </c>
      <c r="AH57" s="17">
        <v>45807</v>
      </c>
      <c r="AI57" s="17" t="s">
        <v>1092</v>
      </c>
      <c r="AJ57" s="17" t="s">
        <v>64</v>
      </c>
      <c r="AK57" s="17" t="s">
        <v>715</v>
      </c>
      <c r="AL57" s="17" t="s">
        <v>1675</v>
      </c>
      <c r="AM57" s="17" t="s">
        <v>24</v>
      </c>
      <c r="AN57" s="17" t="s">
        <v>1676</v>
      </c>
      <c r="AO57" s="17" t="s">
        <v>371</v>
      </c>
      <c r="AP57" s="17" t="s">
        <v>378</v>
      </c>
      <c r="AQ57" s="17" t="s">
        <v>24</v>
      </c>
      <c r="AR57" s="17" t="s">
        <v>372</v>
      </c>
      <c r="AS57" s="17" t="s">
        <v>1677</v>
      </c>
      <c r="AT57" s="17" t="s">
        <v>353</v>
      </c>
      <c r="AU57" s="17" t="s">
        <v>353</v>
      </c>
      <c r="AV57" s="17" t="s">
        <v>373</v>
      </c>
      <c r="AX57" s="17" t="s">
        <v>396</v>
      </c>
      <c r="AY57" s="17" t="s">
        <v>24</v>
      </c>
      <c r="AZ57" s="17" t="s">
        <v>24</v>
      </c>
      <c r="BA57" s="17" t="s">
        <v>355</v>
      </c>
      <c r="BB57" s="17" t="s">
        <v>690</v>
      </c>
      <c r="BC57" s="17" t="s">
        <v>24</v>
      </c>
      <c r="BD57" s="17" t="s">
        <v>1678</v>
      </c>
      <c r="BE57" s="17" t="s">
        <v>356</v>
      </c>
      <c r="BF57" s="17" t="s">
        <v>1679</v>
      </c>
      <c r="BG57" s="17">
        <v>0</v>
      </c>
      <c r="BH57" s="17" t="s">
        <v>62</v>
      </c>
      <c r="BI57" s="17" t="s">
        <v>25</v>
      </c>
      <c r="BJ57" s="17" t="s">
        <v>25</v>
      </c>
      <c r="BK57" s="17" t="s">
        <v>25</v>
      </c>
      <c r="BL57" s="17" t="s">
        <v>63</v>
      </c>
      <c r="BM57" s="17">
        <v>0</v>
      </c>
      <c r="BN57" s="17">
        <v>0</v>
      </c>
      <c r="BO57" s="17">
        <v>0</v>
      </c>
      <c r="BP57" s="17" t="s">
        <v>62</v>
      </c>
      <c r="BQ57" s="17">
        <v>0</v>
      </c>
      <c r="BR57" s="17">
        <v>0</v>
      </c>
      <c r="BS57" s="17">
        <v>0</v>
      </c>
      <c r="BT57" s="17" t="s">
        <v>62</v>
      </c>
      <c r="BU57" s="17">
        <v>0</v>
      </c>
      <c r="BV57" s="17">
        <v>0</v>
      </c>
      <c r="BW57" s="17">
        <v>0</v>
      </c>
      <c r="BX57" s="17" t="s">
        <v>623</v>
      </c>
      <c r="BY57" s="17" t="s">
        <v>1680</v>
      </c>
      <c r="BZ57" s="17">
        <v>1</v>
      </c>
      <c r="CA57" s="17" t="s">
        <v>1681</v>
      </c>
      <c r="CD57" s="17" t="s">
        <v>1682</v>
      </c>
      <c r="CE57" s="17" t="s">
        <v>32</v>
      </c>
      <c r="CF57" s="17" t="s">
        <v>61</v>
      </c>
      <c r="CG57" s="17" t="s">
        <v>40</v>
      </c>
      <c r="CH57" s="17" t="s">
        <v>377</v>
      </c>
      <c r="CI57" s="17" t="s">
        <v>377</v>
      </c>
      <c r="CJ57" s="17" t="s">
        <v>375</v>
      </c>
      <c r="CK57" s="17" t="s">
        <v>375</v>
      </c>
      <c r="CL57" s="17" t="s">
        <v>388</v>
      </c>
      <c r="CM57" s="17" t="s">
        <v>385</v>
      </c>
      <c r="CN57" s="17" t="s">
        <v>396</v>
      </c>
      <c r="CO57" s="17" t="s">
        <v>25</v>
      </c>
      <c r="CP57" s="17" t="s">
        <v>382</v>
      </c>
      <c r="CQ57" s="17">
        <v>0</v>
      </c>
      <c r="CR57" s="17">
        <v>0.6</v>
      </c>
      <c r="CS57" s="17" t="s">
        <v>24</v>
      </c>
      <c r="CT57" s="17" t="s">
        <v>1265</v>
      </c>
      <c r="CU57" s="17" t="s">
        <v>41</v>
      </c>
      <c r="CZ57" s="17" t="s">
        <v>24</v>
      </c>
      <c r="DA57" s="17" t="s">
        <v>24</v>
      </c>
      <c r="DB57" s="17" t="s">
        <v>24</v>
      </c>
      <c r="DC57" s="17" t="s">
        <v>24</v>
      </c>
    </row>
    <row r="58" spans="1:107" x14ac:dyDescent="0.25">
      <c r="A58" s="17" t="s">
        <v>1683</v>
      </c>
      <c r="B58" s="17" t="s">
        <v>607</v>
      </c>
      <c r="C58" s="17" t="s">
        <v>390</v>
      </c>
      <c r="D58" s="17" t="s">
        <v>49</v>
      </c>
      <c r="E58" s="17">
        <v>1750</v>
      </c>
      <c r="F58" s="17" t="s">
        <v>1684</v>
      </c>
      <c r="G58" s="17" t="s">
        <v>383</v>
      </c>
      <c r="H58" s="17" t="s">
        <v>421</v>
      </c>
      <c r="I58" s="17" t="s">
        <v>32</v>
      </c>
      <c r="J58" s="17" t="s">
        <v>32</v>
      </c>
      <c r="K58" s="17">
        <v>726090</v>
      </c>
      <c r="L58" s="17">
        <v>0</v>
      </c>
      <c r="M58" s="17">
        <v>0</v>
      </c>
      <c r="N58" s="17">
        <v>726090</v>
      </c>
      <c r="O58" s="17">
        <v>2</v>
      </c>
      <c r="P58" s="17">
        <v>2</v>
      </c>
      <c r="Q58" s="17">
        <v>726090</v>
      </c>
      <c r="R58" s="17" t="s">
        <v>349</v>
      </c>
      <c r="S58" s="17">
        <v>0</v>
      </c>
      <c r="T58" s="17">
        <v>0</v>
      </c>
      <c r="U58" s="17">
        <v>0</v>
      </c>
      <c r="V58" s="17">
        <v>0</v>
      </c>
      <c r="W58" s="17">
        <v>0</v>
      </c>
      <c r="X58" s="17">
        <v>0</v>
      </c>
      <c r="Y58" s="17">
        <v>0</v>
      </c>
      <c r="Z58" s="17">
        <v>0</v>
      </c>
      <c r="AA58" s="17" t="s">
        <v>23</v>
      </c>
      <c r="AB58" s="17" t="s">
        <v>350</v>
      </c>
      <c r="AC58" s="17" t="b">
        <v>1</v>
      </c>
      <c r="AD58" s="17">
        <v>0</v>
      </c>
      <c r="AE58" s="17" t="s">
        <v>23</v>
      </c>
      <c r="AF58" s="17" t="s">
        <v>23</v>
      </c>
      <c r="AG58" s="17" t="s">
        <v>1685</v>
      </c>
      <c r="AH58" s="17">
        <v>45806</v>
      </c>
      <c r="AI58" s="17" t="s">
        <v>1686</v>
      </c>
      <c r="AJ58" s="17" t="s">
        <v>1687</v>
      </c>
      <c r="AK58" s="17" t="s">
        <v>1688</v>
      </c>
      <c r="AL58" s="17" t="s">
        <v>1689</v>
      </c>
      <c r="AM58" s="17" t="s">
        <v>24</v>
      </c>
      <c r="AN58" s="17" t="s">
        <v>1690</v>
      </c>
      <c r="AO58" s="17" t="s">
        <v>1691</v>
      </c>
      <c r="AP58" s="17" t="s">
        <v>351</v>
      </c>
      <c r="AQ58" s="17" t="s">
        <v>1692</v>
      </c>
      <c r="AR58" s="17" t="s">
        <v>372</v>
      </c>
      <c r="AS58" s="17" t="s">
        <v>352</v>
      </c>
      <c r="AT58" s="17" t="s">
        <v>1693</v>
      </c>
      <c r="AU58" s="17" t="s">
        <v>353</v>
      </c>
      <c r="AV58" s="17" t="s">
        <v>373</v>
      </c>
      <c r="AX58" s="17" t="s">
        <v>374</v>
      </c>
      <c r="AY58" s="17" t="s">
        <v>1694</v>
      </c>
      <c r="AZ58" s="17" t="s">
        <v>1694</v>
      </c>
      <c r="BA58" s="17" t="s">
        <v>355</v>
      </c>
      <c r="BB58" s="17" t="s">
        <v>1695</v>
      </c>
      <c r="BC58" s="17" t="s">
        <v>24</v>
      </c>
      <c r="BD58" s="17" t="s">
        <v>1696</v>
      </c>
      <c r="BE58" s="17" t="s">
        <v>1697</v>
      </c>
      <c r="BF58" s="17" t="s">
        <v>379</v>
      </c>
      <c r="BG58" s="17">
        <v>0</v>
      </c>
      <c r="BH58" s="17">
        <v>53233</v>
      </c>
      <c r="BI58" s="17" t="s">
        <v>25</v>
      </c>
      <c r="BJ58" s="17" t="s">
        <v>25</v>
      </c>
      <c r="BK58" s="17" t="s">
        <v>25</v>
      </c>
      <c r="BL58" s="17" t="s">
        <v>48</v>
      </c>
      <c r="BM58" s="17">
        <v>0</v>
      </c>
      <c r="BN58" s="17">
        <v>0</v>
      </c>
      <c r="BO58" s="17">
        <v>0</v>
      </c>
      <c r="BP58" s="17" t="s">
        <v>27</v>
      </c>
      <c r="BQ58" s="17" t="s">
        <v>51</v>
      </c>
      <c r="BR58" s="17" t="s">
        <v>36</v>
      </c>
      <c r="BS58" s="17">
        <v>0</v>
      </c>
      <c r="BT58" s="17" t="s">
        <v>1698</v>
      </c>
      <c r="BU58" s="17">
        <v>0</v>
      </c>
      <c r="BV58" s="17">
        <v>0</v>
      </c>
      <c r="BW58" s="17">
        <v>0</v>
      </c>
      <c r="BX58" s="17" t="s">
        <v>396</v>
      </c>
      <c r="BY58" s="17" t="s">
        <v>562</v>
      </c>
      <c r="BZ58" s="17">
        <v>0</v>
      </c>
      <c r="CA58" s="17" t="s">
        <v>563</v>
      </c>
      <c r="CD58" s="17" t="s">
        <v>1699</v>
      </c>
      <c r="CE58" s="17" t="s">
        <v>53</v>
      </c>
      <c r="CF58" s="17" t="s">
        <v>661</v>
      </c>
      <c r="CG58" s="17" t="s">
        <v>30</v>
      </c>
      <c r="CH58" s="17" t="s">
        <v>357</v>
      </c>
      <c r="CI58" s="17" t="s">
        <v>377</v>
      </c>
      <c r="CJ58" s="17" t="s">
        <v>375</v>
      </c>
      <c r="CK58" s="17" t="s">
        <v>375</v>
      </c>
      <c r="CL58" s="17" t="s">
        <v>376</v>
      </c>
      <c r="CM58" s="17" t="s">
        <v>388</v>
      </c>
      <c r="CN58" s="17" t="s">
        <v>396</v>
      </c>
      <c r="CO58" s="17" t="s">
        <v>25</v>
      </c>
      <c r="CP58" s="17" t="s">
        <v>363</v>
      </c>
      <c r="CQ58" s="17" t="s">
        <v>364</v>
      </c>
      <c r="CR58" s="17" t="s">
        <v>365</v>
      </c>
      <c r="CS58" s="17" t="s">
        <v>24</v>
      </c>
      <c r="CT58" s="17" t="s">
        <v>1700</v>
      </c>
      <c r="CU58" s="17" t="s">
        <v>31</v>
      </c>
      <c r="CZ58" s="17" t="s">
        <v>24</v>
      </c>
      <c r="DA58" s="17" t="s">
        <v>24</v>
      </c>
      <c r="DB58" s="17" t="s">
        <v>23</v>
      </c>
      <c r="DC58" s="17" t="s">
        <v>23</v>
      </c>
    </row>
    <row r="60" spans="1:107" x14ac:dyDescent="0.25">
      <c r="A60" s="17" t="s">
        <v>1090</v>
      </c>
      <c r="B60" s="17" t="s">
        <v>689</v>
      </c>
      <c r="C60" s="17" t="s">
        <v>405</v>
      </c>
      <c r="D60" s="17" t="s">
        <v>60</v>
      </c>
      <c r="E60" s="17">
        <v>1770</v>
      </c>
      <c r="F60" s="17" t="s">
        <v>700</v>
      </c>
      <c r="G60" s="17" t="s">
        <v>701</v>
      </c>
      <c r="H60" s="17" t="s">
        <v>702</v>
      </c>
      <c r="I60" s="17" t="s">
        <v>32</v>
      </c>
      <c r="J60" s="17" t="s">
        <v>32</v>
      </c>
      <c r="K60" s="17">
        <v>850000</v>
      </c>
      <c r="L60" s="17">
        <v>0</v>
      </c>
      <c r="M60" s="17">
        <v>0</v>
      </c>
      <c r="N60" s="17">
        <v>850000</v>
      </c>
      <c r="O60" s="17">
        <v>2</v>
      </c>
      <c r="P60" s="17">
        <v>2</v>
      </c>
      <c r="Q60" s="17">
        <v>850000</v>
      </c>
      <c r="R60" s="17" t="s">
        <v>349</v>
      </c>
      <c r="S60" s="17">
        <v>0</v>
      </c>
      <c r="T60" s="17">
        <v>0</v>
      </c>
      <c r="U60" s="17">
        <v>0</v>
      </c>
      <c r="V60" s="17">
        <v>0</v>
      </c>
      <c r="W60" s="17">
        <v>0</v>
      </c>
      <c r="X60" s="17">
        <v>0</v>
      </c>
      <c r="Y60" s="17">
        <v>0</v>
      </c>
      <c r="Z60" s="17">
        <v>0</v>
      </c>
      <c r="AA60" s="17" t="s">
        <v>23</v>
      </c>
      <c r="AB60" s="17" t="s">
        <v>350</v>
      </c>
      <c r="AC60" s="17" t="b">
        <v>1</v>
      </c>
      <c r="AD60" s="17">
        <v>9000</v>
      </c>
      <c r="AE60" s="17" t="s">
        <v>23</v>
      </c>
      <c r="AF60" s="17" t="s">
        <v>23</v>
      </c>
      <c r="AG60" s="17" t="s">
        <v>703</v>
      </c>
      <c r="AH60" s="17">
        <v>45807</v>
      </c>
      <c r="AI60" s="17" t="s">
        <v>1091</v>
      </c>
      <c r="AJ60" s="17" t="s">
        <v>64</v>
      </c>
      <c r="AK60" s="17" t="s">
        <v>704</v>
      </c>
      <c r="AL60" s="17" t="s">
        <v>1701</v>
      </c>
      <c r="AM60" s="17" t="s">
        <v>23</v>
      </c>
      <c r="AN60" s="17" t="s">
        <v>705</v>
      </c>
      <c r="AO60" s="17" t="s">
        <v>706</v>
      </c>
      <c r="AP60" s="17" t="s">
        <v>378</v>
      </c>
      <c r="AQ60" s="17" t="s">
        <v>707</v>
      </c>
      <c r="AR60" s="17" t="s">
        <v>372</v>
      </c>
      <c r="AS60" s="17" t="s">
        <v>352</v>
      </c>
      <c r="AT60" s="17" t="s">
        <v>353</v>
      </c>
      <c r="AU60" s="17" t="s">
        <v>708</v>
      </c>
      <c r="AV60" s="17" t="s">
        <v>373</v>
      </c>
      <c r="AX60" s="17" t="s">
        <v>354</v>
      </c>
      <c r="AY60" s="17" t="s">
        <v>24</v>
      </c>
      <c r="AZ60" s="17" t="s">
        <v>24</v>
      </c>
      <c r="BA60" s="17" t="s">
        <v>355</v>
      </c>
      <c r="BB60" s="17" t="s">
        <v>709</v>
      </c>
      <c r="BC60" s="17" t="s">
        <v>24</v>
      </c>
      <c r="BD60" s="17" t="s">
        <v>356</v>
      </c>
      <c r="BE60" s="17" t="s">
        <v>356</v>
      </c>
      <c r="BF60" s="17" t="s">
        <v>379</v>
      </c>
      <c r="BG60" s="17">
        <v>0</v>
      </c>
      <c r="BL60" s="17" t="s">
        <v>48</v>
      </c>
      <c r="BM60" s="17" t="s">
        <v>72</v>
      </c>
      <c r="BN60" s="17" t="s">
        <v>186</v>
      </c>
      <c r="BO60" s="17" t="s">
        <v>201</v>
      </c>
      <c r="BP60" s="17" t="s">
        <v>27</v>
      </c>
      <c r="BQ60" s="17" t="s">
        <v>130</v>
      </c>
      <c r="BR60" s="17" t="s">
        <v>27</v>
      </c>
      <c r="BS60" s="17" t="s">
        <v>27</v>
      </c>
      <c r="BT60" s="17" t="s">
        <v>710</v>
      </c>
      <c r="BU60" s="17" t="s">
        <v>711</v>
      </c>
      <c r="BV60" s="17" t="s">
        <v>712</v>
      </c>
      <c r="BW60" s="17" t="s">
        <v>713</v>
      </c>
      <c r="BX60" s="17" t="s">
        <v>396</v>
      </c>
      <c r="BY60" s="17" t="s">
        <v>562</v>
      </c>
      <c r="BZ60" s="17">
        <v>0</v>
      </c>
      <c r="CA60" s="17" t="s">
        <v>563</v>
      </c>
      <c r="CD60" s="17" t="s">
        <v>714</v>
      </c>
      <c r="CE60" s="17" t="s">
        <v>32</v>
      </c>
      <c r="CF60" s="17" t="s">
        <v>61</v>
      </c>
      <c r="CG60" s="17" t="s">
        <v>40</v>
      </c>
      <c r="CH60" s="17" t="s">
        <v>359</v>
      </c>
      <c r="CI60" s="17" t="s">
        <v>359</v>
      </c>
      <c r="CJ60" s="17" t="s">
        <v>359</v>
      </c>
      <c r="CK60" s="17" t="s">
        <v>359</v>
      </c>
      <c r="CL60" s="17" t="s">
        <v>361</v>
      </c>
      <c r="CM60" s="17" t="s">
        <v>377</v>
      </c>
      <c r="CN60" s="17" t="s">
        <v>408</v>
      </c>
      <c r="CO60" s="17" t="s">
        <v>24</v>
      </c>
      <c r="CP60" s="17" t="s">
        <v>382</v>
      </c>
      <c r="CQ60" s="17" t="s">
        <v>24</v>
      </c>
      <c r="CR60" s="17">
        <v>0.6</v>
      </c>
      <c r="CS60" s="17" t="s">
        <v>24</v>
      </c>
      <c r="CT60" s="17" t="s">
        <v>1265</v>
      </c>
      <c r="CU60" s="17" t="s">
        <v>41</v>
      </c>
      <c r="CZ60" s="17" t="s">
        <v>24</v>
      </c>
      <c r="DA60" s="17" t="s">
        <v>24</v>
      </c>
      <c r="DB60" s="17" t="s">
        <v>24</v>
      </c>
      <c r="DC60" s="17" t="s">
        <v>24</v>
      </c>
    </row>
    <row r="61" spans="1:107" x14ac:dyDescent="0.25">
      <c r="A61" s="17" t="s">
        <v>1702</v>
      </c>
      <c r="B61" s="17" t="s">
        <v>722</v>
      </c>
      <c r="C61" s="17" t="s">
        <v>422</v>
      </c>
      <c r="D61" s="17" t="s">
        <v>75</v>
      </c>
      <c r="E61" s="17">
        <v>1810</v>
      </c>
      <c r="F61" s="17" t="s">
        <v>1703</v>
      </c>
      <c r="G61" s="17" t="s">
        <v>383</v>
      </c>
      <c r="H61" s="17" t="s">
        <v>421</v>
      </c>
      <c r="I61" s="17" t="s">
        <v>32</v>
      </c>
      <c r="J61" s="17" t="s">
        <v>32</v>
      </c>
      <c r="K61" s="17">
        <v>1987010</v>
      </c>
      <c r="L61" s="17">
        <v>1987010</v>
      </c>
      <c r="M61" s="17">
        <v>1</v>
      </c>
      <c r="N61" s="17">
        <v>0</v>
      </c>
      <c r="O61" s="17">
        <v>0</v>
      </c>
      <c r="P61" s="17">
        <v>1</v>
      </c>
      <c r="Q61" s="17">
        <v>1987010</v>
      </c>
      <c r="R61" s="17" t="s">
        <v>384</v>
      </c>
      <c r="S61" s="17">
        <v>0</v>
      </c>
      <c r="T61" s="17">
        <v>0</v>
      </c>
      <c r="U61" s="17">
        <v>0</v>
      </c>
      <c r="V61" s="17">
        <v>0</v>
      </c>
      <c r="W61" s="17">
        <v>0</v>
      </c>
      <c r="X61" s="17">
        <v>0</v>
      </c>
      <c r="Y61" s="17">
        <v>0</v>
      </c>
      <c r="Z61" s="17">
        <v>0</v>
      </c>
      <c r="AA61" s="17" t="s">
        <v>23</v>
      </c>
      <c r="AB61" s="17" t="s">
        <v>350</v>
      </c>
      <c r="AC61" s="17" t="b">
        <v>1</v>
      </c>
      <c r="AD61" s="17">
        <v>0</v>
      </c>
      <c r="AE61" s="17" t="s">
        <v>23</v>
      </c>
      <c r="AF61" s="17" t="s">
        <v>23</v>
      </c>
      <c r="AG61" s="17" t="s">
        <v>1704</v>
      </c>
      <c r="AH61" s="17">
        <v>45765</v>
      </c>
      <c r="AI61" s="17" t="s">
        <v>1705</v>
      </c>
      <c r="AJ61" s="17" t="s">
        <v>1706</v>
      </c>
      <c r="AK61" s="17" t="s">
        <v>1707</v>
      </c>
      <c r="AL61" s="17" t="s">
        <v>1708</v>
      </c>
      <c r="AM61" s="17" t="s">
        <v>24</v>
      </c>
      <c r="AN61" s="17" t="s">
        <v>25</v>
      </c>
      <c r="AO61" s="17" t="s">
        <v>394</v>
      </c>
      <c r="AP61" s="17" t="s">
        <v>414</v>
      </c>
      <c r="AQ61" s="17" t="s">
        <v>24</v>
      </c>
      <c r="AR61" s="17" t="s">
        <v>372</v>
      </c>
      <c r="AS61" s="17" t="s">
        <v>352</v>
      </c>
      <c r="AT61" s="17" t="s">
        <v>1709</v>
      </c>
      <c r="AU61" s="17" t="s">
        <v>353</v>
      </c>
      <c r="AV61" s="17" t="s">
        <v>373</v>
      </c>
      <c r="AX61" s="17" t="s">
        <v>396</v>
      </c>
      <c r="AY61" s="17" t="s">
        <v>24</v>
      </c>
      <c r="AZ61" s="17" t="s">
        <v>24</v>
      </c>
      <c r="BA61" s="17" t="s">
        <v>355</v>
      </c>
      <c r="BB61" s="17" t="s">
        <v>1710</v>
      </c>
      <c r="BC61" s="17" t="s">
        <v>24</v>
      </c>
      <c r="BD61" s="17" t="s">
        <v>356</v>
      </c>
      <c r="BE61" s="17" t="s">
        <v>356</v>
      </c>
      <c r="BF61" s="17" t="s">
        <v>1711</v>
      </c>
      <c r="BG61" s="17">
        <v>0</v>
      </c>
      <c r="BH61" s="17">
        <v>53226</v>
      </c>
      <c r="BI61" s="17">
        <v>53172</v>
      </c>
      <c r="BJ61" s="17" t="s">
        <v>25</v>
      </c>
      <c r="BK61" s="17" t="s">
        <v>25</v>
      </c>
      <c r="BL61" s="17" t="s">
        <v>50</v>
      </c>
      <c r="BM61" s="17" t="s">
        <v>72</v>
      </c>
      <c r="BN61" s="17">
        <v>0</v>
      </c>
      <c r="BO61" s="17">
        <v>0</v>
      </c>
      <c r="BP61" s="17" t="s">
        <v>51</v>
      </c>
      <c r="BQ61" s="17" t="s">
        <v>73</v>
      </c>
      <c r="BR61" s="17">
        <v>0</v>
      </c>
      <c r="BS61" s="17">
        <v>0</v>
      </c>
      <c r="BT61" s="17" t="s">
        <v>1712</v>
      </c>
      <c r="BU61" s="17" t="s">
        <v>1713</v>
      </c>
      <c r="BV61" s="17">
        <v>0</v>
      </c>
      <c r="BW61" s="17">
        <v>0</v>
      </c>
      <c r="BX61" s="17" t="s">
        <v>396</v>
      </c>
      <c r="BY61" s="17" t="s">
        <v>562</v>
      </c>
      <c r="BZ61" s="17">
        <v>0</v>
      </c>
      <c r="CA61" s="17" t="s">
        <v>563</v>
      </c>
      <c r="CD61" s="17" t="s">
        <v>1714</v>
      </c>
      <c r="CE61" s="17" t="s">
        <v>1715</v>
      </c>
      <c r="CF61" s="17" t="s">
        <v>1527</v>
      </c>
      <c r="CG61" s="17" t="s">
        <v>30</v>
      </c>
      <c r="CH61" s="17" t="s">
        <v>377</v>
      </c>
      <c r="CI61" s="17" t="s">
        <v>375</v>
      </c>
      <c r="CJ61" s="17" t="s">
        <v>376</v>
      </c>
      <c r="CK61" s="17" t="s">
        <v>376</v>
      </c>
      <c r="CL61" s="17" t="s">
        <v>388</v>
      </c>
      <c r="CM61" s="17" t="s">
        <v>388</v>
      </c>
      <c r="CN61" s="17" t="s">
        <v>370</v>
      </c>
      <c r="CO61" s="17" t="s">
        <v>25</v>
      </c>
      <c r="CP61" s="17" t="s">
        <v>382</v>
      </c>
      <c r="CQ61" s="17" t="s">
        <v>364</v>
      </c>
      <c r="CR61" s="17" t="s">
        <v>365</v>
      </c>
      <c r="CS61" s="17" t="s">
        <v>24</v>
      </c>
      <c r="CT61" s="17" t="s">
        <v>1716</v>
      </c>
      <c r="CU61" s="17" t="s">
        <v>31</v>
      </c>
      <c r="CZ61" s="17" t="s">
        <v>24</v>
      </c>
      <c r="DA61" s="17" t="s">
        <v>24</v>
      </c>
      <c r="DB61" s="17" t="s">
        <v>24</v>
      </c>
      <c r="DC61" s="17" t="s">
        <v>24</v>
      </c>
    </row>
    <row r="64" spans="1:107" x14ac:dyDescent="0.25">
      <c r="A64" s="17" t="s">
        <v>1094</v>
      </c>
      <c r="B64" s="17" t="s">
        <v>723</v>
      </c>
      <c r="C64" s="17" t="s">
        <v>426</v>
      </c>
      <c r="D64" s="17" t="s">
        <v>80</v>
      </c>
      <c r="E64" s="17">
        <v>1250</v>
      </c>
      <c r="F64" s="17" t="s">
        <v>91</v>
      </c>
      <c r="G64" s="17" t="s">
        <v>347</v>
      </c>
      <c r="H64" s="17" t="s">
        <v>348</v>
      </c>
      <c r="I64" s="17" t="s">
        <v>565</v>
      </c>
      <c r="J64" s="17" t="s">
        <v>566</v>
      </c>
      <c r="K64" s="17">
        <v>463000</v>
      </c>
      <c r="L64" s="17">
        <v>463000</v>
      </c>
      <c r="M64" s="17">
        <v>1</v>
      </c>
      <c r="N64" s="17">
        <v>0</v>
      </c>
      <c r="O64" s="17">
        <v>0</v>
      </c>
      <c r="P64" s="17">
        <v>1</v>
      </c>
      <c r="Q64" s="17">
        <v>463000</v>
      </c>
      <c r="R64" s="17" t="s">
        <v>384</v>
      </c>
      <c r="S64" s="17">
        <v>0</v>
      </c>
      <c r="T64" s="17">
        <v>7500000</v>
      </c>
      <c r="U64" s="17">
        <v>0</v>
      </c>
      <c r="V64" s="17">
        <v>7500000</v>
      </c>
      <c r="W64" s="17">
        <v>0</v>
      </c>
      <c r="X64" s="17">
        <v>0</v>
      </c>
      <c r="Y64" s="17">
        <v>7500000</v>
      </c>
      <c r="Z64" s="17">
        <v>0</v>
      </c>
      <c r="AA64" s="17" t="s">
        <v>23</v>
      </c>
      <c r="AB64" s="17" t="s">
        <v>350</v>
      </c>
      <c r="AC64" s="17" t="b">
        <v>1</v>
      </c>
      <c r="AD64" s="17">
        <v>0</v>
      </c>
      <c r="AE64" s="17" t="s">
        <v>23</v>
      </c>
      <c r="AF64" s="17" t="s">
        <v>23</v>
      </c>
      <c r="AG64" s="17" t="s">
        <v>92</v>
      </c>
      <c r="AH64" s="17">
        <v>45741</v>
      </c>
      <c r="AI64" s="17" t="s">
        <v>1093</v>
      </c>
      <c r="AJ64" s="17" t="s">
        <v>81</v>
      </c>
      <c r="AK64" s="17" t="s">
        <v>82</v>
      </c>
      <c r="AL64" s="17" t="s">
        <v>725</v>
      </c>
      <c r="AM64" s="17" t="s">
        <v>24</v>
      </c>
      <c r="AN64" s="17" t="s">
        <v>441</v>
      </c>
      <c r="AO64" s="17" t="s">
        <v>726</v>
      </c>
      <c r="AP64" s="17" t="s">
        <v>351</v>
      </c>
      <c r="AQ64" s="17" t="s">
        <v>727</v>
      </c>
      <c r="AR64" s="17" t="s">
        <v>728</v>
      </c>
      <c r="AS64" s="17" t="s">
        <v>352</v>
      </c>
      <c r="AT64" s="17" t="s">
        <v>353</v>
      </c>
      <c r="AU64" s="17" t="s">
        <v>442</v>
      </c>
      <c r="AV64" s="17" t="s">
        <v>373</v>
      </c>
      <c r="AX64" s="17" t="s">
        <v>354</v>
      </c>
      <c r="AY64" s="17" t="s">
        <v>24</v>
      </c>
      <c r="AZ64" s="17" t="s">
        <v>24</v>
      </c>
      <c r="BA64" s="17" t="s">
        <v>355</v>
      </c>
      <c r="BB64" s="17" t="s">
        <v>729</v>
      </c>
      <c r="BC64" s="17" t="s">
        <v>24</v>
      </c>
      <c r="BD64" s="17" t="s">
        <v>356</v>
      </c>
      <c r="BE64" s="17" t="s">
        <v>1717</v>
      </c>
      <c r="BF64" s="17" t="s">
        <v>730</v>
      </c>
      <c r="BG64" s="17">
        <v>0</v>
      </c>
      <c r="BH64" s="17">
        <v>53205</v>
      </c>
      <c r="BI64" s="17" t="s">
        <v>25</v>
      </c>
      <c r="BJ64" s="17" t="s">
        <v>25</v>
      </c>
      <c r="BK64" s="17" t="s">
        <v>25</v>
      </c>
      <c r="BL64" s="17" t="s">
        <v>83</v>
      </c>
      <c r="BM64" s="17">
        <v>0</v>
      </c>
      <c r="BN64" s="17">
        <v>0</v>
      </c>
      <c r="BO64" s="17">
        <v>0</v>
      </c>
      <c r="BP64" s="17" t="s">
        <v>27</v>
      </c>
      <c r="BQ64" s="17">
        <v>0</v>
      </c>
      <c r="BR64" s="17">
        <v>0</v>
      </c>
      <c r="BS64" s="17">
        <v>0</v>
      </c>
      <c r="BT64" s="17" t="s">
        <v>93</v>
      </c>
      <c r="BU64" s="17">
        <v>0</v>
      </c>
      <c r="BV64" s="17">
        <v>0</v>
      </c>
      <c r="BW64" s="17">
        <v>0</v>
      </c>
      <c r="BX64" s="17" t="s">
        <v>396</v>
      </c>
      <c r="BY64" s="17" t="s">
        <v>562</v>
      </c>
      <c r="BZ64" s="17">
        <v>0</v>
      </c>
      <c r="CA64" s="17" t="s">
        <v>563</v>
      </c>
      <c r="CD64" s="17" t="s">
        <v>94</v>
      </c>
      <c r="CE64" s="17" t="s">
        <v>95</v>
      </c>
      <c r="CF64" s="17" t="s">
        <v>1718</v>
      </c>
      <c r="CG64" s="17" t="s">
        <v>30</v>
      </c>
      <c r="CH64" s="17" t="s">
        <v>357</v>
      </c>
      <c r="CI64" s="17" t="s">
        <v>375</v>
      </c>
      <c r="CJ64" s="17" t="s">
        <v>385</v>
      </c>
      <c r="CK64" s="17" t="s">
        <v>576</v>
      </c>
      <c r="CL64" s="17" t="s">
        <v>569</v>
      </c>
      <c r="CM64" s="17" t="s">
        <v>1222</v>
      </c>
      <c r="CN64" s="17" t="s">
        <v>367</v>
      </c>
      <c r="CO64" s="17" t="s">
        <v>25</v>
      </c>
      <c r="CP64" s="17" t="s">
        <v>368</v>
      </c>
      <c r="CQ64" s="17" t="s">
        <v>364</v>
      </c>
      <c r="CR64" s="17" t="s">
        <v>365</v>
      </c>
      <c r="CS64" s="17" t="s">
        <v>23</v>
      </c>
      <c r="CT64" s="17" t="s">
        <v>1265</v>
      </c>
      <c r="CU64" s="17" t="s">
        <v>31</v>
      </c>
      <c r="CZ64" s="17" t="s">
        <v>24</v>
      </c>
      <c r="DA64" s="17" t="s">
        <v>24</v>
      </c>
      <c r="DB64" s="17" t="s">
        <v>24</v>
      </c>
      <c r="DC64" s="17" t="s">
        <v>24</v>
      </c>
    </row>
    <row r="65" spans="1:107" x14ac:dyDescent="0.25">
      <c r="A65" s="17" t="s">
        <v>1719</v>
      </c>
      <c r="B65" s="17" t="s">
        <v>723</v>
      </c>
      <c r="C65" s="17" t="s">
        <v>426</v>
      </c>
      <c r="D65" s="17" t="s">
        <v>80</v>
      </c>
      <c r="E65" s="17">
        <v>1250</v>
      </c>
      <c r="F65" s="17" t="s">
        <v>1720</v>
      </c>
      <c r="G65" s="17" t="s">
        <v>383</v>
      </c>
      <c r="H65" s="17" t="s">
        <v>421</v>
      </c>
      <c r="I65" s="17" t="s">
        <v>32</v>
      </c>
      <c r="J65" s="17" t="s">
        <v>32</v>
      </c>
      <c r="K65" s="17">
        <v>1383500</v>
      </c>
      <c r="L65" s="17">
        <v>276700</v>
      </c>
      <c r="M65" s="17">
        <v>1</v>
      </c>
      <c r="N65" s="17">
        <v>0</v>
      </c>
      <c r="O65" s="17">
        <v>0</v>
      </c>
      <c r="P65" s="17">
        <v>1</v>
      </c>
      <c r="Q65" s="17">
        <v>276700</v>
      </c>
      <c r="R65" s="17" t="s">
        <v>384</v>
      </c>
      <c r="S65" s="17">
        <v>1106800</v>
      </c>
      <c r="T65" s="17">
        <v>0</v>
      </c>
      <c r="U65" s="17">
        <v>0</v>
      </c>
      <c r="V65" s="17">
        <v>0</v>
      </c>
      <c r="W65" s="17">
        <v>0</v>
      </c>
      <c r="X65" s="17">
        <v>0</v>
      </c>
      <c r="Y65" s="17">
        <v>0</v>
      </c>
      <c r="Z65" s="17">
        <v>0</v>
      </c>
      <c r="AA65" s="17" t="s">
        <v>23</v>
      </c>
      <c r="AB65" s="17" t="s">
        <v>350</v>
      </c>
      <c r="AC65" s="17" t="b">
        <v>1</v>
      </c>
      <c r="AD65" s="17">
        <v>0</v>
      </c>
      <c r="AE65" s="17" t="s">
        <v>23</v>
      </c>
      <c r="AF65" s="17" t="s">
        <v>23</v>
      </c>
      <c r="AG65" s="17" t="s">
        <v>1721</v>
      </c>
      <c r="AH65" s="17">
        <v>45734</v>
      </c>
      <c r="AI65" s="17" t="s">
        <v>1093</v>
      </c>
      <c r="AJ65" s="17" t="s">
        <v>81</v>
      </c>
      <c r="AK65" s="17" t="s">
        <v>82</v>
      </c>
      <c r="AL65" s="17" t="s">
        <v>1722</v>
      </c>
      <c r="AM65" s="17" t="s">
        <v>24</v>
      </c>
      <c r="AN65" s="17" t="s">
        <v>733</v>
      </c>
      <c r="AO65" s="17" t="s">
        <v>771</v>
      </c>
      <c r="AP65" s="17" t="s">
        <v>351</v>
      </c>
      <c r="AQ65" s="17" t="s">
        <v>772</v>
      </c>
      <c r="AR65" s="17" t="s">
        <v>372</v>
      </c>
      <c r="AS65" s="17" t="s">
        <v>352</v>
      </c>
      <c r="AT65" s="17" t="s">
        <v>353</v>
      </c>
      <c r="AU65" s="17" t="s">
        <v>428</v>
      </c>
      <c r="AV65" s="17" t="s">
        <v>373</v>
      </c>
      <c r="AX65" s="17" t="s">
        <v>354</v>
      </c>
      <c r="AY65" s="17" t="s">
        <v>24</v>
      </c>
      <c r="AZ65" s="17" t="s">
        <v>24</v>
      </c>
      <c r="BA65" s="17" t="s">
        <v>355</v>
      </c>
      <c r="BB65" s="17" t="s">
        <v>429</v>
      </c>
      <c r="BC65" s="17" t="s">
        <v>24</v>
      </c>
      <c r="BD65" s="17" t="s">
        <v>1723</v>
      </c>
      <c r="BE65" s="17" t="s">
        <v>1724</v>
      </c>
      <c r="BF65" s="17" t="s">
        <v>773</v>
      </c>
      <c r="BG65" s="17">
        <v>0</v>
      </c>
      <c r="BH65" s="17">
        <v>53210</v>
      </c>
      <c r="BI65" s="17" t="s">
        <v>25</v>
      </c>
      <c r="BJ65" s="17" t="s">
        <v>25</v>
      </c>
      <c r="BK65" s="17" t="s">
        <v>25</v>
      </c>
      <c r="BL65" s="17" t="s">
        <v>83</v>
      </c>
      <c r="BM65" s="17">
        <v>0</v>
      </c>
      <c r="BN65" s="17">
        <v>0</v>
      </c>
      <c r="BO65" s="17">
        <v>0</v>
      </c>
      <c r="BP65" s="17" t="s">
        <v>27</v>
      </c>
      <c r="BQ65" s="17">
        <v>0</v>
      </c>
      <c r="BR65" s="17">
        <v>0</v>
      </c>
      <c r="BS65" s="17">
        <v>0</v>
      </c>
      <c r="BT65" s="17" t="s">
        <v>84</v>
      </c>
      <c r="BU65" s="17">
        <v>0</v>
      </c>
      <c r="BV65" s="17">
        <v>0</v>
      </c>
      <c r="BW65" s="17">
        <v>0</v>
      </c>
      <c r="BX65" s="17" t="s">
        <v>396</v>
      </c>
      <c r="BY65" s="17" t="s">
        <v>562</v>
      </c>
      <c r="BZ65" s="17">
        <v>0</v>
      </c>
      <c r="CA65" s="17" t="s">
        <v>563</v>
      </c>
      <c r="CD65" s="17" t="s">
        <v>1725</v>
      </c>
      <c r="CE65" s="17" t="s">
        <v>53</v>
      </c>
      <c r="CF65" s="17" t="s">
        <v>1726</v>
      </c>
      <c r="CG65" s="17" t="s">
        <v>30</v>
      </c>
      <c r="CH65" s="17" t="s">
        <v>357</v>
      </c>
      <c r="CI65" s="17" t="s">
        <v>375</v>
      </c>
      <c r="CJ65" s="17" t="s">
        <v>376</v>
      </c>
      <c r="CK65" s="17" t="s">
        <v>376</v>
      </c>
      <c r="CL65" s="17" t="s">
        <v>385</v>
      </c>
      <c r="CM65" s="17" t="s">
        <v>443</v>
      </c>
      <c r="CN65" s="17" t="s">
        <v>393</v>
      </c>
      <c r="CO65" s="17" t="s">
        <v>25</v>
      </c>
      <c r="CP65" s="17" t="s">
        <v>363</v>
      </c>
      <c r="CQ65" s="17" t="s">
        <v>364</v>
      </c>
      <c r="CR65" s="17">
        <v>0.3</v>
      </c>
      <c r="CS65" s="17" t="s">
        <v>24</v>
      </c>
      <c r="CT65" s="17" t="s">
        <v>1265</v>
      </c>
      <c r="CU65" s="17" t="s">
        <v>31</v>
      </c>
      <c r="CZ65" s="17" t="s">
        <v>24</v>
      </c>
      <c r="DA65" s="17" t="s">
        <v>24</v>
      </c>
      <c r="DB65" s="17" t="s">
        <v>24</v>
      </c>
      <c r="DC65" s="17" t="s">
        <v>24</v>
      </c>
    </row>
    <row r="66" spans="1:107" x14ac:dyDescent="0.25">
      <c r="A66" s="17" t="s">
        <v>1097</v>
      </c>
      <c r="B66" s="17" t="s">
        <v>723</v>
      </c>
      <c r="C66" s="17" t="s">
        <v>426</v>
      </c>
      <c r="D66" s="17" t="s">
        <v>80</v>
      </c>
      <c r="E66" s="17">
        <v>1250</v>
      </c>
      <c r="F66" s="17" t="s">
        <v>86</v>
      </c>
      <c r="G66" s="17" t="s">
        <v>347</v>
      </c>
      <c r="H66" s="17" t="s">
        <v>348</v>
      </c>
      <c r="I66" s="17" t="s">
        <v>565</v>
      </c>
      <c r="J66" s="17" t="s">
        <v>566</v>
      </c>
      <c r="K66" s="17">
        <v>243000</v>
      </c>
      <c r="L66" s="17">
        <v>243000</v>
      </c>
      <c r="M66" s="17">
        <v>1</v>
      </c>
      <c r="N66" s="17">
        <v>0</v>
      </c>
      <c r="O66" s="17">
        <v>0</v>
      </c>
      <c r="P66" s="17">
        <v>1</v>
      </c>
      <c r="Q66" s="17">
        <v>243000</v>
      </c>
      <c r="R66" s="17" t="s">
        <v>384</v>
      </c>
      <c r="S66" s="17">
        <v>0</v>
      </c>
      <c r="T66" s="17">
        <v>2000000</v>
      </c>
      <c r="U66" s="17">
        <v>0</v>
      </c>
      <c r="V66" s="17">
        <v>2000000</v>
      </c>
      <c r="W66" s="17">
        <v>0</v>
      </c>
      <c r="X66" s="17">
        <v>0</v>
      </c>
      <c r="Y66" s="17">
        <v>2000000</v>
      </c>
      <c r="Z66" s="17">
        <v>0</v>
      </c>
      <c r="AA66" s="17" t="s">
        <v>23</v>
      </c>
      <c r="AB66" s="17" t="s">
        <v>350</v>
      </c>
      <c r="AC66" s="17" t="b">
        <v>1</v>
      </c>
      <c r="AD66" s="17">
        <v>0</v>
      </c>
      <c r="AE66" s="17" t="s">
        <v>23</v>
      </c>
      <c r="AF66" s="17" t="s">
        <v>23</v>
      </c>
      <c r="AG66" s="17" t="s">
        <v>87</v>
      </c>
      <c r="AH66" s="17">
        <v>45734</v>
      </c>
      <c r="AI66" s="17" t="s">
        <v>1093</v>
      </c>
      <c r="AJ66" s="17" t="s">
        <v>81</v>
      </c>
      <c r="AK66" s="17" t="s">
        <v>82</v>
      </c>
      <c r="AL66" s="17" t="s">
        <v>1727</v>
      </c>
      <c r="AM66" s="17" t="s">
        <v>24</v>
      </c>
      <c r="AN66" s="17" t="s">
        <v>430</v>
      </c>
      <c r="AO66" s="17" t="s">
        <v>371</v>
      </c>
      <c r="AP66" s="17" t="s">
        <v>351</v>
      </c>
      <c r="AQ66" s="17" t="s">
        <v>745</v>
      </c>
      <c r="AR66" s="17" t="s">
        <v>431</v>
      </c>
      <c r="AS66" s="17" t="s">
        <v>352</v>
      </c>
      <c r="AT66" s="17" t="s">
        <v>353</v>
      </c>
      <c r="AU66" s="17" t="s">
        <v>432</v>
      </c>
      <c r="AV66" s="17" t="s">
        <v>373</v>
      </c>
      <c r="AX66" s="17" t="s">
        <v>354</v>
      </c>
      <c r="AY66" s="17" t="s">
        <v>24</v>
      </c>
      <c r="AZ66" s="17" t="s">
        <v>24</v>
      </c>
      <c r="BA66" s="17" t="s">
        <v>355</v>
      </c>
      <c r="BB66" s="17" t="s">
        <v>746</v>
      </c>
      <c r="BC66" s="17" t="s">
        <v>24</v>
      </c>
      <c r="BD66" s="17" t="s">
        <v>356</v>
      </c>
      <c r="BE66" s="17" t="s">
        <v>1728</v>
      </c>
      <c r="BF66" s="17" t="s">
        <v>433</v>
      </c>
      <c r="BG66" s="17">
        <v>0</v>
      </c>
      <c r="BH66" s="17">
        <v>53204</v>
      </c>
      <c r="BI66" s="17" t="s">
        <v>25</v>
      </c>
      <c r="BJ66" s="17" t="s">
        <v>25</v>
      </c>
      <c r="BK66" s="17" t="s">
        <v>25</v>
      </c>
      <c r="BL66" s="17" t="s">
        <v>26</v>
      </c>
      <c r="BM66" s="17">
        <v>0</v>
      </c>
      <c r="BN66" s="17">
        <v>0</v>
      </c>
      <c r="BO66" s="17">
        <v>0</v>
      </c>
      <c r="BP66" s="17" t="s">
        <v>27</v>
      </c>
      <c r="BQ66" s="17">
        <v>0</v>
      </c>
      <c r="BR66" s="17">
        <v>0</v>
      </c>
      <c r="BS66" s="17">
        <v>0</v>
      </c>
      <c r="BT66" s="17" t="s">
        <v>88</v>
      </c>
      <c r="BU66" s="17">
        <v>0</v>
      </c>
      <c r="BV66" s="17">
        <v>0</v>
      </c>
      <c r="BW66" s="17">
        <v>0</v>
      </c>
      <c r="BX66" s="17" t="s">
        <v>396</v>
      </c>
      <c r="BY66" s="17" t="s">
        <v>562</v>
      </c>
      <c r="BZ66" s="17">
        <v>0</v>
      </c>
      <c r="CA66" s="17" t="s">
        <v>563</v>
      </c>
      <c r="CD66" s="17" t="s">
        <v>747</v>
      </c>
      <c r="CE66" s="17" t="s">
        <v>748</v>
      </c>
      <c r="CF66" s="17" t="s">
        <v>1729</v>
      </c>
      <c r="CG66" s="17" t="s">
        <v>30</v>
      </c>
      <c r="CH66" s="17" t="s">
        <v>357</v>
      </c>
      <c r="CI66" s="17" t="s">
        <v>375</v>
      </c>
      <c r="CJ66" s="17" t="s">
        <v>388</v>
      </c>
      <c r="CK66" s="17" t="s">
        <v>576</v>
      </c>
      <c r="CL66" s="17" t="s">
        <v>569</v>
      </c>
      <c r="CM66" s="17" t="s">
        <v>1222</v>
      </c>
      <c r="CN66" s="17" t="s">
        <v>393</v>
      </c>
      <c r="CO66" s="17" t="s">
        <v>25</v>
      </c>
      <c r="CP66" s="17" t="s">
        <v>368</v>
      </c>
      <c r="CQ66" s="17" t="s">
        <v>364</v>
      </c>
      <c r="CR66" s="17" t="s">
        <v>365</v>
      </c>
      <c r="CS66" s="17" t="s">
        <v>23</v>
      </c>
      <c r="CT66" s="17" t="s">
        <v>1265</v>
      </c>
      <c r="CU66" s="17" t="s">
        <v>31</v>
      </c>
      <c r="CZ66" s="17" t="s">
        <v>24</v>
      </c>
      <c r="DA66" s="17" t="s">
        <v>24</v>
      </c>
      <c r="DB66" s="17" t="s">
        <v>24</v>
      </c>
      <c r="DC66" s="17" t="s">
        <v>24</v>
      </c>
    </row>
    <row r="67" spans="1:107" x14ac:dyDescent="0.25">
      <c r="A67" s="17" t="s">
        <v>1095</v>
      </c>
      <c r="B67" s="17" t="s">
        <v>723</v>
      </c>
      <c r="C67" s="17" t="s">
        <v>426</v>
      </c>
      <c r="D67" s="17" t="s">
        <v>80</v>
      </c>
      <c r="E67" s="17">
        <v>1250</v>
      </c>
      <c r="F67" s="17" t="s">
        <v>731</v>
      </c>
      <c r="G67" s="17" t="s">
        <v>383</v>
      </c>
      <c r="H67" s="17" t="s">
        <v>421</v>
      </c>
      <c r="I67" s="17" t="s">
        <v>32</v>
      </c>
      <c r="J67" s="17" t="s">
        <v>32</v>
      </c>
      <c r="K67" s="17">
        <v>1199820</v>
      </c>
      <c r="L67" s="17">
        <v>239964</v>
      </c>
      <c r="M67" s="17">
        <v>1</v>
      </c>
      <c r="N67" s="17">
        <v>0</v>
      </c>
      <c r="O67" s="17">
        <v>0</v>
      </c>
      <c r="P67" s="17">
        <v>1</v>
      </c>
      <c r="Q67" s="17">
        <v>239964</v>
      </c>
      <c r="R67" s="17" t="s">
        <v>384</v>
      </c>
      <c r="S67" s="17">
        <v>959856</v>
      </c>
      <c r="T67" s="17">
        <v>0</v>
      </c>
      <c r="U67" s="17">
        <v>0</v>
      </c>
      <c r="V67" s="17">
        <v>0</v>
      </c>
      <c r="W67" s="17">
        <v>0</v>
      </c>
      <c r="X67" s="17">
        <v>0</v>
      </c>
      <c r="Y67" s="17">
        <v>0</v>
      </c>
      <c r="Z67" s="17">
        <v>0</v>
      </c>
      <c r="AA67" s="17" t="s">
        <v>23</v>
      </c>
      <c r="AB67" s="17" t="s">
        <v>350</v>
      </c>
      <c r="AC67" s="17" t="b">
        <v>1</v>
      </c>
      <c r="AD67" s="17">
        <v>0</v>
      </c>
      <c r="AE67" s="17" t="s">
        <v>23</v>
      </c>
      <c r="AF67" s="17" t="s">
        <v>23</v>
      </c>
      <c r="AG67" s="17" t="s">
        <v>732</v>
      </c>
      <c r="AH67" s="17">
        <v>45740</v>
      </c>
      <c r="AI67" s="17" t="s">
        <v>1093</v>
      </c>
      <c r="AJ67" s="17" t="s">
        <v>81</v>
      </c>
      <c r="AK67" s="17" t="s">
        <v>82</v>
      </c>
      <c r="AL67" s="17" t="s">
        <v>1730</v>
      </c>
      <c r="AM67" s="17" t="s">
        <v>24</v>
      </c>
      <c r="AN67" s="17" t="s">
        <v>733</v>
      </c>
      <c r="AO67" s="17" t="s">
        <v>427</v>
      </c>
      <c r="AP67" s="17" t="s">
        <v>351</v>
      </c>
      <c r="AQ67" s="17" t="s">
        <v>734</v>
      </c>
      <c r="AR67" s="17" t="s">
        <v>372</v>
      </c>
      <c r="AS67" s="17" t="s">
        <v>352</v>
      </c>
      <c r="AT67" s="17" t="s">
        <v>353</v>
      </c>
      <c r="AU67" s="17" t="s">
        <v>428</v>
      </c>
      <c r="AV67" s="17" t="s">
        <v>373</v>
      </c>
      <c r="AX67" s="17" t="s">
        <v>354</v>
      </c>
      <c r="AY67" s="17" t="s">
        <v>24</v>
      </c>
      <c r="AZ67" s="17" t="s">
        <v>24</v>
      </c>
      <c r="BA67" s="17" t="s">
        <v>355</v>
      </c>
      <c r="BB67" s="17" t="s">
        <v>444</v>
      </c>
      <c r="BC67" s="17" t="s">
        <v>24</v>
      </c>
      <c r="BD67" s="17" t="s">
        <v>1731</v>
      </c>
      <c r="BE67" s="17" t="s">
        <v>1724</v>
      </c>
      <c r="BF67" s="17" t="s">
        <v>735</v>
      </c>
      <c r="BG67" s="17">
        <v>0</v>
      </c>
      <c r="BH67" s="17">
        <v>53204</v>
      </c>
      <c r="BI67" s="17" t="s">
        <v>25</v>
      </c>
      <c r="BJ67" s="17" t="s">
        <v>25</v>
      </c>
      <c r="BK67" s="17" t="s">
        <v>25</v>
      </c>
      <c r="BL67" s="17" t="s">
        <v>26</v>
      </c>
      <c r="BM67" s="17">
        <v>0</v>
      </c>
      <c r="BN67" s="17">
        <v>0</v>
      </c>
      <c r="BO67" s="17">
        <v>0</v>
      </c>
      <c r="BP67" s="17" t="s">
        <v>27</v>
      </c>
      <c r="BQ67" s="17">
        <v>0</v>
      </c>
      <c r="BR67" s="17">
        <v>0</v>
      </c>
      <c r="BS67" s="17">
        <v>0</v>
      </c>
      <c r="BT67" s="17" t="s">
        <v>88</v>
      </c>
      <c r="BU67" s="17">
        <v>0</v>
      </c>
      <c r="BV67" s="17">
        <v>0</v>
      </c>
      <c r="BW67" s="17">
        <v>0</v>
      </c>
      <c r="BX67" s="17" t="s">
        <v>396</v>
      </c>
      <c r="BY67" s="17" t="s">
        <v>562</v>
      </c>
      <c r="BZ67" s="17">
        <v>0</v>
      </c>
      <c r="CA67" s="17" t="s">
        <v>563</v>
      </c>
      <c r="CD67" s="17" t="s">
        <v>1732</v>
      </c>
      <c r="CE67" s="17" t="s">
        <v>32</v>
      </c>
      <c r="CF67" s="17" t="s">
        <v>1726</v>
      </c>
      <c r="CG67" s="17" t="s">
        <v>30</v>
      </c>
      <c r="CH67" s="17" t="s">
        <v>357</v>
      </c>
      <c r="CI67" s="17" t="s">
        <v>375</v>
      </c>
      <c r="CJ67" s="17" t="s">
        <v>376</v>
      </c>
      <c r="CK67" s="17" t="s">
        <v>376</v>
      </c>
      <c r="CL67" s="17" t="s">
        <v>385</v>
      </c>
      <c r="CM67" s="17" t="s">
        <v>443</v>
      </c>
      <c r="CN67" s="17" t="s">
        <v>393</v>
      </c>
      <c r="CO67" s="17" t="s">
        <v>25</v>
      </c>
      <c r="CP67" s="17" t="s">
        <v>382</v>
      </c>
      <c r="CQ67" s="17" t="s">
        <v>364</v>
      </c>
      <c r="CR67" s="17">
        <v>0.3</v>
      </c>
      <c r="CS67" s="17" t="s">
        <v>24</v>
      </c>
      <c r="CT67" s="17" t="s">
        <v>1733</v>
      </c>
      <c r="CU67" s="17" t="s">
        <v>31</v>
      </c>
      <c r="CZ67" s="17" t="s">
        <v>24</v>
      </c>
      <c r="DA67" s="17" t="s">
        <v>24</v>
      </c>
      <c r="DB67" s="17" t="s">
        <v>24</v>
      </c>
      <c r="DC67" s="17" t="s">
        <v>24</v>
      </c>
    </row>
    <row r="68" spans="1:107" x14ac:dyDescent="0.25">
      <c r="A68" s="17" t="s">
        <v>1096</v>
      </c>
      <c r="B68" s="17" t="s">
        <v>723</v>
      </c>
      <c r="C68" s="17" t="s">
        <v>426</v>
      </c>
      <c r="D68" s="17" t="s">
        <v>80</v>
      </c>
      <c r="E68" s="17">
        <v>1250</v>
      </c>
      <c r="F68" s="17" t="s">
        <v>96</v>
      </c>
      <c r="G68" s="17" t="s">
        <v>347</v>
      </c>
      <c r="H68" s="17" t="s">
        <v>348</v>
      </c>
      <c r="I68" s="17" t="s">
        <v>565</v>
      </c>
      <c r="J68" s="17" t="s">
        <v>566</v>
      </c>
      <c r="K68" s="17">
        <v>378000</v>
      </c>
      <c r="L68" s="17">
        <v>378000</v>
      </c>
      <c r="M68" s="17">
        <v>1</v>
      </c>
      <c r="N68" s="17">
        <v>0</v>
      </c>
      <c r="O68" s="17">
        <v>0</v>
      </c>
      <c r="P68" s="17">
        <v>1</v>
      </c>
      <c r="Q68" s="17">
        <v>378000</v>
      </c>
      <c r="R68" s="17" t="s">
        <v>384</v>
      </c>
      <c r="S68" s="17">
        <v>0</v>
      </c>
      <c r="T68" s="17">
        <v>3000000</v>
      </c>
      <c r="U68" s="17">
        <v>0</v>
      </c>
      <c r="V68" s="17">
        <v>3000000</v>
      </c>
      <c r="W68" s="17">
        <v>0</v>
      </c>
      <c r="X68" s="17">
        <v>0</v>
      </c>
      <c r="Y68" s="17">
        <v>3000000</v>
      </c>
      <c r="Z68" s="17">
        <v>0</v>
      </c>
      <c r="AA68" s="17" t="s">
        <v>23</v>
      </c>
      <c r="AB68" s="17" t="s">
        <v>350</v>
      </c>
      <c r="AC68" s="17" t="b">
        <v>1</v>
      </c>
      <c r="AD68" s="17">
        <v>0</v>
      </c>
      <c r="AE68" s="17" t="s">
        <v>23</v>
      </c>
      <c r="AF68" s="17" t="s">
        <v>23</v>
      </c>
      <c r="AG68" s="17" t="s">
        <v>97</v>
      </c>
      <c r="AH68" s="17">
        <v>45734</v>
      </c>
      <c r="AI68" s="17" t="s">
        <v>1093</v>
      </c>
      <c r="AJ68" s="17" t="s">
        <v>81</v>
      </c>
      <c r="AK68" s="17" t="s">
        <v>82</v>
      </c>
      <c r="AL68" s="17" t="s">
        <v>736</v>
      </c>
      <c r="AM68" s="17" t="s">
        <v>24</v>
      </c>
      <c r="AN68" s="17" t="s">
        <v>445</v>
      </c>
      <c r="AO68" s="17" t="s">
        <v>737</v>
      </c>
      <c r="AP68" s="17" t="s">
        <v>351</v>
      </c>
      <c r="AQ68" s="17" t="s">
        <v>738</v>
      </c>
      <c r="AR68" s="17" t="s">
        <v>1734</v>
      </c>
      <c r="AS68" s="17" t="s">
        <v>352</v>
      </c>
      <c r="AT68" s="17" t="s">
        <v>353</v>
      </c>
      <c r="AU68" s="17" t="s">
        <v>446</v>
      </c>
      <c r="AV68" s="17" t="s">
        <v>373</v>
      </c>
      <c r="AX68" s="17" t="s">
        <v>354</v>
      </c>
      <c r="AY68" s="17" t="s">
        <v>24</v>
      </c>
      <c r="AZ68" s="17" t="s">
        <v>24</v>
      </c>
      <c r="BA68" s="17" t="s">
        <v>355</v>
      </c>
      <c r="BB68" s="17" t="s">
        <v>739</v>
      </c>
      <c r="BC68" s="17" t="s">
        <v>24</v>
      </c>
      <c r="BD68" s="17" t="s">
        <v>356</v>
      </c>
      <c r="BE68" s="17" t="s">
        <v>1735</v>
      </c>
      <c r="BF68" s="17" t="s">
        <v>740</v>
      </c>
      <c r="BG68" s="17">
        <v>0</v>
      </c>
      <c r="BH68" s="17">
        <v>53205</v>
      </c>
      <c r="BI68" s="17" t="s">
        <v>25</v>
      </c>
      <c r="BJ68" s="17" t="s">
        <v>25</v>
      </c>
      <c r="BK68" s="17" t="s">
        <v>25</v>
      </c>
      <c r="BL68" s="17" t="s">
        <v>83</v>
      </c>
      <c r="BM68" s="17">
        <v>0</v>
      </c>
      <c r="BN68" s="17">
        <v>0</v>
      </c>
      <c r="BO68" s="17">
        <v>0</v>
      </c>
      <c r="BP68" s="17" t="s">
        <v>27</v>
      </c>
      <c r="BQ68" s="17">
        <v>0</v>
      </c>
      <c r="BR68" s="17">
        <v>0</v>
      </c>
      <c r="BS68" s="17">
        <v>0</v>
      </c>
      <c r="BT68" s="17" t="s">
        <v>741</v>
      </c>
      <c r="BU68" s="17">
        <v>0</v>
      </c>
      <c r="BV68" s="17">
        <v>0</v>
      </c>
      <c r="BW68" s="17">
        <v>0</v>
      </c>
      <c r="BX68" s="17" t="s">
        <v>623</v>
      </c>
      <c r="BY68" s="17" t="s">
        <v>742</v>
      </c>
      <c r="BZ68" s="17">
        <v>1</v>
      </c>
      <c r="CA68" s="17" t="s">
        <v>743</v>
      </c>
      <c r="CD68" s="17" t="s">
        <v>98</v>
      </c>
      <c r="CE68" s="17" t="s">
        <v>744</v>
      </c>
      <c r="CF68" s="17" t="s">
        <v>38</v>
      </c>
      <c r="CG68" s="17" t="s">
        <v>30</v>
      </c>
      <c r="CH68" s="17" t="s">
        <v>357</v>
      </c>
      <c r="CI68" s="17" t="s">
        <v>375</v>
      </c>
      <c r="CJ68" s="17" t="s">
        <v>443</v>
      </c>
      <c r="CK68" s="17" t="s">
        <v>400</v>
      </c>
      <c r="CL68" s="17" t="s">
        <v>1221</v>
      </c>
      <c r="CM68" s="17" t="s">
        <v>1222</v>
      </c>
      <c r="CN68" s="17" t="s">
        <v>370</v>
      </c>
      <c r="CO68" s="17" t="s">
        <v>25</v>
      </c>
      <c r="CP68" s="17" t="s">
        <v>368</v>
      </c>
      <c r="CQ68" s="17" t="s">
        <v>364</v>
      </c>
      <c r="CR68" s="17" t="s">
        <v>365</v>
      </c>
      <c r="CS68" s="17" t="s">
        <v>23</v>
      </c>
      <c r="CT68" s="17" t="s">
        <v>1265</v>
      </c>
      <c r="CU68" s="17" t="s">
        <v>31</v>
      </c>
      <c r="CZ68" s="17" t="s">
        <v>24</v>
      </c>
      <c r="DA68" s="17" t="s">
        <v>24</v>
      </c>
      <c r="DB68" s="17" t="s">
        <v>24</v>
      </c>
      <c r="DC68" s="17" t="s">
        <v>24</v>
      </c>
    </row>
    <row r="69" spans="1:107" x14ac:dyDescent="0.25">
      <c r="A69" s="17" t="s">
        <v>1099</v>
      </c>
      <c r="B69" s="17" t="s">
        <v>723</v>
      </c>
      <c r="C69" s="17" t="s">
        <v>426</v>
      </c>
      <c r="D69" s="17" t="s">
        <v>80</v>
      </c>
      <c r="E69" s="17">
        <v>1250</v>
      </c>
      <c r="F69" s="17" t="s">
        <v>99</v>
      </c>
      <c r="G69" s="17" t="s">
        <v>347</v>
      </c>
      <c r="H69" s="17" t="s">
        <v>348</v>
      </c>
      <c r="I69" s="17" t="s">
        <v>565</v>
      </c>
      <c r="J69" s="17" t="s">
        <v>566</v>
      </c>
      <c r="K69" s="17">
        <v>471700</v>
      </c>
      <c r="L69" s="17">
        <v>471700</v>
      </c>
      <c r="M69" s="17">
        <v>1</v>
      </c>
      <c r="N69" s="17">
        <v>0</v>
      </c>
      <c r="O69" s="17">
        <v>0</v>
      </c>
      <c r="P69" s="17">
        <v>1</v>
      </c>
      <c r="Q69" s="17">
        <v>471700</v>
      </c>
      <c r="R69" s="17" t="s">
        <v>384</v>
      </c>
      <c r="S69" s="17">
        <v>0</v>
      </c>
      <c r="T69" s="17">
        <v>1000000</v>
      </c>
      <c r="U69" s="17">
        <v>0</v>
      </c>
      <c r="V69" s="17">
        <v>1000000</v>
      </c>
      <c r="W69" s="17">
        <v>0</v>
      </c>
      <c r="X69" s="17">
        <v>0</v>
      </c>
      <c r="Y69" s="17">
        <v>1000000</v>
      </c>
      <c r="Z69" s="17">
        <v>0</v>
      </c>
      <c r="AA69" s="17" t="s">
        <v>23</v>
      </c>
      <c r="AB69" s="17" t="s">
        <v>350</v>
      </c>
      <c r="AC69" s="17" t="b">
        <v>1</v>
      </c>
      <c r="AD69" s="17">
        <v>0</v>
      </c>
      <c r="AE69" s="17" t="s">
        <v>23</v>
      </c>
      <c r="AF69" s="17" t="s">
        <v>23</v>
      </c>
      <c r="AG69" s="17" t="s">
        <v>100</v>
      </c>
      <c r="AH69" s="17" t="s">
        <v>1736</v>
      </c>
      <c r="AI69" s="17" t="s">
        <v>1093</v>
      </c>
      <c r="AJ69" s="17" t="s">
        <v>81</v>
      </c>
      <c r="AK69" s="17" t="s">
        <v>82</v>
      </c>
      <c r="AL69" s="17" t="s">
        <v>1737</v>
      </c>
      <c r="AM69" s="17" t="s">
        <v>24</v>
      </c>
      <c r="AN69" s="17" t="s">
        <v>445</v>
      </c>
      <c r="AO69" s="17" t="s">
        <v>394</v>
      </c>
      <c r="AP69" s="17" t="s">
        <v>351</v>
      </c>
      <c r="AQ69" s="17" t="s">
        <v>753</v>
      </c>
      <c r="AR69" s="17" t="s">
        <v>447</v>
      </c>
      <c r="AS69" s="17" t="s">
        <v>352</v>
      </c>
      <c r="AT69" s="17" t="s">
        <v>353</v>
      </c>
      <c r="AU69" s="17" t="s">
        <v>448</v>
      </c>
      <c r="AV69" s="17" t="s">
        <v>373</v>
      </c>
      <c r="AX69" s="17" t="s">
        <v>374</v>
      </c>
      <c r="AY69" s="17" t="s">
        <v>24</v>
      </c>
      <c r="AZ69" s="17" t="s">
        <v>24</v>
      </c>
      <c r="BA69" s="17" t="s">
        <v>355</v>
      </c>
      <c r="BB69" s="17" t="s">
        <v>754</v>
      </c>
      <c r="BC69" s="17" t="s">
        <v>24</v>
      </c>
      <c r="BD69" s="17" t="s">
        <v>356</v>
      </c>
      <c r="BE69" s="17" t="s">
        <v>1735</v>
      </c>
      <c r="BF69" s="17" t="s">
        <v>755</v>
      </c>
      <c r="BG69" s="17">
        <v>0</v>
      </c>
      <c r="BH69" s="17">
        <v>53204</v>
      </c>
      <c r="BI69" s="17" t="s">
        <v>25</v>
      </c>
      <c r="BJ69" s="17" t="s">
        <v>25</v>
      </c>
      <c r="BK69" s="17" t="s">
        <v>25</v>
      </c>
      <c r="BL69" s="17" t="s">
        <v>26</v>
      </c>
      <c r="BM69" s="17">
        <v>0</v>
      </c>
      <c r="BN69" s="17">
        <v>0</v>
      </c>
      <c r="BO69" s="17">
        <v>0</v>
      </c>
      <c r="BP69" s="17" t="s">
        <v>27</v>
      </c>
      <c r="BQ69" s="17">
        <v>0</v>
      </c>
      <c r="BR69" s="17">
        <v>0</v>
      </c>
      <c r="BS69" s="17">
        <v>0</v>
      </c>
      <c r="BT69" s="17" t="s">
        <v>88</v>
      </c>
      <c r="BU69" s="17">
        <v>0</v>
      </c>
      <c r="BV69" s="17">
        <v>0</v>
      </c>
      <c r="BW69" s="17">
        <v>0</v>
      </c>
      <c r="BX69" s="17" t="s">
        <v>623</v>
      </c>
      <c r="BY69" s="17" t="s">
        <v>756</v>
      </c>
      <c r="BZ69" s="17">
        <v>1</v>
      </c>
      <c r="CA69" s="17" t="s">
        <v>757</v>
      </c>
      <c r="CD69" s="17" t="s">
        <v>101</v>
      </c>
      <c r="CE69" s="17" t="s">
        <v>228</v>
      </c>
      <c r="CF69" s="17" t="s">
        <v>1738</v>
      </c>
      <c r="CG69" s="17" t="s">
        <v>30</v>
      </c>
      <c r="CH69" s="17" t="s">
        <v>357</v>
      </c>
      <c r="CI69" s="17" t="s">
        <v>375</v>
      </c>
      <c r="CJ69" s="17" t="s">
        <v>388</v>
      </c>
      <c r="CK69" s="17" t="s">
        <v>400</v>
      </c>
      <c r="CL69" s="17" t="s">
        <v>1221</v>
      </c>
      <c r="CM69" s="17" t="s">
        <v>1222</v>
      </c>
      <c r="CN69" s="17" t="s">
        <v>370</v>
      </c>
      <c r="CO69" s="17" t="s">
        <v>25</v>
      </c>
      <c r="CP69" s="17" t="s">
        <v>363</v>
      </c>
      <c r="CQ69" s="17" t="s">
        <v>364</v>
      </c>
      <c r="CR69" s="17" t="s">
        <v>365</v>
      </c>
      <c r="CS69" s="17" t="s">
        <v>23</v>
      </c>
      <c r="CT69" s="17" t="s">
        <v>1265</v>
      </c>
      <c r="CU69" s="17" t="s">
        <v>31</v>
      </c>
      <c r="CZ69" s="17" t="s">
        <v>24</v>
      </c>
      <c r="DA69" s="17" t="s">
        <v>24</v>
      </c>
      <c r="DB69" s="17" t="s">
        <v>24</v>
      </c>
      <c r="DC69" s="17" t="s">
        <v>24</v>
      </c>
    </row>
    <row r="70" spans="1:107" x14ac:dyDescent="0.25">
      <c r="A70" s="17" t="s">
        <v>1098</v>
      </c>
      <c r="B70" s="17" t="s">
        <v>723</v>
      </c>
      <c r="C70" s="17" t="s">
        <v>426</v>
      </c>
      <c r="D70" s="17" t="s">
        <v>80</v>
      </c>
      <c r="E70" s="17">
        <v>1250</v>
      </c>
      <c r="F70" s="17" t="s">
        <v>102</v>
      </c>
      <c r="G70" s="17" t="s">
        <v>347</v>
      </c>
      <c r="H70" s="17" t="s">
        <v>348</v>
      </c>
      <c r="I70" s="17" t="s">
        <v>565</v>
      </c>
      <c r="J70" s="17" t="s">
        <v>566</v>
      </c>
      <c r="K70" s="17">
        <v>185870</v>
      </c>
      <c r="L70" s="17">
        <v>185870</v>
      </c>
      <c r="M70" s="17">
        <v>1</v>
      </c>
      <c r="N70" s="17">
        <v>0</v>
      </c>
      <c r="O70" s="17">
        <v>0</v>
      </c>
      <c r="P70" s="17">
        <v>1</v>
      </c>
      <c r="Q70" s="17">
        <v>185870</v>
      </c>
      <c r="R70" s="17" t="s">
        <v>384</v>
      </c>
      <c r="S70" s="17">
        <v>0</v>
      </c>
      <c r="T70" s="17">
        <v>1700000</v>
      </c>
      <c r="U70" s="17">
        <v>0</v>
      </c>
      <c r="V70" s="17">
        <v>1700000</v>
      </c>
      <c r="W70" s="17">
        <v>0</v>
      </c>
      <c r="X70" s="17">
        <v>0</v>
      </c>
      <c r="Y70" s="17">
        <v>1700000</v>
      </c>
      <c r="Z70" s="17">
        <v>0</v>
      </c>
      <c r="AA70" s="17" t="s">
        <v>23</v>
      </c>
      <c r="AB70" s="17" t="s">
        <v>350</v>
      </c>
      <c r="AC70" s="17" t="b">
        <v>1</v>
      </c>
      <c r="AD70" s="17">
        <v>0</v>
      </c>
      <c r="AE70" s="17" t="s">
        <v>23</v>
      </c>
      <c r="AF70" s="17" t="s">
        <v>23</v>
      </c>
      <c r="AG70" s="17" t="s">
        <v>103</v>
      </c>
      <c r="AH70" s="17">
        <v>45734</v>
      </c>
      <c r="AI70" s="17" t="s">
        <v>1093</v>
      </c>
      <c r="AJ70" s="17" t="s">
        <v>81</v>
      </c>
      <c r="AK70" s="17" t="s">
        <v>82</v>
      </c>
      <c r="AL70" s="17" t="s">
        <v>1727</v>
      </c>
      <c r="AM70" s="17" t="s">
        <v>24</v>
      </c>
      <c r="AN70" s="17" t="s">
        <v>449</v>
      </c>
      <c r="AO70" s="17" t="s">
        <v>371</v>
      </c>
      <c r="AP70" s="17" t="s">
        <v>351</v>
      </c>
      <c r="AQ70" s="17" t="s">
        <v>749</v>
      </c>
      <c r="AR70" s="17" t="s">
        <v>431</v>
      </c>
      <c r="AS70" s="17" t="s">
        <v>352</v>
      </c>
      <c r="AT70" s="17" t="s">
        <v>353</v>
      </c>
      <c r="AU70" s="17" t="s">
        <v>432</v>
      </c>
      <c r="AV70" s="17" t="s">
        <v>373</v>
      </c>
      <c r="AX70" s="17" t="s">
        <v>354</v>
      </c>
      <c r="AY70" s="17" t="s">
        <v>24</v>
      </c>
      <c r="AZ70" s="17" t="s">
        <v>24</v>
      </c>
      <c r="BA70" s="17" t="s">
        <v>355</v>
      </c>
      <c r="BB70" s="17" t="s">
        <v>450</v>
      </c>
      <c r="BC70" s="17" t="s">
        <v>24</v>
      </c>
      <c r="BD70" s="17" t="s">
        <v>356</v>
      </c>
      <c r="BE70" s="17" t="s">
        <v>1739</v>
      </c>
      <c r="BF70" s="17" t="s">
        <v>451</v>
      </c>
      <c r="BG70" s="17">
        <v>0</v>
      </c>
      <c r="BH70" s="17">
        <v>53210</v>
      </c>
      <c r="BI70" s="17" t="s">
        <v>25</v>
      </c>
      <c r="BJ70" s="17" t="s">
        <v>25</v>
      </c>
      <c r="BK70" s="17" t="s">
        <v>25</v>
      </c>
      <c r="BL70" s="17" t="s">
        <v>83</v>
      </c>
      <c r="BM70" s="17">
        <v>0</v>
      </c>
      <c r="BN70" s="17">
        <v>0</v>
      </c>
      <c r="BO70" s="17">
        <v>0</v>
      </c>
      <c r="BP70" s="17" t="s">
        <v>27</v>
      </c>
      <c r="BQ70" s="17">
        <v>0</v>
      </c>
      <c r="BR70" s="17">
        <v>0</v>
      </c>
      <c r="BS70" s="17">
        <v>0</v>
      </c>
      <c r="BT70" s="17" t="s">
        <v>84</v>
      </c>
      <c r="BU70" s="17">
        <v>0</v>
      </c>
      <c r="BV70" s="17">
        <v>0</v>
      </c>
      <c r="BW70" s="17">
        <v>0</v>
      </c>
      <c r="BX70" s="17" t="s">
        <v>396</v>
      </c>
      <c r="BY70" s="17" t="s">
        <v>562</v>
      </c>
      <c r="BZ70" s="17">
        <v>0</v>
      </c>
      <c r="CA70" s="17" t="s">
        <v>563</v>
      </c>
      <c r="CD70" s="17" t="s">
        <v>1740</v>
      </c>
      <c r="CE70" s="17" t="s">
        <v>89</v>
      </c>
      <c r="CF70" s="17" t="s">
        <v>1729</v>
      </c>
      <c r="CG70" s="17" t="s">
        <v>30</v>
      </c>
      <c r="CH70" s="17" t="s">
        <v>357</v>
      </c>
      <c r="CI70" s="17" t="s">
        <v>376</v>
      </c>
      <c r="CJ70" s="17" t="s">
        <v>385</v>
      </c>
      <c r="CK70" s="17" t="s">
        <v>576</v>
      </c>
      <c r="CL70" s="17" t="s">
        <v>569</v>
      </c>
      <c r="CM70" s="17" t="s">
        <v>1222</v>
      </c>
      <c r="CN70" s="17" t="s">
        <v>393</v>
      </c>
      <c r="CO70" s="17" t="s">
        <v>25</v>
      </c>
      <c r="CP70" s="17" t="s">
        <v>368</v>
      </c>
      <c r="CQ70" s="17" t="s">
        <v>364</v>
      </c>
      <c r="CR70" s="17" t="s">
        <v>365</v>
      </c>
      <c r="CS70" s="17" t="s">
        <v>23</v>
      </c>
      <c r="CT70" s="17" t="s">
        <v>1332</v>
      </c>
      <c r="CU70" s="17" t="s">
        <v>31</v>
      </c>
      <c r="CZ70" s="17" t="s">
        <v>24</v>
      </c>
      <c r="DA70" s="17" t="s">
        <v>24</v>
      </c>
      <c r="DB70" s="17" t="s">
        <v>24</v>
      </c>
      <c r="DC70" s="17" t="s">
        <v>24</v>
      </c>
    </row>
    <row r="71" spans="1:107" x14ac:dyDescent="0.25">
      <c r="A71" s="17" t="s">
        <v>1100</v>
      </c>
      <c r="B71" s="17" t="s">
        <v>723</v>
      </c>
      <c r="C71" s="17" t="s">
        <v>426</v>
      </c>
      <c r="D71" s="17" t="s">
        <v>80</v>
      </c>
      <c r="E71" s="17">
        <v>1250</v>
      </c>
      <c r="F71" s="17" t="s">
        <v>758</v>
      </c>
      <c r="G71" s="17" t="s">
        <v>750</v>
      </c>
      <c r="H71" s="17" t="s">
        <v>751</v>
      </c>
      <c r="I71" s="17" t="s">
        <v>32</v>
      </c>
      <c r="J71" s="17" t="s">
        <v>32</v>
      </c>
      <c r="K71" s="17">
        <v>337500</v>
      </c>
      <c r="L71" s="17">
        <v>0</v>
      </c>
      <c r="M71" s="17">
        <v>0</v>
      </c>
      <c r="N71" s="17">
        <v>67500</v>
      </c>
      <c r="O71" s="17">
        <v>2</v>
      </c>
      <c r="P71" s="17">
        <v>2</v>
      </c>
      <c r="Q71" s="17">
        <v>67500</v>
      </c>
      <c r="R71" s="17" t="s">
        <v>349</v>
      </c>
      <c r="S71" s="17">
        <v>270000</v>
      </c>
      <c r="T71" s="17">
        <v>0</v>
      </c>
      <c r="U71" s="17">
        <v>0</v>
      </c>
      <c r="V71" s="17">
        <v>0</v>
      </c>
      <c r="W71" s="17">
        <v>0</v>
      </c>
      <c r="X71" s="17">
        <v>0</v>
      </c>
      <c r="Y71" s="17">
        <v>0</v>
      </c>
      <c r="Z71" s="17">
        <v>0</v>
      </c>
      <c r="AA71" s="17" t="s">
        <v>23</v>
      </c>
      <c r="AB71" s="17" t="s">
        <v>350</v>
      </c>
      <c r="AC71" s="17" t="b">
        <v>1</v>
      </c>
      <c r="AD71" s="17">
        <v>0</v>
      </c>
      <c r="AE71" s="17" t="s">
        <v>23</v>
      </c>
      <c r="AF71" s="17" t="s">
        <v>23</v>
      </c>
      <c r="AG71" s="17" t="s">
        <v>759</v>
      </c>
      <c r="AH71" s="17">
        <v>45751</v>
      </c>
      <c r="AI71" s="17" t="s">
        <v>1093</v>
      </c>
      <c r="AJ71" s="17" t="s">
        <v>81</v>
      </c>
      <c r="AK71" s="17" t="s">
        <v>82</v>
      </c>
      <c r="AL71" s="17" t="s">
        <v>1741</v>
      </c>
      <c r="AM71" s="17" t="s">
        <v>23</v>
      </c>
      <c r="AN71" s="17" t="s">
        <v>438</v>
      </c>
      <c r="AO71" s="17" t="s">
        <v>760</v>
      </c>
      <c r="AP71" s="17" t="s">
        <v>423</v>
      </c>
      <c r="AQ71" s="17" t="s">
        <v>24</v>
      </c>
      <c r="AR71" s="17" t="s">
        <v>761</v>
      </c>
      <c r="AS71" s="17" t="s">
        <v>352</v>
      </c>
      <c r="AT71" s="17" t="s">
        <v>353</v>
      </c>
      <c r="AU71" s="17" t="s">
        <v>439</v>
      </c>
      <c r="AV71" s="17" t="s">
        <v>373</v>
      </c>
      <c r="AX71" s="17" t="s">
        <v>396</v>
      </c>
      <c r="AY71" s="17" t="s">
        <v>24</v>
      </c>
      <c r="AZ71" s="17" t="s">
        <v>24</v>
      </c>
      <c r="BA71" s="17" t="s">
        <v>355</v>
      </c>
      <c r="BB71" s="17" t="s">
        <v>1742</v>
      </c>
      <c r="BC71" s="17" t="s">
        <v>24</v>
      </c>
      <c r="BD71" s="17" t="s">
        <v>440</v>
      </c>
      <c r="BE71" s="17" t="s">
        <v>1743</v>
      </c>
      <c r="BF71" s="17" t="s">
        <v>379</v>
      </c>
      <c r="BG71" s="17">
        <v>0</v>
      </c>
      <c r="BH71" s="17" t="s">
        <v>62</v>
      </c>
      <c r="BI71" s="17" t="s">
        <v>25</v>
      </c>
      <c r="BJ71" s="17" t="s">
        <v>25</v>
      </c>
      <c r="BK71" s="17" t="s">
        <v>25</v>
      </c>
      <c r="BL71" s="17" t="s">
        <v>63</v>
      </c>
      <c r="BM71" s="17">
        <v>0</v>
      </c>
      <c r="BN71" s="17">
        <v>0</v>
      </c>
      <c r="BO71" s="17">
        <v>0</v>
      </c>
      <c r="BP71" s="17" t="s">
        <v>62</v>
      </c>
      <c r="BQ71" s="17">
        <v>0</v>
      </c>
      <c r="BR71" s="17">
        <v>0</v>
      </c>
      <c r="BS71" s="17">
        <v>0</v>
      </c>
      <c r="BT71" s="17" t="s">
        <v>62</v>
      </c>
      <c r="BU71" s="17">
        <v>0</v>
      </c>
      <c r="BV71" s="17">
        <v>0</v>
      </c>
      <c r="BW71" s="17">
        <v>0</v>
      </c>
      <c r="BX71" s="17" t="s">
        <v>396</v>
      </c>
      <c r="BY71" s="17" t="s">
        <v>562</v>
      </c>
      <c r="BZ71" s="17">
        <v>0</v>
      </c>
      <c r="CA71" s="17" t="s">
        <v>563</v>
      </c>
      <c r="CD71" s="17" t="s">
        <v>762</v>
      </c>
      <c r="CE71" s="17" t="s">
        <v>763</v>
      </c>
      <c r="CF71" s="17" t="s">
        <v>752</v>
      </c>
      <c r="CG71" s="17" t="s">
        <v>78</v>
      </c>
      <c r="CH71" s="17" t="s">
        <v>425</v>
      </c>
      <c r="CI71" s="17" t="s">
        <v>425</v>
      </c>
      <c r="CJ71" s="17" t="s">
        <v>425</v>
      </c>
      <c r="CK71" s="17" t="s">
        <v>360</v>
      </c>
      <c r="CL71" s="17" t="s">
        <v>375</v>
      </c>
      <c r="CM71" s="17" t="s">
        <v>376</v>
      </c>
      <c r="CN71" s="17" t="s">
        <v>436</v>
      </c>
      <c r="CO71" s="17" t="s">
        <v>25</v>
      </c>
      <c r="CP71" s="17" t="s">
        <v>382</v>
      </c>
      <c r="CQ71" s="17" t="s">
        <v>24</v>
      </c>
      <c r="CR71" s="17">
        <v>1</v>
      </c>
      <c r="CS71" s="17" t="s">
        <v>24</v>
      </c>
      <c r="CT71" s="17" t="s">
        <v>724</v>
      </c>
      <c r="CU71" s="17" t="s">
        <v>79</v>
      </c>
      <c r="CZ71" s="17" t="s">
        <v>24</v>
      </c>
      <c r="DA71" s="17" t="s">
        <v>24</v>
      </c>
      <c r="DB71" s="17" t="s">
        <v>24</v>
      </c>
      <c r="DC71" s="17" t="s">
        <v>24</v>
      </c>
    </row>
    <row r="72" spans="1:107" x14ac:dyDescent="0.25">
      <c r="A72" s="17" t="s">
        <v>1101</v>
      </c>
      <c r="B72" s="17" t="s">
        <v>723</v>
      </c>
      <c r="C72" s="17" t="s">
        <v>426</v>
      </c>
      <c r="D72" s="17" t="s">
        <v>80</v>
      </c>
      <c r="E72" s="17">
        <v>1250</v>
      </c>
      <c r="F72" s="17" t="s">
        <v>764</v>
      </c>
      <c r="G72" s="17" t="s">
        <v>750</v>
      </c>
      <c r="H72" s="17" t="s">
        <v>751</v>
      </c>
      <c r="I72" s="17" t="s">
        <v>32</v>
      </c>
      <c r="J72" s="17" t="s">
        <v>32</v>
      </c>
      <c r="K72" s="17">
        <v>500000</v>
      </c>
      <c r="L72" s="17">
        <v>0</v>
      </c>
      <c r="M72" s="17">
        <v>0</v>
      </c>
      <c r="N72" s="17">
        <v>100000</v>
      </c>
      <c r="O72" s="17">
        <v>2</v>
      </c>
      <c r="P72" s="17">
        <v>2</v>
      </c>
      <c r="Q72" s="17">
        <v>100000</v>
      </c>
      <c r="R72" s="17" t="s">
        <v>349</v>
      </c>
      <c r="S72" s="17">
        <v>400000</v>
      </c>
      <c r="T72" s="17">
        <v>0</v>
      </c>
      <c r="U72" s="17">
        <v>0</v>
      </c>
      <c r="V72" s="17">
        <v>0</v>
      </c>
      <c r="W72" s="17">
        <v>0</v>
      </c>
      <c r="X72" s="17">
        <v>0</v>
      </c>
      <c r="Y72" s="17">
        <v>0</v>
      </c>
      <c r="Z72" s="17">
        <v>0</v>
      </c>
      <c r="AA72" s="17" t="s">
        <v>23</v>
      </c>
      <c r="AB72" s="17" t="s">
        <v>350</v>
      </c>
      <c r="AC72" s="17" t="b">
        <v>1</v>
      </c>
      <c r="AD72" s="17">
        <v>0</v>
      </c>
      <c r="AE72" s="17" t="s">
        <v>23</v>
      </c>
      <c r="AF72" s="17" t="s">
        <v>23</v>
      </c>
      <c r="AG72" s="17" t="s">
        <v>765</v>
      </c>
      <c r="AH72" s="17">
        <v>45383</v>
      </c>
      <c r="AI72" s="17" t="s">
        <v>1093</v>
      </c>
      <c r="AJ72" s="17" t="s">
        <v>81</v>
      </c>
      <c r="AK72" s="17" t="s">
        <v>82</v>
      </c>
      <c r="AL72" s="17" t="s">
        <v>1744</v>
      </c>
      <c r="AM72" s="17" t="s">
        <v>24</v>
      </c>
      <c r="AN72" s="17" t="s">
        <v>766</v>
      </c>
      <c r="AO72" s="17" t="s">
        <v>767</v>
      </c>
      <c r="AP72" s="17" t="s">
        <v>423</v>
      </c>
      <c r="AQ72" s="17" t="s">
        <v>24</v>
      </c>
      <c r="AR72" s="17" t="s">
        <v>372</v>
      </c>
      <c r="AS72" s="17" t="s">
        <v>352</v>
      </c>
      <c r="AT72" s="17" t="s">
        <v>353</v>
      </c>
      <c r="AU72" s="17" t="s">
        <v>435</v>
      </c>
      <c r="AV72" s="17" t="s">
        <v>373</v>
      </c>
      <c r="AX72" s="17" t="s">
        <v>396</v>
      </c>
      <c r="AY72" s="17" t="s">
        <v>24</v>
      </c>
      <c r="AZ72" s="17" t="s">
        <v>24</v>
      </c>
      <c r="BA72" s="17" t="s">
        <v>355</v>
      </c>
      <c r="BB72" s="17" t="s">
        <v>1745</v>
      </c>
      <c r="BC72" s="17" t="s">
        <v>24</v>
      </c>
      <c r="BD72" s="17" t="s">
        <v>768</v>
      </c>
      <c r="BE72" s="17" t="s">
        <v>1746</v>
      </c>
      <c r="BF72" s="17" t="s">
        <v>379</v>
      </c>
      <c r="BG72" s="17">
        <v>0</v>
      </c>
      <c r="BH72" s="17" t="s">
        <v>62</v>
      </c>
      <c r="BI72" s="17" t="s">
        <v>25</v>
      </c>
      <c r="BJ72" s="17" t="s">
        <v>25</v>
      </c>
      <c r="BK72" s="17" t="s">
        <v>25</v>
      </c>
      <c r="BL72" s="17" t="s">
        <v>63</v>
      </c>
      <c r="BM72" s="17">
        <v>0</v>
      </c>
      <c r="BN72" s="17">
        <v>0</v>
      </c>
      <c r="BO72" s="17">
        <v>0</v>
      </c>
      <c r="BP72" s="17" t="s">
        <v>62</v>
      </c>
      <c r="BQ72" s="17">
        <v>0</v>
      </c>
      <c r="BR72" s="17">
        <v>0</v>
      </c>
      <c r="BS72" s="17">
        <v>0</v>
      </c>
      <c r="BT72" s="17" t="s">
        <v>62</v>
      </c>
      <c r="BU72" s="17">
        <v>0</v>
      </c>
      <c r="BV72" s="17">
        <v>0</v>
      </c>
      <c r="BW72" s="17">
        <v>0</v>
      </c>
      <c r="BX72" s="17" t="s">
        <v>396</v>
      </c>
      <c r="BY72" s="17" t="s">
        <v>562</v>
      </c>
      <c r="BZ72" s="17">
        <v>0</v>
      </c>
      <c r="CA72" s="17" t="s">
        <v>563</v>
      </c>
      <c r="CD72" s="17" t="s">
        <v>769</v>
      </c>
      <c r="CE72" s="17" t="s">
        <v>770</v>
      </c>
      <c r="CF72" s="17" t="s">
        <v>752</v>
      </c>
      <c r="CG72" s="17" t="s">
        <v>78</v>
      </c>
      <c r="CH72" s="17" t="s">
        <v>425</v>
      </c>
      <c r="CI72" s="17" t="s">
        <v>425</v>
      </c>
      <c r="CJ72" s="17" t="s">
        <v>425</v>
      </c>
      <c r="CK72" s="17" t="s">
        <v>359</v>
      </c>
      <c r="CL72" s="17" t="s">
        <v>361</v>
      </c>
      <c r="CM72" s="17" t="s">
        <v>377</v>
      </c>
      <c r="CN72" s="17" t="s">
        <v>436</v>
      </c>
      <c r="CO72" s="17" t="s">
        <v>25</v>
      </c>
      <c r="CP72" s="17" t="s">
        <v>382</v>
      </c>
      <c r="CQ72" s="17" t="s">
        <v>24</v>
      </c>
      <c r="CR72" s="17">
        <v>1</v>
      </c>
      <c r="CS72" s="17" t="s">
        <v>24</v>
      </c>
      <c r="CT72" s="17" t="s">
        <v>724</v>
      </c>
      <c r="CU72" s="17" t="s">
        <v>79</v>
      </c>
      <c r="CZ72" s="17" t="s">
        <v>24</v>
      </c>
      <c r="DA72" s="17" t="s">
        <v>24</v>
      </c>
      <c r="DB72" s="17" t="s">
        <v>24</v>
      </c>
      <c r="DC72" s="17" t="s">
        <v>24</v>
      </c>
    </row>
    <row r="74" spans="1:107" x14ac:dyDescent="0.25">
      <c r="A74" s="17" t="s">
        <v>1747</v>
      </c>
      <c r="B74" s="17" t="s">
        <v>723</v>
      </c>
      <c r="C74" s="17" t="s">
        <v>426</v>
      </c>
      <c r="D74" s="17" t="s">
        <v>80</v>
      </c>
      <c r="E74" s="17">
        <v>1250</v>
      </c>
      <c r="F74" s="17" t="s">
        <v>1748</v>
      </c>
      <c r="G74" s="17" t="s">
        <v>565</v>
      </c>
      <c r="H74" s="17" t="s">
        <v>566</v>
      </c>
      <c r="I74" s="17" t="s">
        <v>32</v>
      </c>
      <c r="J74" s="17" t="s">
        <v>32</v>
      </c>
      <c r="K74" s="17">
        <v>246600</v>
      </c>
      <c r="L74" s="17">
        <v>0</v>
      </c>
      <c r="M74" s="17">
        <v>0</v>
      </c>
      <c r="N74" s="17">
        <v>246600</v>
      </c>
      <c r="O74" s="17">
        <v>2</v>
      </c>
      <c r="P74" s="17">
        <v>2</v>
      </c>
      <c r="Q74" s="17">
        <v>246600</v>
      </c>
      <c r="R74" s="17" t="s">
        <v>349</v>
      </c>
      <c r="S74" s="17">
        <v>0</v>
      </c>
      <c r="T74" s="17">
        <v>0</v>
      </c>
      <c r="U74" s="17">
        <v>0</v>
      </c>
      <c r="V74" s="17">
        <v>0</v>
      </c>
      <c r="W74" s="17">
        <v>0</v>
      </c>
      <c r="X74" s="17">
        <v>0</v>
      </c>
      <c r="Y74" s="17">
        <v>0</v>
      </c>
      <c r="Z74" s="17">
        <v>0</v>
      </c>
      <c r="AA74" s="17" t="s">
        <v>23</v>
      </c>
      <c r="AB74" s="17" t="s">
        <v>350</v>
      </c>
      <c r="AC74" s="17" t="b">
        <v>1</v>
      </c>
      <c r="AD74" s="17">
        <v>0</v>
      </c>
      <c r="AE74" s="17" t="s">
        <v>23</v>
      </c>
      <c r="AF74" s="17" t="s">
        <v>23</v>
      </c>
      <c r="AG74" s="17" t="s">
        <v>1749</v>
      </c>
      <c r="AH74" s="17">
        <v>45734</v>
      </c>
      <c r="AI74" s="17" t="s">
        <v>1093</v>
      </c>
      <c r="AJ74" s="17" t="s">
        <v>81</v>
      </c>
      <c r="AK74" s="17" t="s">
        <v>82</v>
      </c>
      <c r="AL74" s="17" t="s">
        <v>1750</v>
      </c>
      <c r="AM74" s="17" t="s">
        <v>24</v>
      </c>
      <c r="AN74" s="17" t="s">
        <v>1751</v>
      </c>
      <c r="AO74" s="17" t="s">
        <v>1752</v>
      </c>
      <c r="AP74" s="17" t="s">
        <v>351</v>
      </c>
      <c r="AQ74" s="17" t="s">
        <v>1753</v>
      </c>
      <c r="AR74" s="17" t="s">
        <v>372</v>
      </c>
      <c r="AS74" s="17" t="s">
        <v>352</v>
      </c>
      <c r="AT74" s="17" t="s">
        <v>353</v>
      </c>
      <c r="AU74" s="17" t="s">
        <v>353</v>
      </c>
      <c r="AV74" s="17" t="s">
        <v>1754</v>
      </c>
      <c r="AX74" s="17" t="s">
        <v>374</v>
      </c>
      <c r="AY74" s="17" t="s">
        <v>24</v>
      </c>
      <c r="AZ74" s="17" t="s">
        <v>24</v>
      </c>
      <c r="BA74" s="17" t="s">
        <v>355</v>
      </c>
      <c r="BB74" s="17" t="s">
        <v>1755</v>
      </c>
      <c r="BC74" s="17" t="s">
        <v>23</v>
      </c>
      <c r="BD74" s="17" t="s">
        <v>356</v>
      </c>
      <c r="BE74" s="17" t="s">
        <v>356</v>
      </c>
      <c r="BF74" s="17" t="s">
        <v>379</v>
      </c>
      <c r="BG74" s="17">
        <v>0</v>
      </c>
      <c r="BH74" s="17">
        <v>53205</v>
      </c>
      <c r="BI74" s="17" t="s">
        <v>25</v>
      </c>
      <c r="BJ74" s="17" t="s">
        <v>25</v>
      </c>
      <c r="BK74" s="17" t="s">
        <v>25</v>
      </c>
      <c r="BL74" s="17" t="s">
        <v>83</v>
      </c>
      <c r="BM74" s="17">
        <v>0</v>
      </c>
      <c r="BN74" s="17">
        <v>0</v>
      </c>
      <c r="BO74" s="17">
        <v>0</v>
      </c>
      <c r="BP74" s="17" t="s">
        <v>27</v>
      </c>
      <c r="BQ74" s="17">
        <v>0</v>
      </c>
      <c r="BR74" s="17">
        <v>0</v>
      </c>
      <c r="BS74" s="17">
        <v>0</v>
      </c>
      <c r="BT74" s="17" t="s">
        <v>1756</v>
      </c>
      <c r="BU74" s="17">
        <v>0</v>
      </c>
      <c r="BV74" s="17">
        <v>0</v>
      </c>
      <c r="BW74" s="17">
        <v>0</v>
      </c>
      <c r="BX74" s="17" t="s">
        <v>396</v>
      </c>
      <c r="BY74" s="17">
        <v>0</v>
      </c>
      <c r="BZ74" s="17">
        <v>0</v>
      </c>
      <c r="CA74" s="17" t="s">
        <v>881</v>
      </c>
      <c r="CD74" s="17" t="s">
        <v>1757</v>
      </c>
      <c r="CE74" s="17" t="s">
        <v>53</v>
      </c>
      <c r="CF74" s="17" t="s">
        <v>969</v>
      </c>
      <c r="CG74" s="17" t="s">
        <v>30</v>
      </c>
      <c r="CH74" s="17" t="s">
        <v>357</v>
      </c>
      <c r="CI74" s="17" t="s">
        <v>366</v>
      </c>
      <c r="CJ74" s="17" t="s">
        <v>361</v>
      </c>
      <c r="CK74" s="17" t="s">
        <v>375</v>
      </c>
      <c r="CL74" s="17" t="s">
        <v>376</v>
      </c>
      <c r="CM74" s="17" t="s">
        <v>388</v>
      </c>
      <c r="CN74" s="17" t="s">
        <v>367</v>
      </c>
      <c r="CO74" s="17" t="s">
        <v>25</v>
      </c>
      <c r="CP74" s="17" t="s">
        <v>382</v>
      </c>
      <c r="CQ74" s="17" t="s">
        <v>364</v>
      </c>
      <c r="CR74" s="17">
        <v>1</v>
      </c>
      <c r="CS74" s="17" t="s">
        <v>24</v>
      </c>
      <c r="CT74" s="17" t="s">
        <v>1758</v>
      </c>
      <c r="CU74" s="17" t="s">
        <v>31</v>
      </c>
      <c r="CZ74" s="17" t="s">
        <v>24</v>
      </c>
      <c r="DA74" s="17" t="s">
        <v>24</v>
      </c>
      <c r="DB74" s="17" t="s">
        <v>24</v>
      </c>
      <c r="DC74" s="17" t="s">
        <v>24</v>
      </c>
    </row>
    <row r="75" spans="1:107" x14ac:dyDescent="0.25">
      <c r="A75" s="17" t="s">
        <v>1759</v>
      </c>
      <c r="B75" s="17" t="s">
        <v>723</v>
      </c>
      <c r="C75" s="17" t="s">
        <v>426</v>
      </c>
      <c r="D75" s="17" t="s">
        <v>80</v>
      </c>
      <c r="E75" s="17">
        <v>1250</v>
      </c>
      <c r="F75" s="17" t="s">
        <v>1760</v>
      </c>
      <c r="G75" s="17" t="s">
        <v>383</v>
      </c>
      <c r="H75" s="17" t="s">
        <v>421</v>
      </c>
      <c r="I75" s="17" t="s">
        <v>32</v>
      </c>
      <c r="J75" s="17" t="s">
        <v>32</v>
      </c>
      <c r="K75" s="17">
        <v>1335000</v>
      </c>
      <c r="L75" s="17">
        <v>0</v>
      </c>
      <c r="M75" s="17">
        <v>0</v>
      </c>
      <c r="N75" s="17">
        <v>1335000</v>
      </c>
      <c r="O75" s="17">
        <v>2</v>
      </c>
      <c r="P75" s="17">
        <v>2</v>
      </c>
      <c r="Q75" s="17">
        <v>1335000</v>
      </c>
      <c r="R75" s="17" t="s">
        <v>349</v>
      </c>
      <c r="S75" s="17">
        <v>0</v>
      </c>
      <c r="T75" s="17">
        <v>0</v>
      </c>
      <c r="U75" s="17">
        <v>0</v>
      </c>
      <c r="V75" s="17">
        <v>0</v>
      </c>
      <c r="W75" s="17">
        <v>0</v>
      </c>
      <c r="X75" s="17">
        <v>0</v>
      </c>
      <c r="Y75" s="17">
        <v>0</v>
      </c>
      <c r="Z75" s="17">
        <v>0</v>
      </c>
      <c r="AA75" s="17" t="s">
        <v>23</v>
      </c>
      <c r="AB75" s="17" t="s">
        <v>350</v>
      </c>
      <c r="AC75" s="17" t="b">
        <v>1</v>
      </c>
      <c r="AD75" s="17">
        <v>0</v>
      </c>
      <c r="AE75" s="17" t="s">
        <v>23</v>
      </c>
      <c r="AF75" s="17" t="s">
        <v>23</v>
      </c>
      <c r="AG75" s="17" t="s">
        <v>1761</v>
      </c>
      <c r="AH75" s="17">
        <v>45734</v>
      </c>
      <c r="AI75" s="17" t="s">
        <v>1093</v>
      </c>
      <c r="AJ75" s="17" t="s">
        <v>81</v>
      </c>
      <c r="AK75" s="17" t="s">
        <v>82</v>
      </c>
      <c r="AL75" s="17" t="s">
        <v>1762</v>
      </c>
      <c r="AM75" s="17" t="s">
        <v>24</v>
      </c>
      <c r="AN75" s="17" t="s">
        <v>1751</v>
      </c>
      <c r="AO75" s="17" t="s">
        <v>1763</v>
      </c>
      <c r="AP75" s="17" t="s">
        <v>351</v>
      </c>
      <c r="AQ75" s="17" t="s">
        <v>1764</v>
      </c>
      <c r="AR75" s="17" t="s">
        <v>372</v>
      </c>
      <c r="AS75" s="17" t="s">
        <v>352</v>
      </c>
      <c r="AT75" s="17" t="s">
        <v>353</v>
      </c>
      <c r="AU75" s="17" t="s">
        <v>353</v>
      </c>
      <c r="AV75" s="17" t="s">
        <v>1754</v>
      </c>
      <c r="AX75" s="17" t="s">
        <v>374</v>
      </c>
      <c r="AY75" s="17" t="s">
        <v>24</v>
      </c>
      <c r="AZ75" s="17" t="s">
        <v>24</v>
      </c>
      <c r="BA75" s="17" t="s">
        <v>355</v>
      </c>
      <c r="BB75" s="17" t="s">
        <v>1765</v>
      </c>
      <c r="BC75" s="17" t="s">
        <v>23</v>
      </c>
      <c r="BD75" s="17" t="s">
        <v>356</v>
      </c>
      <c r="BE75" s="17" t="s">
        <v>356</v>
      </c>
      <c r="BF75" s="17" t="s">
        <v>379</v>
      </c>
      <c r="BG75" s="17">
        <v>0</v>
      </c>
      <c r="BH75" s="17">
        <v>53210</v>
      </c>
      <c r="BI75" s="17" t="s">
        <v>25</v>
      </c>
      <c r="BJ75" s="17" t="s">
        <v>25</v>
      </c>
      <c r="BK75" s="17" t="s">
        <v>25</v>
      </c>
      <c r="BL75" s="17" t="s">
        <v>83</v>
      </c>
      <c r="BM75" s="17">
        <v>0</v>
      </c>
      <c r="BN75" s="17">
        <v>0</v>
      </c>
      <c r="BO75" s="17">
        <v>0</v>
      </c>
      <c r="BP75" s="17" t="s">
        <v>27</v>
      </c>
      <c r="BQ75" s="17">
        <v>0</v>
      </c>
      <c r="BR75" s="17">
        <v>0</v>
      </c>
      <c r="BS75" s="17">
        <v>0</v>
      </c>
      <c r="BT75" s="17" t="s">
        <v>84</v>
      </c>
      <c r="BU75" s="17">
        <v>0</v>
      </c>
      <c r="BV75" s="17">
        <v>0</v>
      </c>
      <c r="BW75" s="17">
        <v>0</v>
      </c>
      <c r="BX75" s="17" t="s">
        <v>396</v>
      </c>
      <c r="BY75" s="17">
        <v>0</v>
      </c>
      <c r="BZ75" s="17">
        <v>0</v>
      </c>
      <c r="CA75" s="17" t="s">
        <v>881</v>
      </c>
      <c r="CD75" s="17" t="s">
        <v>1766</v>
      </c>
      <c r="CE75" s="17" t="s">
        <v>53</v>
      </c>
      <c r="CF75" s="17" t="s">
        <v>969</v>
      </c>
      <c r="CG75" s="17" t="s">
        <v>30</v>
      </c>
      <c r="CH75" s="17" t="s">
        <v>357</v>
      </c>
      <c r="CI75" s="17" t="s">
        <v>380</v>
      </c>
      <c r="CJ75" s="17" t="s">
        <v>359</v>
      </c>
      <c r="CK75" s="17" t="s">
        <v>377</v>
      </c>
      <c r="CL75" s="17" t="s">
        <v>375</v>
      </c>
      <c r="CM75" s="17" t="s">
        <v>376</v>
      </c>
      <c r="CN75" s="17" t="s">
        <v>367</v>
      </c>
      <c r="CO75" s="17" t="s">
        <v>25</v>
      </c>
      <c r="CP75" s="17" t="s">
        <v>382</v>
      </c>
      <c r="CQ75" s="17" t="s">
        <v>364</v>
      </c>
      <c r="CR75" s="17">
        <v>1</v>
      </c>
      <c r="CS75" s="17" t="s">
        <v>24</v>
      </c>
      <c r="CT75" s="17" t="s">
        <v>1758</v>
      </c>
      <c r="CU75" s="17" t="s">
        <v>31</v>
      </c>
      <c r="CZ75" s="17" t="s">
        <v>24</v>
      </c>
      <c r="DA75" s="17" t="s">
        <v>24</v>
      </c>
      <c r="DB75" s="17" t="s">
        <v>24</v>
      </c>
      <c r="DC75" s="17" t="s">
        <v>24</v>
      </c>
    </row>
    <row r="76" spans="1:107" x14ac:dyDescent="0.25">
      <c r="A76" s="17" t="s">
        <v>1767</v>
      </c>
      <c r="B76" s="17" t="s">
        <v>723</v>
      </c>
      <c r="C76" s="17" t="s">
        <v>426</v>
      </c>
      <c r="D76" s="17" t="s">
        <v>80</v>
      </c>
      <c r="E76" s="17">
        <v>1250</v>
      </c>
      <c r="F76" s="17" t="s">
        <v>1768</v>
      </c>
      <c r="G76" s="17" t="s">
        <v>383</v>
      </c>
      <c r="H76" s="17" t="s">
        <v>421</v>
      </c>
      <c r="I76" s="17" t="s">
        <v>32</v>
      </c>
      <c r="J76" s="17" t="s">
        <v>32</v>
      </c>
      <c r="K76" s="17">
        <v>1396670</v>
      </c>
      <c r="L76" s="17">
        <v>279334</v>
      </c>
      <c r="M76" s="17">
        <v>1</v>
      </c>
      <c r="N76" s="17">
        <v>0</v>
      </c>
      <c r="O76" s="17">
        <v>0</v>
      </c>
      <c r="P76" s="17">
        <v>1</v>
      </c>
      <c r="Q76" s="17">
        <v>279334</v>
      </c>
      <c r="R76" s="17" t="s">
        <v>384</v>
      </c>
      <c r="S76" s="17">
        <v>1117336</v>
      </c>
      <c r="T76" s="17">
        <v>0</v>
      </c>
      <c r="U76" s="17">
        <v>0</v>
      </c>
      <c r="V76" s="17">
        <v>0</v>
      </c>
      <c r="W76" s="17">
        <v>0</v>
      </c>
      <c r="X76" s="17">
        <v>0</v>
      </c>
      <c r="Y76" s="17">
        <v>0</v>
      </c>
      <c r="Z76" s="17">
        <v>0</v>
      </c>
      <c r="AA76" s="17" t="s">
        <v>23</v>
      </c>
      <c r="AB76" s="17" t="s">
        <v>350</v>
      </c>
      <c r="AC76" s="17" t="b">
        <v>1</v>
      </c>
      <c r="AD76" s="17">
        <v>0</v>
      </c>
      <c r="AE76" s="17" t="s">
        <v>23</v>
      </c>
      <c r="AF76" s="17" t="s">
        <v>23</v>
      </c>
      <c r="AG76" s="17" t="s">
        <v>1769</v>
      </c>
      <c r="AH76" s="17">
        <v>45734</v>
      </c>
      <c r="AI76" s="17" t="s">
        <v>1093</v>
      </c>
      <c r="AJ76" s="17" t="s">
        <v>81</v>
      </c>
      <c r="AK76" s="17" t="s">
        <v>82</v>
      </c>
      <c r="AL76" s="17" t="s">
        <v>1770</v>
      </c>
      <c r="AM76" s="17" t="s">
        <v>24</v>
      </c>
      <c r="AN76" s="17" t="s">
        <v>733</v>
      </c>
      <c r="AO76" s="17" t="s">
        <v>427</v>
      </c>
      <c r="AP76" s="17" t="s">
        <v>351</v>
      </c>
      <c r="AQ76" s="17" t="s">
        <v>24</v>
      </c>
      <c r="AR76" s="17" t="s">
        <v>372</v>
      </c>
      <c r="AS76" s="17" t="s">
        <v>352</v>
      </c>
      <c r="AT76" s="17" t="s">
        <v>353</v>
      </c>
      <c r="AU76" s="17" t="s">
        <v>428</v>
      </c>
      <c r="AV76" s="17" t="s">
        <v>373</v>
      </c>
      <c r="AX76" s="17" t="s">
        <v>354</v>
      </c>
      <c r="AY76" s="17" t="s">
        <v>24</v>
      </c>
      <c r="AZ76" s="17" t="s">
        <v>24</v>
      </c>
      <c r="BA76" s="17" t="s">
        <v>355</v>
      </c>
      <c r="BB76" s="17" t="s">
        <v>1771</v>
      </c>
      <c r="BC76" s="17" t="s">
        <v>24</v>
      </c>
      <c r="BD76" s="17" t="s">
        <v>1723</v>
      </c>
      <c r="BE76" s="17" t="s">
        <v>356</v>
      </c>
      <c r="BF76" s="17" t="s">
        <v>1772</v>
      </c>
      <c r="BG76" s="17">
        <v>0</v>
      </c>
      <c r="BH76" s="17">
        <v>53205</v>
      </c>
      <c r="BI76" s="17" t="s">
        <v>25</v>
      </c>
      <c r="BJ76" s="17" t="s">
        <v>25</v>
      </c>
      <c r="BK76" s="17" t="s">
        <v>25</v>
      </c>
      <c r="BL76" s="17" t="s">
        <v>83</v>
      </c>
      <c r="BM76" s="17">
        <v>0</v>
      </c>
      <c r="BN76" s="17">
        <v>0</v>
      </c>
      <c r="BO76" s="17">
        <v>0</v>
      </c>
      <c r="BP76" s="17" t="s">
        <v>27</v>
      </c>
      <c r="BQ76" s="17">
        <v>0</v>
      </c>
      <c r="BR76" s="17">
        <v>0</v>
      </c>
      <c r="BS76" s="17">
        <v>0</v>
      </c>
      <c r="BT76" s="17" t="s">
        <v>93</v>
      </c>
      <c r="BU76" s="17">
        <v>0</v>
      </c>
      <c r="BV76" s="17">
        <v>0</v>
      </c>
      <c r="BW76" s="17">
        <v>0</v>
      </c>
      <c r="BX76" s="17" t="s">
        <v>396</v>
      </c>
      <c r="BY76" s="17" t="s">
        <v>562</v>
      </c>
      <c r="BZ76" s="17">
        <v>0</v>
      </c>
      <c r="CA76" s="17" t="s">
        <v>563</v>
      </c>
      <c r="CD76" s="17" t="s">
        <v>1773</v>
      </c>
      <c r="CE76" s="17" t="s">
        <v>53</v>
      </c>
      <c r="CF76" s="17" t="s">
        <v>1726</v>
      </c>
      <c r="CG76" s="17" t="s">
        <v>30</v>
      </c>
      <c r="CH76" s="17" t="s">
        <v>357</v>
      </c>
      <c r="CI76" s="17" t="s">
        <v>375</v>
      </c>
      <c r="CJ76" s="17" t="s">
        <v>376</v>
      </c>
      <c r="CK76" s="17" t="s">
        <v>376</v>
      </c>
      <c r="CL76" s="17" t="s">
        <v>385</v>
      </c>
      <c r="CM76" s="17" t="s">
        <v>443</v>
      </c>
      <c r="CN76" s="17" t="s">
        <v>393</v>
      </c>
      <c r="CO76" s="17" t="s">
        <v>25</v>
      </c>
      <c r="CP76" s="17" t="s">
        <v>363</v>
      </c>
      <c r="CQ76" s="17" t="s">
        <v>364</v>
      </c>
      <c r="CR76" s="17">
        <v>0.3</v>
      </c>
      <c r="CS76" s="17" t="s">
        <v>24</v>
      </c>
      <c r="CT76" s="17" t="s">
        <v>1265</v>
      </c>
      <c r="CU76" s="17" t="s">
        <v>31</v>
      </c>
      <c r="CZ76" s="17" t="s">
        <v>24</v>
      </c>
      <c r="DA76" s="17" t="s">
        <v>24</v>
      </c>
      <c r="DB76" s="17" t="s">
        <v>24</v>
      </c>
      <c r="DC76" s="17" t="s">
        <v>24</v>
      </c>
    </row>
    <row r="77" spans="1:107" x14ac:dyDescent="0.25">
      <c r="A77" s="17" t="s">
        <v>1774</v>
      </c>
      <c r="B77" s="17" t="s">
        <v>723</v>
      </c>
      <c r="C77" s="17" t="s">
        <v>426</v>
      </c>
      <c r="D77" s="17" t="s">
        <v>80</v>
      </c>
      <c r="E77" s="17">
        <v>1250</v>
      </c>
      <c r="F77" s="17" t="s">
        <v>1775</v>
      </c>
      <c r="G77" s="17" t="s">
        <v>383</v>
      </c>
      <c r="H77" s="17" t="s">
        <v>421</v>
      </c>
      <c r="I77" s="17" t="s">
        <v>32</v>
      </c>
      <c r="J77" s="17" t="s">
        <v>32</v>
      </c>
      <c r="K77" s="17">
        <v>1432170</v>
      </c>
      <c r="L77" s="17">
        <v>0</v>
      </c>
      <c r="M77" s="17">
        <v>0</v>
      </c>
      <c r="N77" s="17">
        <v>1432170</v>
      </c>
      <c r="O77" s="17">
        <v>2</v>
      </c>
      <c r="P77" s="17">
        <v>2</v>
      </c>
      <c r="Q77" s="17">
        <v>1432170</v>
      </c>
      <c r="R77" s="17" t="s">
        <v>349</v>
      </c>
      <c r="S77" s="17">
        <v>0</v>
      </c>
      <c r="T77" s="17">
        <v>0</v>
      </c>
      <c r="U77" s="17">
        <v>0</v>
      </c>
      <c r="V77" s="17">
        <v>0</v>
      </c>
      <c r="W77" s="17">
        <v>0</v>
      </c>
      <c r="X77" s="17">
        <v>0</v>
      </c>
      <c r="Y77" s="17">
        <v>0</v>
      </c>
      <c r="Z77" s="17">
        <v>0</v>
      </c>
      <c r="AA77" s="17" t="s">
        <v>23</v>
      </c>
      <c r="AB77" s="17" t="s">
        <v>350</v>
      </c>
      <c r="AC77" s="17" t="b">
        <v>1</v>
      </c>
      <c r="AD77" s="17">
        <v>0</v>
      </c>
      <c r="AE77" s="17" t="s">
        <v>23</v>
      </c>
      <c r="AF77" s="17" t="s">
        <v>23</v>
      </c>
      <c r="AG77" s="17" t="s">
        <v>1776</v>
      </c>
      <c r="AH77" s="17">
        <v>45740</v>
      </c>
      <c r="AI77" s="17" t="s">
        <v>1093</v>
      </c>
      <c r="AJ77" s="17" t="s">
        <v>81</v>
      </c>
      <c r="AK77" s="17" t="s">
        <v>82</v>
      </c>
      <c r="AL77" s="17" t="s">
        <v>1777</v>
      </c>
      <c r="AM77" s="17" t="s">
        <v>24</v>
      </c>
      <c r="AN77" s="17" t="s">
        <v>1751</v>
      </c>
      <c r="AO77" s="17" t="s">
        <v>1778</v>
      </c>
      <c r="AP77" s="17" t="s">
        <v>351</v>
      </c>
      <c r="AQ77" s="17" t="s">
        <v>24</v>
      </c>
      <c r="AR77" s="17" t="s">
        <v>372</v>
      </c>
      <c r="AS77" s="17" t="s">
        <v>352</v>
      </c>
      <c r="AT77" s="17" t="s">
        <v>353</v>
      </c>
      <c r="AU77" s="17" t="s">
        <v>353</v>
      </c>
      <c r="AV77" s="17" t="s">
        <v>1754</v>
      </c>
      <c r="AX77" s="17" t="s">
        <v>374</v>
      </c>
      <c r="AY77" s="17" t="s">
        <v>24</v>
      </c>
      <c r="AZ77" s="17" t="s">
        <v>24</v>
      </c>
      <c r="BA77" s="17" t="s">
        <v>355</v>
      </c>
      <c r="BB77" s="17" t="s">
        <v>1779</v>
      </c>
      <c r="BC77" s="17" t="s">
        <v>23</v>
      </c>
      <c r="BD77" s="17" t="s">
        <v>356</v>
      </c>
      <c r="BE77" s="17" t="s">
        <v>356</v>
      </c>
      <c r="BF77" s="17" t="s">
        <v>379</v>
      </c>
      <c r="BG77" s="17">
        <v>0</v>
      </c>
      <c r="BH77" s="17">
        <v>53205</v>
      </c>
      <c r="BI77" s="17" t="s">
        <v>25</v>
      </c>
      <c r="BJ77" s="17" t="s">
        <v>25</v>
      </c>
      <c r="BK77" s="17" t="s">
        <v>25</v>
      </c>
      <c r="BL77" s="17" t="s">
        <v>83</v>
      </c>
      <c r="BM77" s="17">
        <v>0</v>
      </c>
      <c r="BN77" s="17">
        <v>0</v>
      </c>
      <c r="BO77" s="17">
        <v>0</v>
      </c>
      <c r="BP77" s="17" t="s">
        <v>27</v>
      </c>
      <c r="BQ77" s="17">
        <v>0</v>
      </c>
      <c r="BR77" s="17">
        <v>0</v>
      </c>
      <c r="BS77" s="17">
        <v>0</v>
      </c>
      <c r="BT77" s="17" t="s">
        <v>93</v>
      </c>
      <c r="BU77" s="17">
        <v>0</v>
      </c>
      <c r="BV77" s="17">
        <v>0</v>
      </c>
      <c r="BW77" s="17">
        <v>0</v>
      </c>
      <c r="BX77" s="17" t="s">
        <v>396</v>
      </c>
      <c r="BY77" s="17">
        <v>0</v>
      </c>
      <c r="BZ77" s="17">
        <v>0</v>
      </c>
      <c r="CA77" s="17" t="s">
        <v>881</v>
      </c>
      <c r="CD77" s="17" t="s">
        <v>1780</v>
      </c>
      <c r="CE77" s="17" t="s">
        <v>53</v>
      </c>
      <c r="CF77" s="17" t="s">
        <v>1361</v>
      </c>
      <c r="CG77" s="17" t="s">
        <v>30</v>
      </c>
      <c r="CH77" s="17" t="s">
        <v>357</v>
      </c>
      <c r="CI77" s="17" t="s">
        <v>359</v>
      </c>
      <c r="CJ77" s="17" t="s">
        <v>360</v>
      </c>
      <c r="CK77" s="17" t="s">
        <v>377</v>
      </c>
      <c r="CL77" s="17" t="s">
        <v>388</v>
      </c>
      <c r="CM77" s="17" t="s">
        <v>385</v>
      </c>
      <c r="CN77" s="17" t="s">
        <v>367</v>
      </c>
      <c r="CO77" s="17" t="s">
        <v>25</v>
      </c>
      <c r="CP77" s="17" t="s">
        <v>382</v>
      </c>
      <c r="CQ77" s="17" t="s">
        <v>364</v>
      </c>
      <c r="CR77" s="17">
        <v>0.9</v>
      </c>
      <c r="CS77" s="17" t="s">
        <v>24</v>
      </c>
      <c r="CT77" s="17" t="s">
        <v>1265</v>
      </c>
      <c r="CU77" s="17" t="s">
        <v>31</v>
      </c>
      <c r="CZ77" s="17" t="s">
        <v>24</v>
      </c>
      <c r="DA77" s="17" t="s">
        <v>24</v>
      </c>
      <c r="DB77" s="17" t="s">
        <v>24</v>
      </c>
      <c r="DC77" s="17" t="s">
        <v>24</v>
      </c>
    </row>
    <row r="78" spans="1:107" x14ac:dyDescent="0.25">
      <c r="A78" s="17" t="s">
        <v>1104</v>
      </c>
      <c r="B78" s="17" t="s">
        <v>789</v>
      </c>
      <c r="C78" s="17" t="s">
        <v>454</v>
      </c>
      <c r="D78" s="17" t="s">
        <v>107</v>
      </c>
      <c r="E78" s="17">
        <v>1275</v>
      </c>
      <c r="F78" s="17" t="s">
        <v>108</v>
      </c>
      <c r="G78" s="17" t="s">
        <v>347</v>
      </c>
      <c r="H78" s="17" t="s">
        <v>348</v>
      </c>
      <c r="I78" s="17" t="s">
        <v>565</v>
      </c>
      <c r="J78" s="17" t="s">
        <v>566</v>
      </c>
      <c r="K78" s="17">
        <v>800000</v>
      </c>
      <c r="L78" s="17">
        <v>800000</v>
      </c>
      <c r="M78" s="17">
        <v>1</v>
      </c>
      <c r="N78" s="17">
        <v>0</v>
      </c>
      <c r="O78" s="17">
        <v>0</v>
      </c>
      <c r="P78" s="17">
        <v>1</v>
      </c>
      <c r="Q78" s="17">
        <v>800000</v>
      </c>
      <c r="R78" s="17" t="s">
        <v>384</v>
      </c>
      <c r="S78" s="17">
        <v>0</v>
      </c>
      <c r="T78" s="17">
        <v>5000000</v>
      </c>
      <c r="U78" s="17">
        <v>0</v>
      </c>
      <c r="V78" s="17">
        <v>5000000</v>
      </c>
      <c r="W78" s="17">
        <v>0</v>
      </c>
      <c r="X78" s="17">
        <v>0</v>
      </c>
      <c r="Y78" s="17">
        <v>5000000</v>
      </c>
      <c r="Z78" s="17">
        <v>0</v>
      </c>
      <c r="AA78" s="17" t="s">
        <v>23</v>
      </c>
      <c r="AB78" s="17" t="s">
        <v>350</v>
      </c>
      <c r="AC78" s="17" t="b">
        <v>1</v>
      </c>
      <c r="AD78" s="17">
        <v>0</v>
      </c>
      <c r="AE78" s="17" t="s">
        <v>23</v>
      </c>
      <c r="AF78" s="17" t="s">
        <v>23</v>
      </c>
      <c r="AG78" s="17" t="s">
        <v>109</v>
      </c>
      <c r="AH78" s="17">
        <v>45754</v>
      </c>
      <c r="AI78" s="17" t="s">
        <v>110</v>
      </c>
      <c r="AJ78" s="17" t="s">
        <v>797</v>
      </c>
      <c r="AK78" s="17" t="s">
        <v>112</v>
      </c>
      <c r="AL78" s="17" t="s">
        <v>1781</v>
      </c>
      <c r="AM78" s="17" t="s">
        <v>23</v>
      </c>
      <c r="AN78" s="17" t="s">
        <v>798</v>
      </c>
      <c r="AO78" s="17" t="s">
        <v>799</v>
      </c>
      <c r="AP78" s="17" t="s">
        <v>392</v>
      </c>
      <c r="AQ78" s="17" t="s">
        <v>455</v>
      </c>
      <c r="AR78" s="17" t="s">
        <v>372</v>
      </c>
      <c r="AS78" s="17" t="s">
        <v>352</v>
      </c>
      <c r="AT78" s="17" t="s">
        <v>353</v>
      </c>
      <c r="AU78" s="17" t="s">
        <v>353</v>
      </c>
      <c r="AV78" s="17" t="s">
        <v>373</v>
      </c>
      <c r="AX78" s="17" t="s">
        <v>374</v>
      </c>
      <c r="AY78" s="17" t="s">
        <v>24</v>
      </c>
      <c r="AZ78" s="17" t="s">
        <v>24</v>
      </c>
      <c r="BA78" s="17" t="s">
        <v>355</v>
      </c>
      <c r="BB78" s="17" t="s">
        <v>800</v>
      </c>
      <c r="BC78" s="17" t="s">
        <v>24</v>
      </c>
      <c r="BD78" s="17" t="s">
        <v>356</v>
      </c>
      <c r="BE78" s="17" t="s">
        <v>1782</v>
      </c>
      <c r="BF78" s="17" t="s">
        <v>379</v>
      </c>
      <c r="BG78" s="17">
        <v>0</v>
      </c>
      <c r="BH78" s="17">
        <v>53226</v>
      </c>
      <c r="BI78" s="17" t="s">
        <v>25</v>
      </c>
      <c r="BJ78" s="17" t="s">
        <v>25</v>
      </c>
      <c r="BK78" s="17" t="s">
        <v>25</v>
      </c>
      <c r="BL78" s="17" t="s">
        <v>50</v>
      </c>
      <c r="BM78" s="17">
        <v>0</v>
      </c>
      <c r="BN78" s="17">
        <v>0</v>
      </c>
      <c r="BO78" s="17">
        <v>0</v>
      </c>
      <c r="BP78" s="17" t="s">
        <v>51</v>
      </c>
      <c r="BQ78" s="17">
        <v>0</v>
      </c>
      <c r="BR78" s="17">
        <v>0</v>
      </c>
      <c r="BS78" s="17">
        <v>0</v>
      </c>
      <c r="BT78" s="17" t="s">
        <v>801</v>
      </c>
      <c r="BU78" s="17">
        <v>0</v>
      </c>
      <c r="BV78" s="17">
        <v>0</v>
      </c>
      <c r="BW78" s="17">
        <v>0</v>
      </c>
      <c r="BX78" s="17" t="s">
        <v>396</v>
      </c>
      <c r="BY78" s="17" t="s">
        <v>562</v>
      </c>
      <c r="BZ78" s="17">
        <v>0</v>
      </c>
      <c r="CA78" s="17" t="s">
        <v>563</v>
      </c>
      <c r="CD78" s="17" t="s">
        <v>113</v>
      </c>
      <c r="CE78" s="17" t="s">
        <v>167</v>
      </c>
      <c r="CF78" s="17" t="s">
        <v>802</v>
      </c>
      <c r="CG78" s="17" t="s">
        <v>30</v>
      </c>
      <c r="CH78" s="17" t="s">
        <v>357</v>
      </c>
      <c r="CI78" s="17" t="s">
        <v>375</v>
      </c>
      <c r="CJ78" s="17" t="s">
        <v>388</v>
      </c>
      <c r="CK78" s="17" t="s">
        <v>576</v>
      </c>
      <c r="CL78" s="17" t="s">
        <v>400</v>
      </c>
      <c r="CM78" s="17" t="s">
        <v>1221</v>
      </c>
      <c r="CN78" s="17" t="s">
        <v>410</v>
      </c>
      <c r="CO78" s="17" t="s">
        <v>25</v>
      </c>
      <c r="CP78" s="17" t="s">
        <v>368</v>
      </c>
      <c r="CQ78" s="17" t="s">
        <v>364</v>
      </c>
      <c r="CR78" s="17" t="s">
        <v>365</v>
      </c>
      <c r="CS78" s="17" t="s">
        <v>23</v>
      </c>
      <c r="CT78" s="17" t="s">
        <v>1783</v>
      </c>
      <c r="CU78" s="17" t="s">
        <v>31</v>
      </c>
      <c r="CZ78" s="17" t="s">
        <v>24</v>
      </c>
      <c r="DA78" s="17" t="s">
        <v>24</v>
      </c>
      <c r="DB78" s="17" t="s">
        <v>24</v>
      </c>
      <c r="DC78" s="17" t="s">
        <v>24</v>
      </c>
    </row>
    <row r="79" spans="1:107" x14ac:dyDescent="0.25">
      <c r="A79" s="17" t="s">
        <v>1105</v>
      </c>
      <c r="B79" s="17" t="s">
        <v>789</v>
      </c>
      <c r="C79" s="17" t="s">
        <v>454</v>
      </c>
      <c r="D79" s="17" t="s">
        <v>107</v>
      </c>
      <c r="E79" s="17">
        <v>1275</v>
      </c>
      <c r="F79" s="17" t="s">
        <v>114</v>
      </c>
      <c r="G79" s="17" t="s">
        <v>347</v>
      </c>
      <c r="H79" s="17" t="s">
        <v>348</v>
      </c>
      <c r="I79" s="17" t="s">
        <v>565</v>
      </c>
      <c r="J79" s="17" t="s">
        <v>566</v>
      </c>
      <c r="K79" s="17">
        <v>202000</v>
      </c>
      <c r="L79" s="17">
        <v>202000</v>
      </c>
      <c r="M79" s="17">
        <v>1</v>
      </c>
      <c r="N79" s="17">
        <v>0</v>
      </c>
      <c r="O79" s="17">
        <v>0</v>
      </c>
      <c r="P79" s="17">
        <v>1</v>
      </c>
      <c r="Q79" s="17">
        <v>202000</v>
      </c>
      <c r="R79" s="17" t="s">
        <v>384</v>
      </c>
      <c r="S79" s="17">
        <v>0</v>
      </c>
      <c r="T79" s="17">
        <v>2000000</v>
      </c>
      <c r="U79" s="17">
        <v>0</v>
      </c>
      <c r="V79" s="17">
        <v>2000000</v>
      </c>
      <c r="W79" s="17">
        <v>0</v>
      </c>
      <c r="X79" s="17">
        <v>0</v>
      </c>
      <c r="Y79" s="17">
        <v>2000000</v>
      </c>
      <c r="Z79" s="17">
        <v>0</v>
      </c>
      <c r="AA79" s="17" t="s">
        <v>23</v>
      </c>
      <c r="AB79" s="17" t="s">
        <v>350</v>
      </c>
      <c r="AC79" s="17" t="b">
        <v>1</v>
      </c>
      <c r="AD79" s="17">
        <v>0</v>
      </c>
      <c r="AE79" s="17" t="s">
        <v>23</v>
      </c>
      <c r="AF79" s="17" t="s">
        <v>23</v>
      </c>
      <c r="AG79" s="17" t="s">
        <v>803</v>
      </c>
      <c r="AH79" s="17">
        <v>45754</v>
      </c>
      <c r="AI79" s="17" t="s">
        <v>110</v>
      </c>
      <c r="AJ79" s="17" t="s">
        <v>111</v>
      </c>
      <c r="AK79" s="17" t="s">
        <v>112</v>
      </c>
      <c r="AL79" s="17" t="s">
        <v>1784</v>
      </c>
      <c r="AM79" s="17" t="s">
        <v>24</v>
      </c>
      <c r="AN79" s="17" t="s">
        <v>804</v>
      </c>
      <c r="AO79" s="17" t="s">
        <v>805</v>
      </c>
      <c r="AP79" s="17" t="s">
        <v>351</v>
      </c>
      <c r="AQ79" s="17" t="s">
        <v>456</v>
      </c>
      <c r="AR79" s="17" t="s">
        <v>1785</v>
      </c>
      <c r="AS79" s="17" t="s">
        <v>352</v>
      </c>
      <c r="AT79" s="17" t="s">
        <v>353</v>
      </c>
      <c r="AU79" s="17" t="s">
        <v>353</v>
      </c>
      <c r="AV79" s="17" t="s">
        <v>373</v>
      </c>
      <c r="AX79" s="17" t="s">
        <v>374</v>
      </c>
      <c r="AY79" s="17" t="s">
        <v>24</v>
      </c>
      <c r="AZ79" s="17" t="s">
        <v>24</v>
      </c>
      <c r="BA79" s="17" t="s">
        <v>355</v>
      </c>
      <c r="BB79" s="17" t="s">
        <v>806</v>
      </c>
      <c r="BC79" s="17" t="s">
        <v>24</v>
      </c>
      <c r="BD79" s="17" t="s">
        <v>356</v>
      </c>
      <c r="BE79" s="17" t="s">
        <v>1782</v>
      </c>
      <c r="BF79" s="17" t="s">
        <v>379</v>
      </c>
      <c r="BG79" s="17">
        <v>0</v>
      </c>
      <c r="BH79" s="17">
        <v>53226</v>
      </c>
      <c r="BI79" s="17" t="s">
        <v>25</v>
      </c>
      <c r="BJ79" s="17" t="s">
        <v>25</v>
      </c>
      <c r="BK79" s="17" t="s">
        <v>25</v>
      </c>
      <c r="BL79" s="17" t="s">
        <v>50</v>
      </c>
      <c r="BM79" s="17">
        <v>0</v>
      </c>
      <c r="BN79" s="17">
        <v>0</v>
      </c>
      <c r="BO79" s="17">
        <v>0</v>
      </c>
      <c r="BP79" s="17" t="s">
        <v>51</v>
      </c>
      <c r="BQ79" s="17">
        <v>0</v>
      </c>
      <c r="BR79" s="17">
        <v>0</v>
      </c>
      <c r="BS79" s="17">
        <v>0</v>
      </c>
      <c r="BT79" s="17" t="s">
        <v>801</v>
      </c>
      <c r="BU79" s="17">
        <v>0</v>
      </c>
      <c r="BV79" s="17">
        <v>0</v>
      </c>
      <c r="BW79" s="17">
        <v>0</v>
      </c>
      <c r="BX79" s="17" t="s">
        <v>396</v>
      </c>
      <c r="BY79" s="17" t="s">
        <v>562</v>
      </c>
      <c r="BZ79" s="17">
        <v>0</v>
      </c>
      <c r="CA79" s="17" t="s">
        <v>563</v>
      </c>
      <c r="CD79" s="17" t="s">
        <v>1786</v>
      </c>
      <c r="CE79" s="17" t="s">
        <v>167</v>
      </c>
      <c r="CF79" s="17" t="s">
        <v>807</v>
      </c>
      <c r="CG79" s="17" t="s">
        <v>30</v>
      </c>
      <c r="CH79" s="17" t="s">
        <v>357</v>
      </c>
      <c r="CI79" s="17" t="s">
        <v>377</v>
      </c>
      <c r="CJ79" s="17" t="s">
        <v>376</v>
      </c>
      <c r="CK79" s="17" t="s">
        <v>400</v>
      </c>
      <c r="CL79" s="17" t="s">
        <v>569</v>
      </c>
      <c r="CM79" s="17" t="s">
        <v>1222</v>
      </c>
      <c r="CN79" s="17" t="s">
        <v>367</v>
      </c>
      <c r="CO79" s="17" t="s">
        <v>25</v>
      </c>
      <c r="CP79" s="17" t="s">
        <v>363</v>
      </c>
      <c r="CQ79" s="17" t="s">
        <v>364</v>
      </c>
      <c r="CR79" s="17" t="s">
        <v>365</v>
      </c>
      <c r="CS79" s="17" t="s">
        <v>23</v>
      </c>
      <c r="CT79" s="17" t="s">
        <v>1758</v>
      </c>
      <c r="CU79" s="17" t="s">
        <v>31</v>
      </c>
      <c r="CZ79" s="17" t="s">
        <v>24</v>
      </c>
      <c r="DA79" s="17" t="s">
        <v>24</v>
      </c>
      <c r="DB79" s="17" t="s">
        <v>24</v>
      </c>
      <c r="DC79" s="17" t="s">
        <v>24</v>
      </c>
    </row>
    <row r="80" spans="1:107" x14ac:dyDescent="0.25">
      <c r="A80" s="17" t="s">
        <v>1106</v>
      </c>
      <c r="B80" s="17" t="s">
        <v>789</v>
      </c>
      <c r="C80" s="17" t="s">
        <v>454</v>
      </c>
      <c r="D80" s="17" t="s">
        <v>107</v>
      </c>
      <c r="E80" s="17">
        <v>1275</v>
      </c>
      <c r="F80" s="17" t="s">
        <v>115</v>
      </c>
      <c r="G80" s="17" t="s">
        <v>347</v>
      </c>
      <c r="H80" s="17" t="s">
        <v>348</v>
      </c>
      <c r="I80" s="17" t="s">
        <v>565</v>
      </c>
      <c r="J80" s="17" t="s">
        <v>566</v>
      </c>
      <c r="K80" s="17">
        <v>181020</v>
      </c>
      <c r="L80" s="17">
        <v>181020</v>
      </c>
      <c r="M80" s="17">
        <v>1</v>
      </c>
      <c r="N80" s="17">
        <v>0</v>
      </c>
      <c r="O80" s="17">
        <v>0</v>
      </c>
      <c r="P80" s="17">
        <v>1</v>
      </c>
      <c r="Q80" s="17">
        <v>181020</v>
      </c>
      <c r="R80" s="17" t="s">
        <v>384</v>
      </c>
      <c r="S80" s="17">
        <v>0</v>
      </c>
      <c r="T80" s="17">
        <v>1300000</v>
      </c>
      <c r="U80" s="17">
        <v>0</v>
      </c>
      <c r="V80" s="17">
        <v>1300000</v>
      </c>
      <c r="W80" s="17">
        <v>0</v>
      </c>
      <c r="X80" s="17">
        <v>0</v>
      </c>
      <c r="Y80" s="17">
        <v>1300000</v>
      </c>
      <c r="Z80" s="17">
        <v>0</v>
      </c>
      <c r="AA80" s="17" t="s">
        <v>23</v>
      </c>
      <c r="AB80" s="17" t="s">
        <v>350</v>
      </c>
      <c r="AC80" s="17" t="b">
        <v>1</v>
      </c>
      <c r="AD80" s="17">
        <v>0</v>
      </c>
      <c r="AE80" s="17" t="s">
        <v>23</v>
      </c>
      <c r="AF80" s="17" t="s">
        <v>23</v>
      </c>
      <c r="AG80" s="17" t="s">
        <v>116</v>
      </c>
      <c r="AH80" s="17">
        <v>45754</v>
      </c>
      <c r="AI80" s="17" t="s">
        <v>110</v>
      </c>
      <c r="AJ80" s="17" t="s">
        <v>111</v>
      </c>
      <c r="AK80" s="17" t="s">
        <v>112</v>
      </c>
      <c r="AL80" s="17" t="s">
        <v>1787</v>
      </c>
      <c r="AM80" s="17" t="s">
        <v>24</v>
      </c>
      <c r="AN80" s="17" t="s">
        <v>457</v>
      </c>
      <c r="AO80" s="17" t="s">
        <v>1788</v>
      </c>
      <c r="AP80" s="17" t="s">
        <v>351</v>
      </c>
      <c r="AQ80" s="17" t="s">
        <v>24</v>
      </c>
      <c r="AR80" s="17" t="s">
        <v>372</v>
      </c>
      <c r="AS80" s="17" t="s">
        <v>352</v>
      </c>
      <c r="AT80" s="17" t="s">
        <v>353</v>
      </c>
      <c r="AU80" s="17" t="s">
        <v>353</v>
      </c>
      <c r="AV80" s="17" t="s">
        <v>373</v>
      </c>
      <c r="AX80" s="17" t="s">
        <v>374</v>
      </c>
      <c r="AY80" s="17" t="s">
        <v>24</v>
      </c>
      <c r="AZ80" s="17" t="s">
        <v>24</v>
      </c>
      <c r="BA80" s="17" t="s">
        <v>355</v>
      </c>
      <c r="BB80" s="17" t="s">
        <v>808</v>
      </c>
      <c r="BC80" s="17" t="s">
        <v>24</v>
      </c>
      <c r="BD80" s="17" t="s">
        <v>356</v>
      </c>
      <c r="BE80" s="17" t="s">
        <v>1789</v>
      </c>
      <c r="BF80" s="17" t="s">
        <v>379</v>
      </c>
      <c r="BG80" s="17">
        <v>0</v>
      </c>
      <c r="BH80" s="17">
        <v>53226</v>
      </c>
      <c r="BI80" s="17" t="s">
        <v>25</v>
      </c>
      <c r="BJ80" s="17" t="s">
        <v>25</v>
      </c>
      <c r="BK80" s="17" t="s">
        <v>25</v>
      </c>
      <c r="BL80" s="17" t="s">
        <v>50</v>
      </c>
      <c r="BM80" s="17">
        <v>0</v>
      </c>
      <c r="BN80" s="17">
        <v>0</v>
      </c>
      <c r="BO80" s="17">
        <v>0</v>
      </c>
      <c r="BP80" s="17" t="s">
        <v>51</v>
      </c>
      <c r="BQ80" s="17">
        <v>0</v>
      </c>
      <c r="BR80" s="17">
        <v>0</v>
      </c>
      <c r="BS80" s="17">
        <v>0</v>
      </c>
      <c r="BT80" s="17" t="s">
        <v>801</v>
      </c>
      <c r="BU80" s="17">
        <v>0</v>
      </c>
      <c r="BV80" s="17">
        <v>0</v>
      </c>
      <c r="BW80" s="17">
        <v>0</v>
      </c>
      <c r="BX80" s="17" t="s">
        <v>623</v>
      </c>
      <c r="BY80" s="17" t="s">
        <v>1790</v>
      </c>
      <c r="BZ80" s="17">
        <v>1</v>
      </c>
      <c r="CA80" s="17" t="s">
        <v>1791</v>
      </c>
      <c r="CD80" s="17" t="s">
        <v>117</v>
      </c>
      <c r="CE80" s="17" t="s">
        <v>167</v>
      </c>
      <c r="CF80" s="17" t="s">
        <v>809</v>
      </c>
      <c r="CG80" s="17" t="s">
        <v>30</v>
      </c>
      <c r="CH80" s="17" t="s">
        <v>357</v>
      </c>
      <c r="CI80" s="17" t="s">
        <v>375</v>
      </c>
      <c r="CJ80" s="17" t="s">
        <v>376</v>
      </c>
      <c r="CK80" s="17" t="s">
        <v>576</v>
      </c>
      <c r="CL80" s="17" t="s">
        <v>1221</v>
      </c>
      <c r="CM80" s="17" t="s">
        <v>569</v>
      </c>
      <c r="CN80" s="17" t="s">
        <v>367</v>
      </c>
      <c r="CO80" s="17" t="s">
        <v>25</v>
      </c>
      <c r="CP80" s="17" t="s">
        <v>368</v>
      </c>
      <c r="CQ80" s="17" t="s">
        <v>364</v>
      </c>
      <c r="CR80" s="17" t="s">
        <v>365</v>
      </c>
      <c r="CS80" s="17" t="s">
        <v>23</v>
      </c>
      <c r="CT80" s="17" t="s">
        <v>1528</v>
      </c>
      <c r="CU80" s="17" t="s">
        <v>31</v>
      </c>
      <c r="CZ80" s="17" t="s">
        <v>24</v>
      </c>
      <c r="DA80" s="17" t="s">
        <v>24</v>
      </c>
      <c r="DB80" s="17" t="s">
        <v>24</v>
      </c>
      <c r="DC80" s="17" t="s">
        <v>24</v>
      </c>
    </row>
    <row r="81" spans="1:107" x14ac:dyDescent="0.25">
      <c r="A81" s="17" t="s">
        <v>1792</v>
      </c>
      <c r="B81" s="17" t="s">
        <v>789</v>
      </c>
      <c r="C81" s="17" t="s">
        <v>454</v>
      </c>
      <c r="D81" s="17" t="s">
        <v>107</v>
      </c>
      <c r="E81" s="17">
        <v>1275</v>
      </c>
      <c r="F81" s="17" t="s">
        <v>1793</v>
      </c>
      <c r="G81" s="17" t="s">
        <v>750</v>
      </c>
      <c r="H81" s="17" t="s">
        <v>751</v>
      </c>
      <c r="I81" s="17" t="s">
        <v>32</v>
      </c>
      <c r="J81" s="17" t="s">
        <v>32</v>
      </c>
      <c r="K81" s="17">
        <v>7203000</v>
      </c>
      <c r="L81" s="17">
        <v>7203000</v>
      </c>
      <c r="M81" s="17">
        <v>1</v>
      </c>
      <c r="N81" s="17">
        <v>0</v>
      </c>
      <c r="O81" s="17">
        <v>0</v>
      </c>
      <c r="P81" s="17">
        <v>1</v>
      </c>
      <c r="Q81" s="17">
        <v>7203000</v>
      </c>
      <c r="R81" s="17" t="s">
        <v>384</v>
      </c>
      <c r="S81" s="17">
        <v>0</v>
      </c>
      <c r="T81" s="17">
        <v>0</v>
      </c>
      <c r="U81" s="17">
        <v>0</v>
      </c>
      <c r="V81" s="17">
        <v>0</v>
      </c>
      <c r="W81" s="17">
        <v>0</v>
      </c>
      <c r="X81" s="17">
        <v>0</v>
      </c>
      <c r="Y81" s="17">
        <v>0</v>
      </c>
      <c r="Z81" s="17">
        <v>0</v>
      </c>
      <c r="AA81" s="17" t="s">
        <v>23</v>
      </c>
      <c r="AB81" s="17" t="s">
        <v>350</v>
      </c>
      <c r="AC81" s="17" t="b">
        <v>1</v>
      </c>
      <c r="AD81" s="17">
        <v>0</v>
      </c>
      <c r="AE81" s="17" t="s">
        <v>23</v>
      </c>
      <c r="AF81" s="17" t="s">
        <v>23</v>
      </c>
      <c r="AG81" s="17" t="s">
        <v>1794</v>
      </c>
      <c r="AH81" s="17">
        <v>45435</v>
      </c>
      <c r="AI81" s="17" t="s">
        <v>110</v>
      </c>
      <c r="AJ81" s="17" t="s">
        <v>111</v>
      </c>
      <c r="AK81" s="17" t="s">
        <v>112</v>
      </c>
      <c r="AL81" s="17" t="s">
        <v>790</v>
      </c>
      <c r="AM81" s="17" t="s">
        <v>24</v>
      </c>
      <c r="AN81" s="17" t="s">
        <v>458</v>
      </c>
      <c r="AO81" s="17" t="s">
        <v>459</v>
      </c>
      <c r="AP81" s="17" t="s">
        <v>437</v>
      </c>
      <c r="AQ81" s="17" t="s">
        <v>24</v>
      </c>
      <c r="AR81" s="17" t="s">
        <v>372</v>
      </c>
      <c r="AS81" s="17" t="s">
        <v>352</v>
      </c>
      <c r="AT81" s="17" t="s">
        <v>353</v>
      </c>
      <c r="AU81" s="17" t="s">
        <v>353</v>
      </c>
      <c r="AV81" s="17" t="s">
        <v>373</v>
      </c>
      <c r="AX81" s="17" t="s">
        <v>396</v>
      </c>
      <c r="AY81" s="17" t="s">
        <v>24</v>
      </c>
      <c r="AZ81" s="17" t="s">
        <v>24</v>
      </c>
      <c r="BA81" s="17" t="s">
        <v>355</v>
      </c>
      <c r="BB81" s="17" t="s">
        <v>460</v>
      </c>
      <c r="BC81" s="17" t="s">
        <v>24</v>
      </c>
      <c r="BD81" s="17" t="s">
        <v>791</v>
      </c>
      <c r="BE81" s="17" t="s">
        <v>792</v>
      </c>
      <c r="BF81" s="17" t="s">
        <v>379</v>
      </c>
      <c r="BG81" s="17">
        <v>0</v>
      </c>
      <c r="BH81" s="17" t="s">
        <v>62</v>
      </c>
      <c r="BI81" s="17" t="s">
        <v>25</v>
      </c>
      <c r="BJ81" s="17" t="s">
        <v>25</v>
      </c>
      <c r="BK81" s="17" t="s">
        <v>25</v>
      </c>
      <c r="BL81" s="17" t="s">
        <v>63</v>
      </c>
      <c r="BM81" s="17">
        <v>0</v>
      </c>
      <c r="BN81" s="17">
        <v>0</v>
      </c>
      <c r="BO81" s="17">
        <v>0</v>
      </c>
      <c r="BP81" s="17" t="s">
        <v>62</v>
      </c>
      <c r="BQ81" s="17">
        <v>0</v>
      </c>
      <c r="BR81" s="17">
        <v>0</v>
      </c>
      <c r="BS81" s="17">
        <v>0</v>
      </c>
      <c r="BT81" s="17" t="s">
        <v>62</v>
      </c>
      <c r="BU81" s="17">
        <v>0</v>
      </c>
      <c r="BV81" s="17">
        <v>0</v>
      </c>
      <c r="BW81" s="17">
        <v>0</v>
      </c>
      <c r="BX81" s="17" t="s">
        <v>642</v>
      </c>
      <c r="BY81" s="17" t="s">
        <v>793</v>
      </c>
      <c r="BZ81" s="17">
        <v>1</v>
      </c>
      <c r="CA81" s="17" t="s">
        <v>794</v>
      </c>
      <c r="CD81" s="17" t="s">
        <v>795</v>
      </c>
      <c r="CE81" s="17" t="s">
        <v>32</v>
      </c>
      <c r="CF81" s="17" t="s">
        <v>110</v>
      </c>
      <c r="CG81" s="17" t="s">
        <v>78</v>
      </c>
      <c r="CH81" s="17" t="s">
        <v>425</v>
      </c>
      <c r="CI81" s="17" t="s">
        <v>425</v>
      </c>
      <c r="CJ81" s="17" t="s">
        <v>359</v>
      </c>
      <c r="CK81" s="17" t="s">
        <v>359</v>
      </c>
      <c r="CL81" s="17" t="s">
        <v>375</v>
      </c>
      <c r="CM81" s="17" t="s">
        <v>376</v>
      </c>
      <c r="CN81" s="17" t="s">
        <v>796</v>
      </c>
      <c r="CO81" s="17" t="s">
        <v>25</v>
      </c>
      <c r="CP81" s="17" t="s">
        <v>382</v>
      </c>
      <c r="CQ81" s="17" t="s">
        <v>24</v>
      </c>
      <c r="CR81" s="17">
        <v>1</v>
      </c>
      <c r="CS81" s="17" t="s">
        <v>24</v>
      </c>
      <c r="CT81" s="17" t="s">
        <v>682</v>
      </c>
      <c r="CU81" s="17" t="s">
        <v>79</v>
      </c>
      <c r="CZ81" s="17" t="s">
        <v>24</v>
      </c>
      <c r="DA81" s="17" t="s">
        <v>24</v>
      </c>
      <c r="DB81" s="17" t="s">
        <v>24</v>
      </c>
      <c r="DC81" s="17" t="s">
        <v>24</v>
      </c>
    </row>
    <row r="82" spans="1:107" x14ac:dyDescent="0.25">
      <c r="A82" s="17" t="s">
        <v>1795</v>
      </c>
      <c r="B82" s="17" t="s">
        <v>1796</v>
      </c>
      <c r="C82" s="17" t="s">
        <v>1797</v>
      </c>
      <c r="D82" s="17" t="s">
        <v>1798</v>
      </c>
      <c r="E82" s="17">
        <v>1200</v>
      </c>
      <c r="F82" s="17" t="s">
        <v>1799</v>
      </c>
      <c r="G82" s="17" t="s">
        <v>383</v>
      </c>
      <c r="H82" s="17" t="s">
        <v>421</v>
      </c>
      <c r="I82" s="17" t="s">
        <v>32</v>
      </c>
      <c r="J82" s="17" t="s">
        <v>32</v>
      </c>
      <c r="K82" s="17">
        <v>500000</v>
      </c>
      <c r="L82" s="17">
        <v>0</v>
      </c>
      <c r="M82" s="17">
        <v>0</v>
      </c>
      <c r="N82" s="17">
        <v>500000</v>
      </c>
      <c r="O82" s="17">
        <v>2</v>
      </c>
      <c r="P82" s="17">
        <v>2</v>
      </c>
      <c r="Q82" s="17">
        <v>500000</v>
      </c>
      <c r="R82" s="17" t="s">
        <v>349</v>
      </c>
      <c r="S82" s="17">
        <v>0</v>
      </c>
      <c r="T82" s="17">
        <v>0</v>
      </c>
      <c r="U82" s="17">
        <v>0</v>
      </c>
      <c r="V82" s="17">
        <v>0</v>
      </c>
      <c r="W82" s="17">
        <v>0</v>
      </c>
      <c r="X82" s="17">
        <v>0</v>
      </c>
      <c r="Y82" s="17">
        <v>0</v>
      </c>
      <c r="Z82" s="17">
        <v>0</v>
      </c>
      <c r="AA82" s="17" t="s">
        <v>23</v>
      </c>
      <c r="AB82" s="17" t="s">
        <v>350</v>
      </c>
      <c r="AC82" s="17" t="b">
        <v>1</v>
      </c>
      <c r="AD82" s="17">
        <v>0</v>
      </c>
      <c r="AE82" s="17" t="s">
        <v>23</v>
      </c>
      <c r="AF82" s="17" t="s">
        <v>23</v>
      </c>
      <c r="AG82" s="17" t="s">
        <v>1800</v>
      </c>
      <c r="AH82" s="17">
        <v>45764</v>
      </c>
      <c r="AI82" s="17" t="s">
        <v>1801</v>
      </c>
      <c r="AJ82" s="17" t="s">
        <v>1802</v>
      </c>
      <c r="AK82" s="17" t="s">
        <v>1803</v>
      </c>
      <c r="AL82" s="17" t="s">
        <v>1804</v>
      </c>
      <c r="AM82" s="17" t="s">
        <v>24</v>
      </c>
      <c r="AN82" s="17" t="s">
        <v>1805</v>
      </c>
      <c r="AO82" s="17" t="s">
        <v>371</v>
      </c>
      <c r="AP82" s="17" t="s">
        <v>424</v>
      </c>
      <c r="AQ82" s="17" t="s">
        <v>24</v>
      </c>
      <c r="AR82" s="17" t="s">
        <v>1806</v>
      </c>
      <c r="AS82" s="17" t="s">
        <v>352</v>
      </c>
      <c r="AT82" s="17" t="s">
        <v>353</v>
      </c>
      <c r="AU82" s="17" t="s">
        <v>353</v>
      </c>
      <c r="AV82" s="17" t="s">
        <v>373</v>
      </c>
      <c r="AX82" s="17" t="s">
        <v>396</v>
      </c>
      <c r="AY82" s="17" t="s">
        <v>24</v>
      </c>
      <c r="AZ82" s="17" t="s">
        <v>24</v>
      </c>
      <c r="BA82" s="17" t="s">
        <v>355</v>
      </c>
      <c r="BB82" s="17" t="s">
        <v>1807</v>
      </c>
      <c r="BC82" s="17" t="s">
        <v>24</v>
      </c>
      <c r="BD82" s="17" t="s">
        <v>1808</v>
      </c>
      <c r="BE82" s="17" t="s">
        <v>356</v>
      </c>
      <c r="BF82" s="17" t="s">
        <v>1809</v>
      </c>
      <c r="BG82" s="17">
        <v>0</v>
      </c>
      <c r="BH82" s="17">
        <v>53225</v>
      </c>
      <c r="BI82" s="17">
        <v>53227</v>
      </c>
      <c r="BJ82" s="17" t="s">
        <v>25</v>
      </c>
      <c r="BK82" s="17" t="s">
        <v>25</v>
      </c>
      <c r="BL82" s="17" t="s">
        <v>35</v>
      </c>
      <c r="BM82" s="17" t="s">
        <v>126</v>
      </c>
      <c r="BN82" s="17">
        <v>0</v>
      </c>
      <c r="BO82" s="17">
        <v>0</v>
      </c>
      <c r="BP82" s="17" t="s">
        <v>27</v>
      </c>
      <c r="BQ82" s="17">
        <v>0</v>
      </c>
      <c r="BR82" s="17">
        <v>0</v>
      </c>
      <c r="BS82" s="17">
        <v>0</v>
      </c>
      <c r="BT82" s="17" t="s">
        <v>62</v>
      </c>
      <c r="BU82" s="17">
        <v>0</v>
      </c>
      <c r="BV82" s="17">
        <v>0</v>
      </c>
      <c r="BW82" s="17">
        <v>0</v>
      </c>
      <c r="BX82" s="17" t="s">
        <v>396</v>
      </c>
      <c r="BY82" s="17" t="s">
        <v>562</v>
      </c>
      <c r="BZ82" s="17">
        <v>0</v>
      </c>
      <c r="CA82" s="17" t="s">
        <v>563</v>
      </c>
      <c r="CD82" s="17" t="s">
        <v>1810</v>
      </c>
      <c r="CE82" s="17" t="s">
        <v>1811</v>
      </c>
      <c r="CF82" s="17" t="s">
        <v>1801</v>
      </c>
      <c r="CG82" s="17" t="s">
        <v>78</v>
      </c>
      <c r="CH82" s="17" t="s">
        <v>425</v>
      </c>
      <c r="CI82" s="17" t="s">
        <v>360</v>
      </c>
      <c r="CJ82" s="17" t="s">
        <v>360</v>
      </c>
      <c r="CK82" s="17" t="s">
        <v>366</v>
      </c>
      <c r="CL82" s="17" t="s">
        <v>366</v>
      </c>
      <c r="CM82" s="17" t="s">
        <v>361</v>
      </c>
      <c r="CN82" s="17" t="s">
        <v>381</v>
      </c>
      <c r="CO82" s="17" t="s">
        <v>25</v>
      </c>
      <c r="CP82" s="17" t="s">
        <v>363</v>
      </c>
      <c r="CQ82" s="17" t="s">
        <v>23</v>
      </c>
      <c r="CR82" s="17" t="s">
        <v>365</v>
      </c>
      <c r="CS82" s="17" t="s">
        <v>24</v>
      </c>
      <c r="CT82" s="17" t="s">
        <v>1812</v>
      </c>
      <c r="CU82" s="17" t="s">
        <v>79</v>
      </c>
      <c r="CZ82" s="17" t="s">
        <v>24</v>
      </c>
      <c r="DA82" s="17" t="s">
        <v>24</v>
      </c>
      <c r="DB82" s="17" t="s">
        <v>24</v>
      </c>
      <c r="DC82" s="17" t="s">
        <v>24</v>
      </c>
    </row>
    <row r="87" spans="1:107" x14ac:dyDescent="0.25">
      <c r="A87" s="17" t="s">
        <v>1891</v>
      </c>
      <c r="B87" s="17" t="s">
        <v>789</v>
      </c>
      <c r="C87" s="17" t="s">
        <v>454</v>
      </c>
      <c r="D87" s="17" t="s">
        <v>107</v>
      </c>
      <c r="E87" s="17">
        <v>1275</v>
      </c>
      <c r="F87" s="17" t="s">
        <v>1892</v>
      </c>
      <c r="G87" s="17" t="s">
        <v>347</v>
      </c>
      <c r="H87" s="17" t="s">
        <v>348</v>
      </c>
      <c r="I87" s="17" t="s">
        <v>565</v>
      </c>
      <c r="J87" s="17" t="s">
        <v>566</v>
      </c>
      <c r="K87" s="17">
        <v>428750</v>
      </c>
      <c r="L87" s="17">
        <v>428750</v>
      </c>
      <c r="M87" s="17">
        <v>1</v>
      </c>
      <c r="N87" s="17">
        <v>0</v>
      </c>
      <c r="O87" s="17">
        <v>0</v>
      </c>
      <c r="P87" s="17">
        <v>1</v>
      </c>
      <c r="Q87" s="17">
        <v>428750</v>
      </c>
      <c r="R87" s="17" t="s">
        <v>384</v>
      </c>
      <c r="S87" s="17">
        <v>0</v>
      </c>
      <c r="T87" s="17">
        <v>6859510</v>
      </c>
      <c r="U87" s="17">
        <v>0</v>
      </c>
      <c r="V87" s="17">
        <v>6859510</v>
      </c>
      <c r="W87" s="17">
        <v>0</v>
      </c>
      <c r="X87" s="17">
        <v>0</v>
      </c>
      <c r="Y87" s="17">
        <v>6859510</v>
      </c>
      <c r="Z87" s="17">
        <v>0</v>
      </c>
      <c r="AA87" s="17" t="s">
        <v>23</v>
      </c>
      <c r="AB87" s="17" t="s">
        <v>350</v>
      </c>
      <c r="AC87" s="17" t="b">
        <v>1</v>
      </c>
      <c r="AD87" s="17">
        <v>0</v>
      </c>
      <c r="AE87" s="17" t="s">
        <v>491</v>
      </c>
      <c r="AF87" s="17" t="s">
        <v>23</v>
      </c>
      <c r="AG87" s="17" t="s">
        <v>1893</v>
      </c>
      <c r="AH87" s="17">
        <v>45757</v>
      </c>
      <c r="AI87" s="17" t="s">
        <v>110</v>
      </c>
      <c r="AJ87" s="17" t="s">
        <v>111</v>
      </c>
      <c r="AK87" s="17" t="s">
        <v>112</v>
      </c>
      <c r="AL87" s="17" t="s">
        <v>1894</v>
      </c>
      <c r="AM87" s="17" t="s">
        <v>24</v>
      </c>
      <c r="AN87" s="17" t="s">
        <v>1895</v>
      </c>
      <c r="AO87" s="17" t="s">
        <v>1896</v>
      </c>
      <c r="AP87" s="17" t="s">
        <v>351</v>
      </c>
      <c r="AQ87" s="17" t="s">
        <v>1897</v>
      </c>
      <c r="AR87" s="17" t="s">
        <v>1898</v>
      </c>
      <c r="AS87" s="17" t="s">
        <v>352</v>
      </c>
      <c r="AT87" s="17" t="s">
        <v>353</v>
      </c>
      <c r="AU87" s="17" t="s">
        <v>353</v>
      </c>
      <c r="AV87" s="17" t="s">
        <v>373</v>
      </c>
      <c r="AX87" s="17" t="s">
        <v>374</v>
      </c>
      <c r="AY87" s="17" t="s">
        <v>24</v>
      </c>
      <c r="AZ87" s="17" t="s">
        <v>24</v>
      </c>
      <c r="BA87" s="17" t="s">
        <v>355</v>
      </c>
      <c r="BB87" s="17" t="s">
        <v>1899</v>
      </c>
      <c r="BC87" s="17" t="s">
        <v>24</v>
      </c>
      <c r="BD87" s="17" t="s">
        <v>356</v>
      </c>
      <c r="BE87" s="17" t="s">
        <v>356</v>
      </c>
      <c r="BF87" s="17" t="s">
        <v>1900</v>
      </c>
      <c r="BG87" s="17">
        <v>0</v>
      </c>
      <c r="BH87" s="17">
        <v>53226</v>
      </c>
      <c r="BI87" s="17" t="s">
        <v>25</v>
      </c>
      <c r="BJ87" s="17" t="s">
        <v>25</v>
      </c>
      <c r="BK87" s="17" t="s">
        <v>25</v>
      </c>
      <c r="BL87" s="17" t="s">
        <v>50</v>
      </c>
      <c r="BM87" s="17">
        <v>0</v>
      </c>
      <c r="BN87" s="17">
        <v>0</v>
      </c>
      <c r="BO87" s="17">
        <v>0</v>
      </c>
      <c r="BP87" s="17" t="s">
        <v>51</v>
      </c>
      <c r="BQ87" s="17">
        <v>0</v>
      </c>
      <c r="BR87" s="17">
        <v>0</v>
      </c>
      <c r="BS87" s="17">
        <v>0</v>
      </c>
      <c r="BT87" s="17" t="s">
        <v>801</v>
      </c>
      <c r="BU87" s="17">
        <v>0</v>
      </c>
      <c r="BV87" s="17">
        <v>0</v>
      </c>
      <c r="BW87" s="17">
        <v>0</v>
      </c>
      <c r="BX87" s="17" t="s">
        <v>623</v>
      </c>
      <c r="BY87" s="17" t="s">
        <v>1901</v>
      </c>
      <c r="BZ87" s="17">
        <v>1</v>
      </c>
      <c r="CA87" s="17" t="s">
        <v>1902</v>
      </c>
      <c r="CD87" s="17" t="s">
        <v>1903</v>
      </c>
      <c r="CE87" s="17" t="s">
        <v>167</v>
      </c>
      <c r="CF87" s="17" t="s">
        <v>1065</v>
      </c>
      <c r="CG87" s="17" t="s">
        <v>30</v>
      </c>
      <c r="CH87" s="17" t="s">
        <v>1904</v>
      </c>
      <c r="CI87" s="17" t="s">
        <v>375</v>
      </c>
      <c r="CJ87" s="17" t="s">
        <v>376</v>
      </c>
      <c r="CK87" s="17" t="s">
        <v>400</v>
      </c>
      <c r="CL87" s="17" t="s">
        <v>1203</v>
      </c>
      <c r="CM87" s="17" t="s">
        <v>826</v>
      </c>
      <c r="CN87" s="17" t="s">
        <v>393</v>
      </c>
      <c r="CO87" s="17" t="s">
        <v>25</v>
      </c>
      <c r="CP87" s="17" t="s">
        <v>363</v>
      </c>
      <c r="CQ87" s="17" t="s">
        <v>364</v>
      </c>
      <c r="CR87" s="17" t="s">
        <v>365</v>
      </c>
      <c r="CS87" s="17" t="s">
        <v>23</v>
      </c>
      <c r="CT87" s="17" t="s">
        <v>1265</v>
      </c>
      <c r="CU87" s="17" t="s">
        <v>31</v>
      </c>
      <c r="CZ87" s="17" t="s">
        <v>24</v>
      </c>
      <c r="DA87" s="17" t="s">
        <v>24</v>
      </c>
      <c r="DB87" s="17" t="s">
        <v>24</v>
      </c>
      <c r="DC87" s="17" t="s">
        <v>24</v>
      </c>
    </row>
    <row r="88" spans="1:107" x14ac:dyDescent="0.25">
      <c r="A88" s="17" t="s">
        <v>1108</v>
      </c>
      <c r="B88" s="17" t="s">
        <v>810</v>
      </c>
      <c r="C88" s="17" t="s">
        <v>461</v>
      </c>
      <c r="D88" s="17" t="s">
        <v>118</v>
      </c>
      <c r="E88" s="17">
        <v>1200</v>
      </c>
      <c r="F88" s="17" t="s">
        <v>831</v>
      </c>
      <c r="G88" s="17" t="s">
        <v>467</v>
      </c>
      <c r="H88" s="17" t="s">
        <v>468</v>
      </c>
      <c r="I88" s="17" t="s">
        <v>565</v>
      </c>
      <c r="J88" s="17" t="s">
        <v>566</v>
      </c>
      <c r="K88" s="17">
        <v>600000</v>
      </c>
      <c r="L88" s="17">
        <v>600000</v>
      </c>
      <c r="M88" s="17">
        <v>1</v>
      </c>
      <c r="N88" s="17">
        <v>0</v>
      </c>
      <c r="O88" s="17">
        <v>0</v>
      </c>
      <c r="P88" s="17">
        <v>1</v>
      </c>
      <c r="Q88" s="17">
        <v>600000</v>
      </c>
      <c r="R88" s="17" t="s">
        <v>384</v>
      </c>
      <c r="S88" s="17">
        <v>0</v>
      </c>
      <c r="T88" s="17">
        <v>7300000</v>
      </c>
      <c r="U88" s="17">
        <v>5656312</v>
      </c>
      <c r="V88" s="17">
        <v>0</v>
      </c>
      <c r="W88" s="17">
        <v>0</v>
      </c>
      <c r="X88" s="17">
        <v>0</v>
      </c>
      <c r="Y88" s="17">
        <v>5656312</v>
      </c>
      <c r="Z88" s="17">
        <v>1643688</v>
      </c>
      <c r="AA88" s="17" t="s">
        <v>23</v>
      </c>
      <c r="AB88" s="17" t="s">
        <v>350</v>
      </c>
      <c r="AC88" s="17" t="b">
        <v>1</v>
      </c>
      <c r="AD88" s="17">
        <v>0</v>
      </c>
      <c r="AE88" s="17" t="s">
        <v>23</v>
      </c>
      <c r="AF88" s="17" t="s">
        <v>23</v>
      </c>
      <c r="AG88" s="17" t="s">
        <v>832</v>
      </c>
      <c r="AH88" s="17">
        <v>45765</v>
      </c>
      <c r="AI88" s="17" t="s">
        <v>813</v>
      </c>
      <c r="AJ88" s="17" t="s">
        <v>129</v>
      </c>
      <c r="AK88" s="17" t="s">
        <v>120</v>
      </c>
      <c r="AL88" s="17" t="s">
        <v>833</v>
      </c>
      <c r="AM88" s="17" t="s">
        <v>24</v>
      </c>
      <c r="AN88" s="17" t="s">
        <v>823</v>
      </c>
      <c r="AO88" s="17" t="s">
        <v>1905</v>
      </c>
      <c r="AP88" s="17" t="s">
        <v>424</v>
      </c>
      <c r="AQ88" s="17" t="s">
        <v>24</v>
      </c>
      <c r="AR88" s="17" t="s">
        <v>462</v>
      </c>
      <c r="AS88" s="17" t="s">
        <v>352</v>
      </c>
      <c r="AT88" s="17" t="s">
        <v>353</v>
      </c>
      <c r="AU88" s="17" t="s">
        <v>353</v>
      </c>
      <c r="AV88" s="17" t="s">
        <v>1906</v>
      </c>
      <c r="AX88" s="17" t="s">
        <v>396</v>
      </c>
      <c r="AY88" s="17" t="s">
        <v>24</v>
      </c>
      <c r="AZ88" s="17" t="s">
        <v>1907</v>
      </c>
      <c r="BA88" s="17" t="s">
        <v>355</v>
      </c>
      <c r="BB88" s="17" t="s">
        <v>834</v>
      </c>
      <c r="BC88" s="17" t="s">
        <v>23</v>
      </c>
      <c r="BD88" s="17" t="s">
        <v>356</v>
      </c>
      <c r="BE88" s="17" t="s">
        <v>1908</v>
      </c>
      <c r="BF88" s="17" t="s">
        <v>379</v>
      </c>
      <c r="BG88" s="17">
        <v>0</v>
      </c>
      <c r="BH88" s="17">
        <v>53212</v>
      </c>
      <c r="BI88" s="17" t="s">
        <v>25</v>
      </c>
      <c r="BJ88" s="17" t="s">
        <v>25</v>
      </c>
      <c r="BK88" s="17" t="s">
        <v>25</v>
      </c>
      <c r="BL88" s="17" t="s">
        <v>35</v>
      </c>
      <c r="BM88" s="17">
        <v>0</v>
      </c>
      <c r="BN88" s="17">
        <v>0</v>
      </c>
      <c r="BO88" s="17">
        <v>0</v>
      </c>
      <c r="BP88" s="17" t="s">
        <v>36</v>
      </c>
      <c r="BQ88" s="17">
        <v>0</v>
      </c>
      <c r="BR88" s="17">
        <v>0</v>
      </c>
      <c r="BS88" s="17">
        <v>0</v>
      </c>
      <c r="BT88" s="17" t="s">
        <v>812</v>
      </c>
      <c r="BU88" s="17">
        <v>0</v>
      </c>
      <c r="BV88" s="17">
        <v>0</v>
      </c>
      <c r="BW88" s="17">
        <v>0</v>
      </c>
      <c r="BX88" s="17" t="s">
        <v>396</v>
      </c>
      <c r="BY88" s="17" t="s">
        <v>562</v>
      </c>
      <c r="BZ88" s="17">
        <v>0</v>
      </c>
      <c r="CA88" s="17" t="s">
        <v>563</v>
      </c>
      <c r="CD88" s="17" t="s">
        <v>1909</v>
      </c>
      <c r="CE88" s="17" t="s">
        <v>1910</v>
      </c>
      <c r="CF88" s="17" t="s">
        <v>813</v>
      </c>
      <c r="CG88" s="17" t="s">
        <v>78</v>
      </c>
      <c r="CH88" s="17" t="s">
        <v>385</v>
      </c>
      <c r="CI88" s="17" t="s">
        <v>366</v>
      </c>
      <c r="CJ88" s="17" t="s">
        <v>385</v>
      </c>
      <c r="CK88" s="17" t="s">
        <v>443</v>
      </c>
      <c r="CL88" s="17" t="s">
        <v>409</v>
      </c>
      <c r="CM88" s="17" t="s">
        <v>776</v>
      </c>
      <c r="CN88" s="17" t="s">
        <v>370</v>
      </c>
      <c r="CO88" s="17" t="s">
        <v>25</v>
      </c>
      <c r="CP88" s="17" t="s">
        <v>363</v>
      </c>
      <c r="CQ88" s="17" t="s">
        <v>23</v>
      </c>
      <c r="CR88" s="17" t="s">
        <v>365</v>
      </c>
      <c r="CS88" s="17" t="s">
        <v>23</v>
      </c>
      <c r="CT88" s="17" t="s">
        <v>1911</v>
      </c>
      <c r="CU88" s="17" t="s">
        <v>79</v>
      </c>
      <c r="CZ88" s="17" t="s">
        <v>24</v>
      </c>
      <c r="DA88" s="17" t="s">
        <v>24</v>
      </c>
      <c r="DB88" s="17" t="s">
        <v>23</v>
      </c>
      <c r="DC88" s="17" t="s">
        <v>24</v>
      </c>
    </row>
    <row r="89" spans="1:107" x14ac:dyDescent="0.25">
      <c r="A89" s="17" t="s">
        <v>1912</v>
      </c>
      <c r="B89" s="17" t="s">
        <v>810</v>
      </c>
      <c r="C89" s="17" t="s">
        <v>461</v>
      </c>
      <c r="D89" s="17" t="s">
        <v>118</v>
      </c>
      <c r="E89" s="17">
        <v>1200</v>
      </c>
      <c r="F89" s="17" t="s">
        <v>1913</v>
      </c>
      <c r="G89" s="17" t="s">
        <v>347</v>
      </c>
      <c r="H89" s="17" t="s">
        <v>348</v>
      </c>
      <c r="I89" s="17" t="s">
        <v>463</v>
      </c>
      <c r="J89" s="17" t="s">
        <v>464</v>
      </c>
      <c r="K89" s="17">
        <v>500000</v>
      </c>
      <c r="L89" s="17">
        <v>100000</v>
      </c>
      <c r="M89" s="17">
        <v>1</v>
      </c>
      <c r="N89" s="17">
        <v>0</v>
      </c>
      <c r="O89" s="17">
        <v>0</v>
      </c>
      <c r="P89" s="17">
        <v>1</v>
      </c>
      <c r="Q89" s="17">
        <v>100000</v>
      </c>
      <c r="R89" s="17" t="s">
        <v>384</v>
      </c>
      <c r="S89" s="17">
        <v>400000</v>
      </c>
      <c r="T89" s="17">
        <v>8765000</v>
      </c>
      <c r="U89" s="17">
        <v>83000</v>
      </c>
      <c r="V89" s="17">
        <v>70000</v>
      </c>
      <c r="W89" s="17">
        <v>1600000</v>
      </c>
      <c r="X89" s="17">
        <v>0</v>
      </c>
      <c r="Y89" s="17">
        <v>1753000</v>
      </c>
      <c r="Z89" s="17">
        <v>7012000</v>
      </c>
      <c r="AA89" s="17" t="s">
        <v>23</v>
      </c>
      <c r="AB89" s="17" t="s">
        <v>350</v>
      </c>
      <c r="AC89" s="17" t="b">
        <v>1</v>
      </c>
      <c r="AD89" s="17">
        <v>0</v>
      </c>
      <c r="AE89" s="17" t="s">
        <v>23</v>
      </c>
      <c r="AF89" s="17" t="s">
        <v>23</v>
      </c>
      <c r="AG89" s="17" t="s">
        <v>1914</v>
      </c>
      <c r="AH89" s="17">
        <v>45768</v>
      </c>
      <c r="AI89" s="17" t="s">
        <v>813</v>
      </c>
      <c r="AJ89" s="17" t="s">
        <v>119</v>
      </c>
      <c r="AK89" s="17" t="s">
        <v>120</v>
      </c>
      <c r="AL89" s="17" t="s">
        <v>1915</v>
      </c>
      <c r="AM89" s="17" t="s">
        <v>24</v>
      </c>
      <c r="AN89" s="17" t="s">
        <v>1916</v>
      </c>
      <c r="AO89" s="17" t="s">
        <v>1917</v>
      </c>
      <c r="AP89" s="17" t="s">
        <v>424</v>
      </c>
      <c r="AQ89" s="17" t="s">
        <v>24</v>
      </c>
      <c r="AR89" s="17" t="s">
        <v>462</v>
      </c>
      <c r="AS89" s="17" t="s">
        <v>352</v>
      </c>
      <c r="AT89" s="17" t="s">
        <v>353</v>
      </c>
      <c r="AU89" s="17" t="s">
        <v>353</v>
      </c>
      <c r="AV89" s="17" t="s">
        <v>1918</v>
      </c>
      <c r="AX89" s="17" t="s">
        <v>396</v>
      </c>
      <c r="AY89" s="17" t="s">
        <v>24</v>
      </c>
      <c r="AZ89" s="17" t="s">
        <v>1919</v>
      </c>
      <c r="BA89" s="17" t="s">
        <v>355</v>
      </c>
      <c r="BB89" s="17" t="s">
        <v>1920</v>
      </c>
      <c r="BC89" s="17" t="s">
        <v>23</v>
      </c>
      <c r="BD89" s="17" t="s">
        <v>356</v>
      </c>
      <c r="BE89" s="17" t="s">
        <v>1908</v>
      </c>
      <c r="BF89" s="17" t="s">
        <v>379</v>
      </c>
      <c r="BG89" s="17">
        <v>0</v>
      </c>
      <c r="BH89" s="17">
        <v>53154</v>
      </c>
      <c r="BI89" s="17">
        <v>53221</v>
      </c>
      <c r="BJ89" s="17" t="s">
        <v>25</v>
      </c>
      <c r="BK89" s="17" t="s">
        <v>25</v>
      </c>
      <c r="BL89" s="17" t="s">
        <v>105</v>
      </c>
      <c r="BM89" s="17" t="s">
        <v>121</v>
      </c>
      <c r="BN89" s="17">
        <v>0</v>
      </c>
      <c r="BO89" s="17">
        <v>0</v>
      </c>
      <c r="BP89" s="17" t="s">
        <v>122</v>
      </c>
      <c r="BQ89" s="17" t="s">
        <v>27</v>
      </c>
      <c r="BR89" s="17">
        <v>0</v>
      </c>
      <c r="BS89" s="17">
        <v>0</v>
      </c>
      <c r="BT89" s="17" t="s">
        <v>1921</v>
      </c>
      <c r="BU89" s="17">
        <v>0</v>
      </c>
      <c r="BV89" s="17">
        <v>0</v>
      </c>
      <c r="BW89" s="17">
        <v>0</v>
      </c>
      <c r="BX89" s="17" t="s">
        <v>396</v>
      </c>
      <c r="BY89" s="17" t="s">
        <v>562</v>
      </c>
      <c r="BZ89" s="17">
        <v>0</v>
      </c>
      <c r="CA89" s="17" t="s">
        <v>563</v>
      </c>
      <c r="CD89" s="17" t="s">
        <v>1922</v>
      </c>
      <c r="CE89" s="17" t="s">
        <v>1923</v>
      </c>
      <c r="CF89" s="17" t="s">
        <v>1924</v>
      </c>
      <c r="CG89" s="17" t="s">
        <v>78</v>
      </c>
      <c r="CH89" s="17" t="s">
        <v>1221</v>
      </c>
      <c r="CI89" s="17" t="s">
        <v>388</v>
      </c>
      <c r="CJ89" s="17" t="s">
        <v>569</v>
      </c>
      <c r="CK89" s="17" t="s">
        <v>1222</v>
      </c>
      <c r="CL89" s="17" t="s">
        <v>826</v>
      </c>
      <c r="CM89" s="17" t="s">
        <v>1925</v>
      </c>
      <c r="CN89" s="17" t="s">
        <v>370</v>
      </c>
      <c r="CO89" s="17" t="s">
        <v>25</v>
      </c>
      <c r="CP89" s="17" t="s">
        <v>363</v>
      </c>
      <c r="CQ89" s="17" t="s">
        <v>23</v>
      </c>
      <c r="CR89" s="17" t="s">
        <v>365</v>
      </c>
      <c r="CS89" s="17" t="s">
        <v>23</v>
      </c>
      <c r="CT89" s="17" t="s">
        <v>1926</v>
      </c>
      <c r="CU89" s="17" t="s">
        <v>79</v>
      </c>
      <c r="CZ89" s="17" t="s">
        <v>24</v>
      </c>
      <c r="DA89" s="17" t="s">
        <v>24</v>
      </c>
      <c r="DB89" s="17" t="s">
        <v>23</v>
      </c>
      <c r="DC89" s="17" t="s">
        <v>24</v>
      </c>
    </row>
    <row r="90" spans="1:107" x14ac:dyDescent="0.25">
      <c r="A90" s="17" t="s">
        <v>1927</v>
      </c>
      <c r="B90" s="17" t="s">
        <v>810</v>
      </c>
      <c r="C90" s="17" t="s">
        <v>461</v>
      </c>
      <c r="D90" s="17" t="s">
        <v>118</v>
      </c>
      <c r="E90" s="17">
        <v>1200</v>
      </c>
      <c r="F90" s="17" t="s">
        <v>1928</v>
      </c>
      <c r="G90" s="17" t="s">
        <v>565</v>
      </c>
      <c r="H90" s="17" t="s">
        <v>566</v>
      </c>
      <c r="I90" s="17" t="s">
        <v>32</v>
      </c>
      <c r="J90" s="17" t="s">
        <v>32</v>
      </c>
      <c r="K90" s="17">
        <v>6000000</v>
      </c>
      <c r="L90" s="17">
        <v>2850000</v>
      </c>
      <c r="M90" s="17">
        <v>1</v>
      </c>
      <c r="N90" s="17">
        <v>0</v>
      </c>
      <c r="O90" s="17">
        <v>0</v>
      </c>
      <c r="P90" s="17">
        <v>1</v>
      </c>
      <c r="Q90" s="17">
        <v>2850000</v>
      </c>
      <c r="R90" s="17" t="s">
        <v>384</v>
      </c>
      <c r="S90" s="17">
        <v>3150000</v>
      </c>
      <c r="T90" s="17">
        <v>0</v>
      </c>
      <c r="U90" s="17">
        <v>0</v>
      </c>
      <c r="V90" s="17">
        <v>0</v>
      </c>
      <c r="W90" s="17">
        <v>0</v>
      </c>
      <c r="X90" s="17">
        <v>0</v>
      </c>
      <c r="Y90" s="17">
        <v>0</v>
      </c>
      <c r="Z90" s="17">
        <v>0</v>
      </c>
      <c r="AA90" s="17" t="s">
        <v>23</v>
      </c>
      <c r="AB90" s="17" t="s">
        <v>350</v>
      </c>
      <c r="AC90" s="17" t="b">
        <v>1</v>
      </c>
      <c r="AD90" s="17">
        <v>0</v>
      </c>
      <c r="AE90" s="17" t="s">
        <v>23</v>
      </c>
      <c r="AF90" s="17" t="s">
        <v>23</v>
      </c>
      <c r="AG90" s="17" t="s">
        <v>1929</v>
      </c>
      <c r="AH90" s="17">
        <v>45770</v>
      </c>
      <c r="AI90" s="17" t="s">
        <v>1924</v>
      </c>
      <c r="AJ90" s="17" t="s">
        <v>119</v>
      </c>
      <c r="AK90" s="17" t="s">
        <v>120</v>
      </c>
      <c r="AL90" s="17" t="s">
        <v>1930</v>
      </c>
      <c r="AM90" s="17" t="s">
        <v>24</v>
      </c>
      <c r="AN90" s="17" t="s">
        <v>1931</v>
      </c>
      <c r="AO90" s="17" t="s">
        <v>1932</v>
      </c>
      <c r="AP90" s="17" t="s">
        <v>424</v>
      </c>
      <c r="AQ90" s="17" t="s">
        <v>24</v>
      </c>
      <c r="AR90" s="17" t="s">
        <v>462</v>
      </c>
      <c r="AS90" s="17" t="s">
        <v>352</v>
      </c>
      <c r="AT90" s="17" t="s">
        <v>353</v>
      </c>
      <c r="AU90" s="17" t="s">
        <v>353</v>
      </c>
      <c r="AV90" s="17" t="s">
        <v>1933</v>
      </c>
      <c r="AX90" s="17" t="s">
        <v>396</v>
      </c>
      <c r="AY90" s="17" t="s">
        <v>24</v>
      </c>
      <c r="AZ90" s="17" t="s">
        <v>465</v>
      </c>
      <c r="BA90" s="17" t="s">
        <v>355</v>
      </c>
      <c r="BB90" s="17" t="s">
        <v>1934</v>
      </c>
      <c r="BC90" s="17" t="s">
        <v>23</v>
      </c>
      <c r="BD90" s="17" t="s">
        <v>356</v>
      </c>
      <c r="BE90" s="17" t="s">
        <v>1908</v>
      </c>
      <c r="BF90" s="17" t="s">
        <v>379</v>
      </c>
      <c r="BG90" s="17">
        <v>0</v>
      </c>
      <c r="BH90" s="17">
        <v>53223</v>
      </c>
      <c r="BI90" s="17" t="s">
        <v>25</v>
      </c>
      <c r="BJ90" s="17" t="s">
        <v>25</v>
      </c>
      <c r="BK90" s="17" t="s">
        <v>25</v>
      </c>
      <c r="BL90" s="17" t="s">
        <v>127</v>
      </c>
      <c r="BM90" s="17">
        <v>0</v>
      </c>
      <c r="BN90" s="17">
        <v>0</v>
      </c>
      <c r="BO90" s="17">
        <v>0</v>
      </c>
      <c r="BP90" s="17" t="s">
        <v>128</v>
      </c>
      <c r="BQ90" s="17">
        <v>0</v>
      </c>
      <c r="BR90" s="17">
        <v>0</v>
      </c>
      <c r="BS90" s="17">
        <v>0</v>
      </c>
      <c r="BT90" s="17" t="s">
        <v>1935</v>
      </c>
      <c r="BU90" s="17" t="s">
        <v>1936</v>
      </c>
      <c r="BV90" s="17">
        <v>0</v>
      </c>
      <c r="BW90" s="17">
        <v>0</v>
      </c>
      <c r="BX90" s="17" t="s">
        <v>396</v>
      </c>
      <c r="BY90" s="17" t="s">
        <v>562</v>
      </c>
      <c r="BZ90" s="17">
        <v>0</v>
      </c>
      <c r="CA90" s="17" t="s">
        <v>563</v>
      </c>
      <c r="CD90" s="17" t="s">
        <v>1937</v>
      </c>
      <c r="CE90" s="17">
        <v>0</v>
      </c>
      <c r="CF90" s="17" t="s">
        <v>1924</v>
      </c>
      <c r="CG90" s="17" t="s">
        <v>78</v>
      </c>
      <c r="CH90" s="17" t="s">
        <v>361</v>
      </c>
      <c r="CI90" s="17" t="s">
        <v>369</v>
      </c>
      <c r="CJ90" s="17" t="s">
        <v>361</v>
      </c>
      <c r="CK90" s="17" t="s">
        <v>377</v>
      </c>
      <c r="CL90" s="17" t="s">
        <v>388</v>
      </c>
      <c r="CM90" s="17" t="s">
        <v>443</v>
      </c>
      <c r="CN90" s="17" t="s">
        <v>370</v>
      </c>
      <c r="CO90" s="17" t="s">
        <v>25</v>
      </c>
      <c r="CP90" s="17" t="s">
        <v>363</v>
      </c>
      <c r="CQ90" s="17" t="s">
        <v>23</v>
      </c>
      <c r="CR90" s="17">
        <v>0.6</v>
      </c>
      <c r="CS90" s="17" t="s">
        <v>24</v>
      </c>
      <c r="CT90" s="17" t="s">
        <v>1626</v>
      </c>
      <c r="CU90" s="17" t="s">
        <v>79</v>
      </c>
      <c r="CZ90" s="17" t="s">
        <v>24</v>
      </c>
      <c r="DA90" s="17" t="s">
        <v>24</v>
      </c>
      <c r="DB90" s="17" t="s">
        <v>23</v>
      </c>
      <c r="DC90" s="17" t="s">
        <v>24</v>
      </c>
    </row>
    <row r="91" spans="1:107" x14ac:dyDescent="0.25">
      <c r="A91" s="17" t="s">
        <v>1938</v>
      </c>
      <c r="B91" s="17" t="s">
        <v>810</v>
      </c>
      <c r="C91" s="17" t="s">
        <v>461</v>
      </c>
      <c r="D91" s="17" t="s">
        <v>118</v>
      </c>
      <c r="E91" s="17">
        <v>1200</v>
      </c>
      <c r="F91" s="17" t="s">
        <v>1939</v>
      </c>
      <c r="G91" s="17" t="s">
        <v>565</v>
      </c>
      <c r="H91" s="17" t="s">
        <v>566</v>
      </c>
      <c r="I91" s="17" t="s">
        <v>32</v>
      </c>
      <c r="J91" s="17" t="s">
        <v>32</v>
      </c>
      <c r="K91" s="17">
        <v>339000</v>
      </c>
      <c r="L91" s="17">
        <v>67800</v>
      </c>
      <c r="M91" s="17">
        <v>1</v>
      </c>
      <c r="N91" s="17">
        <v>0</v>
      </c>
      <c r="O91" s="17">
        <v>0</v>
      </c>
      <c r="P91" s="17">
        <v>1</v>
      </c>
      <c r="Q91" s="17">
        <v>67800</v>
      </c>
      <c r="R91" s="17" t="s">
        <v>384</v>
      </c>
      <c r="S91" s="17">
        <v>271200</v>
      </c>
      <c r="T91" s="17">
        <v>0</v>
      </c>
      <c r="U91" s="17">
        <v>0</v>
      </c>
      <c r="V91" s="17">
        <v>0</v>
      </c>
      <c r="W91" s="17">
        <v>0</v>
      </c>
      <c r="X91" s="17">
        <v>0</v>
      </c>
      <c r="Y91" s="17">
        <v>0</v>
      </c>
      <c r="Z91" s="17">
        <v>0</v>
      </c>
      <c r="AA91" s="17" t="s">
        <v>23</v>
      </c>
      <c r="AB91" s="17" t="s">
        <v>350</v>
      </c>
      <c r="AC91" s="17" t="b">
        <v>1</v>
      </c>
      <c r="AD91" s="17">
        <v>0</v>
      </c>
      <c r="AE91" s="17" t="s">
        <v>23</v>
      </c>
      <c r="AF91" s="17" t="s">
        <v>23</v>
      </c>
      <c r="AG91" s="17" t="s">
        <v>1940</v>
      </c>
      <c r="AH91" s="17">
        <v>45771</v>
      </c>
      <c r="AI91" s="17" t="s">
        <v>813</v>
      </c>
      <c r="AJ91" s="17" t="s">
        <v>119</v>
      </c>
      <c r="AK91" s="17" t="s">
        <v>120</v>
      </c>
      <c r="AL91" s="17" t="s">
        <v>1941</v>
      </c>
      <c r="AM91" s="17" t="s">
        <v>24</v>
      </c>
      <c r="AN91" s="17" t="s">
        <v>1942</v>
      </c>
      <c r="AO91" s="17" t="s">
        <v>1932</v>
      </c>
      <c r="AP91" s="17" t="s">
        <v>424</v>
      </c>
      <c r="AQ91" s="17" t="s">
        <v>24</v>
      </c>
      <c r="AR91" s="17" t="s">
        <v>462</v>
      </c>
      <c r="AS91" s="17" t="s">
        <v>352</v>
      </c>
      <c r="AT91" s="17" t="s">
        <v>353</v>
      </c>
      <c r="AU91" s="17" t="s">
        <v>353</v>
      </c>
      <c r="AV91" s="17" t="s">
        <v>1943</v>
      </c>
      <c r="AX91" s="17" t="s">
        <v>396</v>
      </c>
      <c r="AY91" s="17" t="s">
        <v>24</v>
      </c>
      <c r="AZ91" s="17" t="s">
        <v>1944</v>
      </c>
      <c r="BA91" s="17" t="s">
        <v>355</v>
      </c>
      <c r="BB91" s="17" t="s">
        <v>1945</v>
      </c>
      <c r="BC91" s="17" t="s">
        <v>23</v>
      </c>
      <c r="BD91" s="17" t="s">
        <v>356</v>
      </c>
      <c r="BE91" s="17" t="s">
        <v>356</v>
      </c>
      <c r="BF91" s="17" t="s">
        <v>379</v>
      </c>
      <c r="BG91" s="17">
        <v>0</v>
      </c>
      <c r="BH91" s="17">
        <v>53202</v>
      </c>
      <c r="BI91" s="17" t="s">
        <v>25</v>
      </c>
      <c r="BJ91" s="17" t="s">
        <v>25</v>
      </c>
      <c r="BK91" s="17" t="s">
        <v>25</v>
      </c>
      <c r="BL91" s="17" t="s">
        <v>26</v>
      </c>
      <c r="BM91" s="17">
        <v>0</v>
      </c>
      <c r="BN91" s="17">
        <v>0</v>
      </c>
      <c r="BO91" s="17">
        <v>0</v>
      </c>
      <c r="BP91" s="17" t="s">
        <v>27</v>
      </c>
      <c r="BQ91" s="17">
        <v>0</v>
      </c>
      <c r="BR91" s="17">
        <v>0</v>
      </c>
      <c r="BS91" s="17">
        <v>0</v>
      </c>
      <c r="BT91" s="17" t="s">
        <v>1946</v>
      </c>
      <c r="BU91" s="17">
        <v>0</v>
      </c>
      <c r="BV91" s="17">
        <v>0</v>
      </c>
      <c r="BW91" s="17">
        <v>0</v>
      </c>
      <c r="BX91" s="17" t="s">
        <v>396</v>
      </c>
      <c r="BY91" s="17" t="s">
        <v>562</v>
      </c>
      <c r="BZ91" s="17">
        <v>0</v>
      </c>
      <c r="CA91" s="17" t="s">
        <v>563</v>
      </c>
      <c r="CD91" s="17" t="s">
        <v>1947</v>
      </c>
      <c r="CE91" s="17">
        <v>0</v>
      </c>
      <c r="CF91" s="17" t="s">
        <v>1924</v>
      </c>
      <c r="CG91" s="17" t="s">
        <v>78</v>
      </c>
      <c r="CH91" s="17" t="s">
        <v>1948</v>
      </c>
      <c r="CI91" s="17" t="s">
        <v>359</v>
      </c>
      <c r="CJ91" s="17" t="s">
        <v>361</v>
      </c>
      <c r="CK91" s="17" t="s">
        <v>377</v>
      </c>
      <c r="CL91" s="17" t="s">
        <v>388</v>
      </c>
      <c r="CM91" s="17" t="s">
        <v>409</v>
      </c>
      <c r="CN91" s="17" t="s">
        <v>420</v>
      </c>
      <c r="CO91" s="17" t="s">
        <v>25</v>
      </c>
      <c r="CP91" s="17" t="s">
        <v>363</v>
      </c>
      <c r="CQ91" s="17" t="s">
        <v>23</v>
      </c>
      <c r="CR91" s="17">
        <v>0.6</v>
      </c>
      <c r="CS91" s="17" t="s">
        <v>24</v>
      </c>
      <c r="CT91" s="17" t="s">
        <v>1949</v>
      </c>
      <c r="CU91" s="17" t="s">
        <v>79</v>
      </c>
      <c r="CZ91" s="17" t="s">
        <v>24</v>
      </c>
      <c r="DA91" s="17" t="s">
        <v>24</v>
      </c>
      <c r="DB91" s="17" t="s">
        <v>23</v>
      </c>
      <c r="DC91" s="17" t="s">
        <v>24</v>
      </c>
    </row>
    <row r="92" spans="1:107" x14ac:dyDescent="0.25">
      <c r="A92" s="17" t="s">
        <v>1950</v>
      </c>
      <c r="B92" s="17" t="s">
        <v>810</v>
      </c>
      <c r="C92" s="17" t="s">
        <v>461</v>
      </c>
      <c r="D92" s="17" t="s">
        <v>118</v>
      </c>
      <c r="E92" s="17">
        <v>1200</v>
      </c>
      <c r="F92" s="17" t="s">
        <v>1951</v>
      </c>
      <c r="G92" s="17" t="s">
        <v>565</v>
      </c>
      <c r="H92" s="17" t="s">
        <v>566</v>
      </c>
      <c r="I92" s="17" t="s">
        <v>32</v>
      </c>
      <c r="J92" s="17" t="s">
        <v>32</v>
      </c>
      <c r="K92" s="17">
        <v>431000</v>
      </c>
      <c r="L92" s="17">
        <v>86200</v>
      </c>
      <c r="M92" s="17">
        <v>1</v>
      </c>
      <c r="N92" s="17">
        <v>0</v>
      </c>
      <c r="O92" s="17">
        <v>0</v>
      </c>
      <c r="P92" s="17">
        <v>1</v>
      </c>
      <c r="Q92" s="17">
        <v>86200</v>
      </c>
      <c r="R92" s="17" t="s">
        <v>384</v>
      </c>
      <c r="S92" s="17">
        <v>344800</v>
      </c>
      <c r="T92" s="17">
        <v>0</v>
      </c>
      <c r="U92" s="17">
        <v>0</v>
      </c>
      <c r="V92" s="17">
        <v>0</v>
      </c>
      <c r="W92" s="17">
        <v>0</v>
      </c>
      <c r="X92" s="17">
        <v>0</v>
      </c>
      <c r="Y92" s="17">
        <v>0</v>
      </c>
      <c r="Z92" s="17">
        <v>0</v>
      </c>
      <c r="AA92" s="17" t="s">
        <v>23</v>
      </c>
      <c r="AB92" s="17" t="s">
        <v>350</v>
      </c>
      <c r="AC92" s="17" t="b">
        <v>1</v>
      </c>
      <c r="AD92" s="17">
        <v>0</v>
      </c>
      <c r="AE92" s="17" t="s">
        <v>23</v>
      </c>
      <c r="AF92" s="17" t="s">
        <v>23</v>
      </c>
      <c r="AG92" s="17" t="s">
        <v>1952</v>
      </c>
      <c r="AH92" s="17">
        <v>45770</v>
      </c>
      <c r="AI92" s="17" t="s">
        <v>813</v>
      </c>
      <c r="AJ92" s="17" t="s">
        <v>119</v>
      </c>
      <c r="AK92" s="17" t="s">
        <v>120</v>
      </c>
      <c r="AL92" s="17" t="s">
        <v>1953</v>
      </c>
      <c r="AM92" s="17" t="s">
        <v>24</v>
      </c>
      <c r="AN92" s="17" t="s">
        <v>1942</v>
      </c>
      <c r="AO92" s="17" t="s">
        <v>1932</v>
      </c>
      <c r="AP92" s="17" t="s">
        <v>424</v>
      </c>
      <c r="AQ92" s="17" t="s">
        <v>24</v>
      </c>
      <c r="AR92" s="17" t="s">
        <v>462</v>
      </c>
      <c r="AS92" s="17" t="s">
        <v>352</v>
      </c>
      <c r="AT92" s="17" t="s">
        <v>353</v>
      </c>
      <c r="AU92" s="17" t="s">
        <v>353</v>
      </c>
      <c r="AV92" s="17" t="s">
        <v>1943</v>
      </c>
      <c r="AX92" s="17" t="s">
        <v>396</v>
      </c>
      <c r="AY92" s="17" t="s">
        <v>24</v>
      </c>
      <c r="AZ92" s="17" t="s">
        <v>1954</v>
      </c>
      <c r="BA92" s="17" t="s">
        <v>355</v>
      </c>
      <c r="BB92" s="17" t="s">
        <v>1955</v>
      </c>
      <c r="BC92" s="17" t="s">
        <v>23</v>
      </c>
      <c r="BD92" s="17" t="s">
        <v>356</v>
      </c>
      <c r="BE92" s="17" t="s">
        <v>1908</v>
      </c>
      <c r="BF92" s="17" t="s">
        <v>379</v>
      </c>
      <c r="BG92" s="17">
        <v>0</v>
      </c>
      <c r="BH92" s="17">
        <v>53220</v>
      </c>
      <c r="BI92" s="17" t="s">
        <v>25</v>
      </c>
      <c r="BJ92" s="17" t="s">
        <v>25</v>
      </c>
      <c r="BK92" s="17" t="s">
        <v>25</v>
      </c>
      <c r="BL92" s="17" t="s">
        <v>125</v>
      </c>
      <c r="BM92" s="17">
        <v>0</v>
      </c>
      <c r="BN92" s="17">
        <v>0</v>
      </c>
      <c r="BO92" s="17">
        <v>0</v>
      </c>
      <c r="BP92" s="17" t="s">
        <v>123</v>
      </c>
      <c r="BQ92" s="17">
        <v>0</v>
      </c>
      <c r="BR92" s="17">
        <v>0</v>
      </c>
      <c r="BS92" s="17">
        <v>0</v>
      </c>
      <c r="BT92" s="17" t="s">
        <v>1956</v>
      </c>
      <c r="BU92" s="17">
        <v>0</v>
      </c>
      <c r="BV92" s="17">
        <v>0</v>
      </c>
      <c r="BW92" s="17">
        <v>0</v>
      </c>
      <c r="BX92" s="17" t="s">
        <v>396</v>
      </c>
      <c r="BY92" s="17" t="s">
        <v>562</v>
      </c>
      <c r="BZ92" s="17">
        <v>0</v>
      </c>
      <c r="CA92" s="17" t="s">
        <v>563</v>
      </c>
      <c r="CD92" s="17" t="s">
        <v>1957</v>
      </c>
      <c r="CE92" s="17">
        <v>0</v>
      </c>
      <c r="CF92" s="17" t="s">
        <v>1924</v>
      </c>
      <c r="CG92" s="17" t="s">
        <v>78</v>
      </c>
      <c r="CH92" s="17" t="s">
        <v>1948</v>
      </c>
      <c r="CI92" s="17" t="s">
        <v>359</v>
      </c>
      <c r="CJ92" s="17" t="s">
        <v>361</v>
      </c>
      <c r="CK92" s="17" t="s">
        <v>377</v>
      </c>
      <c r="CL92" s="17" t="s">
        <v>388</v>
      </c>
      <c r="CM92" s="17" t="s">
        <v>409</v>
      </c>
      <c r="CN92" s="17" t="s">
        <v>420</v>
      </c>
      <c r="CO92" s="17" t="s">
        <v>25</v>
      </c>
      <c r="CP92" s="17" t="s">
        <v>363</v>
      </c>
      <c r="CQ92" s="17" t="s">
        <v>23</v>
      </c>
      <c r="CR92" s="17">
        <v>0.9</v>
      </c>
      <c r="CS92" s="17" t="s">
        <v>24</v>
      </c>
      <c r="CT92" s="17" t="s">
        <v>1292</v>
      </c>
      <c r="CU92" s="17" t="s">
        <v>79</v>
      </c>
      <c r="CZ92" s="17" t="s">
        <v>24</v>
      </c>
      <c r="DA92" s="17" t="s">
        <v>24</v>
      </c>
      <c r="DB92" s="17" t="s">
        <v>23</v>
      </c>
      <c r="DC92" s="17" t="s">
        <v>24</v>
      </c>
    </row>
    <row r="93" spans="1:107" x14ac:dyDescent="0.25">
      <c r="A93" s="17" t="s">
        <v>1958</v>
      </c>
      <c r="B93" s="17" t="s">
        <v>810</v>
      </c>
      <c r="C93" s="17" t="s">
        <v>461</v>
      </c>
      <c r="D93" s="17" t="s">
        <v>118</v>
      </c>
      <c r="E93" s="17">
        <v>1200</v>
      </c>
      <c r="F93" s="17" t="s">
        <v>1959</v>
      </c>
      <c r="G93" s="17" t="s">
        <v>565</v>
      </c>
      <c r="H93" s="17" t="s">
        <v>566</v>
      </c>
      <c r="I93" s="17" t="s">
        <v>32</v>
      </c>
      <c r="J93" s="17" t="s">
        <v>32</v>
      </c>
      <c r="K93" s="17">
        <v>2135900</v>
      </c>
      <c r="L93" s="17">
        <v>729500</v>
      </c>
      <c r="M93" s="17">
        <v>1</v>
      </c>
      <c r="N93" s="17">
        <v>0</v>
      </c>
      <c r="O93" s="17">
        <v>0</v>
      </c>
      <c r="P93" s="17">
        <v>1</v>
      </c>
      <c r="Q93" s="17">
        <v>729500</v>
      </c>
      <c r="R93" s="17" t="s">
        <v>384</v>
      </c>
      <c r="S93" s="17">
        <v>1406400</v>
      </c>
      <c r="T93" s="17">
        <v>0</v>
      </c>
      <c r="U93" s="17">
        <v>0</v>
      </c>
      <c r="V93" s="17">
        <v>0</v>
      </c>
      <c r="W93" s="17">
        <v>0</v>
      </c>
      <c r="X93" s="17">
        <v>0</v>
      </c>
      <c r="Y93" s="17">
        <v>0</v>
      </c>
      <c r="Z93" s="17">
        <v>0</v>
      </c>
      <c r="AA93" s="17" t="s">
        <v>23</v>
      </c>
      <c r="AB93" s="17" t="s">
        <v>350</v>
      </c>
      <c r="AC93" s="17" t="b">
        <v>1</v>
      </c>
      <c r="AD93" s="17">
        <v>0</v>
      </c>
      <c r="AE93" s="17" t="s">
        <v>23</v>
      </c>
      <c r="AF93" s="17" t="s">
        <v>23</v>
      </c>
      <c r="AG93" s="17" t="s">
        <v>1960</v>
      </c>
      <c r="AH93" s="17">
        <v>45770</v>
      </c>
      <c r="AI93" s="17" t="s">
        <v>813</v>
      </c>
      <c r="AJ93" s="17" t="s">
        <v>119</v>
      </c>
      <c r="AK93" s="17" t="s">
        <v>120</v>
      </c>
      <c r="AL93" s="17" t="s">
        <v>1961</v>
      </c>
      <c r="AM93" s="17" t="s">
        <v>24</v>
      </c>
      <c r="AN93" s="17" t="s">
        <v>1962</v>
      </c>
      <c r="AO93" s="17" t="s">
        <v>1932</v>
      </c>
      <c r="AP93" s="17" t="s">
        <v>424</v>
      </c>
      <c r="AQ93" s="17" t="s">
        <v>24</v>
      </c>
      <c r="AR93" s="17" t="s">
        <v>1963</v>
      </c>
      <c r="AS93" s="17" t="s">
        <v>352</v>
      </c>
      <c r="AT93" s="17" t="s">
        <v>353</v>
      </c>
      <c r="AU93" s="17" t="s">
        <v>1964</v>
      </c>
      <c r="AV93" s="17" t="s">
        <v>1965</v>
      </c>
      <c r="AX93" s="17" t="s">
        <v>396</v>
      </c>
      <c r="AY93" s="17" t="s">
        <v>24</v>
      </c>
      <c r="AZ93" s="17" t="s">
        <v>1966</v>
      </c>
      <c r="BA93" s="17" t="s">
        <v>355</v>
      </c>
      <c r="BB93" s="17" t="s">
        <v>1967</v>
      </c>
      <c r="BC93" s="17" t="s">
        <v>23</v>
      </c>
      <c r="BD93" s="17" t="s">
        <v>356</v>
      </c>
      <c r="BE93" s="17" t="s">
        <v>1908</v>
      </c>
      <c r="BF93" s="17" t="s">
        <v>379</v>
      </c>
      <c r="BG93" s="17">
        <v>0</v>
      </c>
      <c r="BH93" s="17">
        <v>53110</v>
      </c>
      <c r="BI93" s="17">
        <v>53235</v>
      </c>
      <c r="BJ93" s="17">
        <v>53220</v>
      </c>
      <c r="BK93" s="17" t="s">
        <v>25</v>
      </c>
      <c r="BL93" s="17" t="s">
        <v>72</v>
      </c>
      <c r="BM93" s="17" t="s">
        <v>125</v>
      </c>
      <c r="BN93" s="17" t="s">
        <v>35</v>
      </c>
      <c r="BO93" s="17">
        <v>0</v>
      </c>
      <c r="BP93" s="17" t="s">
        <v>130</v>
      </c>
      <c r="BQ93" s="17" t="s">
        <v>123</v>
      </c>
      <c r="BR93" s="17">
        <v>0</v>
      </c>
      <c r="BS93" s="17">
        <v>0</v>
      </c>
      <c r="BT93" s="17" t="s">
        <v>1968</v>
      </c>
      <c r="BU93" s="17">
        <v>0</v>
      </c>
      <c r="BV93" s="17">
        <v>0</v>
      </c>
      <c r="BW93" s="17">
        <v>0</v>
      </c>
      <c r="BX93" s="17" t="s">
        <v>396</v>
      </c>
      <c r="BY93" s="17" t="s">
        <v>562</v>
      </c>
      <c r="BZ93" s="17">
        <v>0</v>
      </c>
      <c r="CA93" s="17" t="s">
        <v>563</v>
      </c>
      <c r="CD93" s="17" t="s">
        <v>1969</v>
      </c>
      <c r="CE93" s="17">
        <v>0</v>
      </c>
      <c r="CF93" s="17" t="s">
        <v>1924</v>
      </c>
      <c r="CG93" s="17" t="s">
        <v>78</v>
      </c>
      <c r="CH93" s="17" t="s">
        <v>1948</v>
      </c>
      <c r="CI93" s="17" t="s">
        <v>359</v>
      </c>
      <c r="CJ93" s="17" t="s">
        <v>361</v>
      </c>
      <c r="CK93" s="17" t="s">
        <v>377</v>
      </c>
      <c r="CL93" s="17" t="s">
        <v>388</v>
      </c>
      <c r="CM93" s="17" t="s">
        <v>409</v>
      </c>
      <c r="CN93" s="17" t="s">
        <v>420</v>
      </c>
      <c r="CO93" s="17" t="s">
        <v>25</v>
      </c>
      <c r="CP93" s="17" t="s">
        <v>363</v>
      </c>
      <c r="CQ93" s="17" t="s">
        <v>23</v>
      </c>
      <c r="CR93" s="17">
        <v>0.6</v>
      </c>
      <c r="CS93" s="17" t="s">
        <v>24</v>
      </c>
      <c r="CT93" s="17" t="s">
        <v>1812</v>
      </c>
      <c r="CU93" s="17" t="s">
        <v>79</v>
      </c>
      <c r="CZ93" s="17" t="s">
        <v>24</v>
      </c>
      <c r="DA93" s="17" t="s">
        <v>24</v>
      </c>
      <c r="DB93" s="17" t="s">
        <v>23</v>
      </c>
      <c r="DC93" s="17" t="s">
        <v>24</v>
      </c>
    </row>
    <row r="94" spans="1:107" x14ac:dyDescent="0.25">
      <c r="A94" s="17" t="s">
        <v>1970</v>
      </c>
      <c r="B94" s="17" t="s">
        <v>810</v>
      </c>
      <c r="C94" s="17" t="s">
        <v>461</v>
      </c>
      <c r="D94" s="17" t="s">
        <v>118</v>
      </c>
      <c r="E94" s="17">
        <v>1200</v>
      </c>
      <c r="F94" s="17" t="s">
        <v>827</v>
      </c>
      <c r="G94" s="17" t="s">
        <v>467</v>
      </c>
      <c r="H94" s="17" t="s">
        <v>468</v>
      </c>
      <c r="I94" s="17" t="s">
        <v>463</v>
      </c>
      <c r="J94" s="17" t="s">
        <v>464</v>
      </c>
      <c r="K94" s="17">
        <v>500000</v>
      </c>
      <c r="L94" s="17">
        <v>500000</v>
      </c>
      <c r="M94" s="17">
        <v>1</v>
      </c>
      <c r="N94" s="17">
        <v>0</v>
      </c>
      <c r="O94" s="17">
        <v>0</v>
      </c>
      <c r="P94" s="17">
        <v>1</v>
      </c>
      <c r="Q94" s="17">
        <v>500000</v>
      </c>
      <c r="R94" s="17" t="s">
        <v>384</v>
      </c>
      <c r="S94" s="17">
        <v>0</v>
      </c>
      <c r="T94" s="17">
        <v>8100000</v>
      </c>
      <c r="U94" s="17">
        <v>650000</v>
      </c>
      <c r="V94" s="17">
        <v>4862503</v>
      </c>
      <c r="W94" s="17">
        <v>0</v>
      </c>
      <c r="X94" s="17">
        <v>0</v>
      </c>
      <c r="Y94" s="17">
        <v>5512503</v>
      </c>
      <c r="Z94" s="17">
        <v>2587497</v>
      </c>
      <c r="AA94" s="17" t="s">
        <v>23</v>
      </c>
      <c r="AB94" s="17" t="s">
        <v>350</v>
      </c>
      <c r="AC94" s="17" t="b">
        <v>1</v>
      </c>
      <c r="AD94" s="17">
        <v>0</v>
      </c>
      <c r="AE94" s="17" t="s">
        <v>23</v>
      </c>
      <c r="AF94" s="17" t="s">
        <v>23</v>
      </c>
      <c r="AG94" s="17" t="s">
        <v>821</v>
      </c>
      <c r="AH94" s="17">
        <v>45765</v>
      </c>
      <c r="AI94" s="17" t="s">
        <v>813</v>
      </c>
      <c r="AJ94" s="17" t="s">
        <v>119</v>
      </c>
      <c r="AK94" s="17" t="s">
        <v>120</v>
      </c>
      <c r="AL94" s="17" t="s">
        <v>822</v>
      </c>
      <c r="AM94" s="17" t="s">
        <v>24</v>
      </c>
      <c r="AN94" s="17" t="s">
        <v>823</v>
      </c>
      <c r="AO94" s="17" t="s">
        <v>1971</v>
      </c>
      <c r="AP94" s="17" t="s">
        <v>424</v>
      </c>
      <c r="AQ94" s="17" t="s">
        <v>24</v>
      </c>
      <c r="AR94" s="17" t="s">
        <v>462</v>
      </c>
      <c r="AS94" s="17" t="s">
        <v>352</v>
      </c>
      <c r="AT94" s="17" t="s">
        <v>353</v>
      </c>
      <c r="AU94" s="17" t="s">
        <v>353</v>
      </c>
      <c r="AV94" s="17" t="s">
        <v>1972</v>
      </c>
      <c r="AX94" s="17" t="s">
        <v>396</v>
      </c>
      <c r="AY94" s="17" t="s">
        <v>24</v>
      </c>
      <c r="AZ94" s="17" t="s">
        <v>1973</v>
      </c>
      <c r="BA94" s="17" t="s">
        <v>355</v>
      </c>
      <c r="BB94" s="17" t="s">
        <v>824</v>
      </c>
      <c r="BC94" s="17" t="s">
        <v>24</v>
      </c>
      <c r="BD94" s="17" t="s">
        <v>356</v>
      </c>
      <c r="BE94" s="17" t="s">
        <v>1974</v>
      </c>
      <c r="BF94" s="17" t="s">
        <v>379</v>
      </c>
      <c r="BG94" s="17">
        <v>0</v>
      </c>
      <c r="BH94" s="17">
        <v>53154</v>
      </c>
      <c r="BI94" s="17" t="s">
        <v>25</v>
      </c>
      <c r="BJ94" s="17" t="s">
        <v>25</v>
      </c>
      <c r="BK94" s="17" t="s">
        <v>25</v>
      </c>
      <c r="BL94" s="17" t="s">
        <v>121</v>
      </c>
      <c r="BM94" s="17">
        <v>0</v>
      </c>
      <c r="BN94" s="17">
        <v>0</v>
      </c>
      <c r="BO94" s="17">
        <v>0</v>
      </c>
      <c r="BP94" s="17" t="s">
        <v>122</v>
      </c>
      <c r="BQ94" s="17">
        <v>0</v>
      </c>
      <c r="BR94" s="17">
        <v>0</v>
      </c>
      <c r="BS94" s="17">
        <v>0</v>
      </c>
      <c r="BT94" s="17" t="s">
        <v>825</v>
      </c>
      <c r="BU94" s="17">
        <v>0</v>
      </c>
      <c r="BV94" s="17">
        <v>0</v>
      </c>
      <c r="BW94" s="17">
        <v>0</v>
      </c>
      <c r="BX94" s="17" t="s">
        <v>396</v>
      </c>
      <c r="BY94" s="17" t="s">
        <v>562</v>
      </c>
      <c r="BZ94" s="17">
        <v>0</v>
      </c>
      <c r="CA94" s="17" t="s">
        <v>563</v>
      </c>
      <c r="CD94" s="17" t="s">
        <v>1975</v>
      </c>
      <c r="CE94" s="17" t="s">
        <v>1976</v>
      </c>
      <c r="CF94" s="17" t="s">
        <v>813</v>
      </c>
      <c r="CG94" s="17" t="s">
        <v>78</v>
      </c>
      <c r="CH94" s="17" t="s">
        <v>409</v>
      </c>
      <c r="CI94" s="17" t="s">
        <v>361</v>
      </c>
      <c r="CJ94" s="17" t="s">
        <v>409</v>
      </c>
      <c r="CK94" s="17" t="s">
        <v>400</v>
      </c>
      <c r="CL94" s="17" t="s">
        <v>569</v>
      </c>
      <c r="CM94" s="17" t="s">
        <v>826</v>
      </c>
      <c r="CN94" s="17" t="s">
        <v>370</v>
      </c>
      <c r="CO94" s="17" t="s">
        <v>25</v>
      </c>
      <c r="CP94" s="17" t="s">
        <v>363</v>
      </c>
      <c r="CQ94" s="17" t="s">
        <v>23</v>
      </c>
      <c r="CR94" s="17" t="s">
        <v>365</v>
      </c>
      <c r="CS94" s="17" t="s">
        <v>23</v>
      </c>
      <c r="CT94" s="17" t="s">
        <v>1911</v>
      </c>
      <c r="CU94" s="17" t="s">
        <v>79</v>
      </c>
      <c r="CZ94" s="17" t="s">
        <v>24</v>
      </c>
      <c r="DA94" s="17" t="s">
        <v>24</v>
      </c>
      <c r="DB94" s="17" t="s">
        <v>23</v>
      </c>
      <c r="DC94" s="17" t="s">
        <v>24</v>
      </c>
    </row>
    <row r="95" spans="1:107" x14ac:dyDescent="0.25">
      <c r="A95" s="17" t="s">
        <v>1107</v>
      </c>
      <c r="B95" s="17" t="s">
        <v>810</v>
      </c>
      <c r="C95" s="17" t="s">
        <v>461</v>
      </c>
      <c r="D95" s="17" t="s">
        <v>118</v>
      </c>
      <c r="E95" s="17">
        <v>1200</v>
      </c>
      <c r="F95" s="17" t="s">
        <v>814</v>
      </c>
      <c r="G95" s="17" t="s">
        <v>347</v>
      </c>
      <c r="H95" s="17" t="s">
        <v>348</v>
      </c>
      <c r="I95" s="17" t="s">
        <v>463</v>
      </c>
      <c r="J95" s="17" t="s">
        <v>464</v>
      </c>
      <c r="K95" s="17">
        <v>150000</v>
      </c>
      <c r="L95" s="17">
        <v>30000</v>
      </c>
      <c r="M95" s="17">
        <v>1</v>
      </c>
      <c r="N95" s="17">
        <v>0</v>
      </c>
      <c r="O95" s="17">
        <v>0</v>
      </c>
      <c r="P95" s="17">
        <v>1</v>
      </c>
      <c r="Q95" s="17">
        <v>30000</v>
      </c>
      <c r="R95" s="17" t="s">
        <v>384</v>
      </c>
      <c r="S95" s="17">
        <v>120000</v>
      </c>
      <c r="T95" s="17">
        <v>8330500</v>
      </c>
      <c r="U95" s="17">
        <v>75000</v>
      </c>
      <c r="V95" s="17">
        <v>57100</v>
      </c>
      <c r="W95" s="17">
        <v>1534000</v>
      </c>
      <c r="X95" s="17">
        <v>0</v>
      </c>
      <c r="Y95" s="17">
        <v>1666100</v>
      </c>
      <c r="Z95" s="17">
        <v>6664400</v>
      </c>
      <c r="AA95" s="17" t="s">
        <v>23</v>
      </c>
      <c r="AB95" s="17" t="s">
        <v>350</v>
      </c>
      <c r="AC95" s="17" t="b">
        <v>1</v>
      </c>
      <c r="AD95" s="17">
        <v>0</v>
      </c>
      <c r="AE95" s="17" t="s">
        <v>23</v>
      </c>
      <c r="AF95" s="17" t="s">
        <v>23</v>
      </c>
      <c r="AG95" s="17" t="s">
        <v>815</v>
      </c>
      <c r="AH95" s="17">
        <v>45768</v>
      </c>
      <c r="AI95" s="17" t="s">
        <v>813</v>
      </c>
      <c r="AJ95" s="17" t="s">
        <v>119</v>
      </c>
      <c r="AK95" s="17" t="s">
        <v>120</v>
      </c>
      <c r="AL95" s="17" t="s">
        <v>1977</v>
      </c>
      <c r="AM95" s="17" t="s">
        <v>24</v>
      </c>
      <c r="AN95" s="17" t="s">
        <v>816</v>
      </c>
      <c r="AO95" s="17" t="s">
        <v>1917</v>
      </c>
      <c r="AP95" s="17" t="s">
        <v>424</v>
      </c>
      <c r="AQ95" s="17" t="s">
        <v>24</v>
      </c>
      <c r="AR95" s="17" t="s">
        <v>462</v>
      </c>
      <c r="AS95" s="17" t="s">
        <v>352</v>
      </c>
      <c r="AT95" s="17" t="s">
        <v>353</v>
      </c>
      <c r="AU95" s="17" t="s">
        <v>353</v>
      </c>
      <c r="AV95" s="17" t="s">
        <v>1978</v>
      </c>
      <c r="AX95" s="17" t="s">
        <v>396</v>
      </c>
      <c r="AY95" s="17" t="s">
        <v>24</v>
      </c>
      <c r="AZ95" s="17" t="s">
        <v>1979</v>
      </c>
      <c r="BA95" s="17" t="s">
        <v>355</v>
      </c>
      <c r="BB95" s="17" t="s">
        <v>811</v>
      </c>
      <c r="BC95" s="17" t="s">
        <v>23</v>
      </c>
      <c r="BD95" s="17" t="s">
        <v>356</v>
      </c>
      <c r="BE95" s="17" t="s">
        <v>1908</v>
      </c>
      <c r="BF95" s="17" t="s">
        <v>379</v>
      </c>
      <c r="BG95" s="17">
        <v>0</v>
      </c>
      <c r="BH95" s="17">
        <v>53220</v>
      </c>
      <c r="BI95" s="17">
        <v>53219</v>
      </c>
      <c r="BJ95" s="17" t="s">
        <v>25</v>
      </c>
      <c r="BK95" s="17" t="s">
        <v>25</v>
      </c>
      <c r="BL95" s="17" t="s">
        <v>125</v>
      </c>
      <c r="BM95" s="17">
        <v>0</v>
      </c>
      <c r="BN95" s="17">
        <v>0</v>
      </c>
      <c r="BO95" s="17">
        <v>0</v>
      </c>
      <c r="BP95" s="17" t="s">
        <v>123</v>
      </c>
      <c r="BQ95" s="17" t="s">
        <v>27</v>
      </c>
      <c r="BR95" s="17">
        <v>0</v>
      </c>
      <c r="BS95" s="17">
        <v>0</v>
      </c>
      <c r="BT95" s="17" t="s">
        <v>812</v>
      </c>
      <c r="BU95" s="17">
        <v>0</v>
      </c>
      <c r="BV95" s="17">
        <v>0</v>
      </c>
      <c r="BW95" s="17">
        <v>0</v>
      </c>
      <c r="BX95" s="17" t="s">
        <v>396</v>
      </c>
      <c r="BY95" s="17" t="s">
        <v>562</v>
      </c>
      <c r="BZ95" s="17">
        <v>0</v>
      </c>
      <c r="CA95" s="17" t="s">
        <v>563</v>
      </c>
      <c r="CD95" s="17" t="s">
        <v>817</v>
      </c>
      <c r="CE95" s="17" t="s">
        <v>1980</v>
      </c>
      <c r="CF95" s="17" t="s">
        <v>813</v>
      </c>
      <c r="CG95" s="17" t="s">
        <v>78</v>
      </c>
      <c r="CH95" s="17" t="s">
        <v>576</v>
      </c>
      <c r="CI95" s="17" t="s">
        <v>388</v>
      </c>
      <c r="CJ95" s="17" t="s">
        <v>569</v>
      </c>
      <c r="CK95" s="17" t="s">
        <v>776</v>
      </c>
      <c r="CL95" s="17" t="s">
        <v>826</v>
      </c>
      <c r="CM95" s="17" t="s">
        <v>1304</v>
      </c>
      <c r="CN95" s="17" t="s">
        <v>370</v>
      </c>
      <c r="CO95" s="17" t="s">
        <v>25</v>
      </c>
      <c r="CP95" s="17" t="s">
        <v>363</v>
      </c>
      <c r="CQ95" s="17" t="s">
        <v>23</v>
      </c>
      <c r="CR95" s="17" t="s">
        <v>365</v>
      </c>
      <c r="CS95" s="17" t="s">
        <v>23</v>
      </c>
      <c r="CT95" s="17" t="s">
        <v>1926</v>
      </c>
      <c r="CU95" s="17" t="s">
        <v>79</v>
      </c>
      <c r="CZ95" s="17" t="s">
        <v>24</v>
      </c>
      <c r="DA95" s="17" t="s">
        <v>24</v>
      </c>
      <c r="DB95" s="17" t="s">
        <v>23</v>
      </c>
      <c r="DC95" s="17" t="s">
        <v>24</v>
      </c>
    </row>
    <row r="96" spans="1:107" x14ac:dyDescent="0.25">
      <c r="A96" s="17" t="s">
        <v>1981</v>
      </c>
      <c r="B96" s="17" t="s">
        <v>810</v>
      </c>
      <c r="C96" s="17" t="s">
        <v>461</v>
      </c>
      <c r="D96" s="17" t="s">
        <v>118</v>
      </c>
      <c r="E96" s="17">
        <v>1200</v>
      </c>
      <c r="F96" s="17" t="s">
        <v>820</v>
      </c>
      <c r="G96" s="17" t="s">
        <v>467</v>
      </c>
      <c r="H96" s="17" t="s">
        <v>468</v>
      </c>
      <c r="I96" s="17" t="s">
        <v>565</v>
      </c>
      <c r="J96" s="17" t="s">
        <v>566</v>
      </c>
      <c r="K96" s="17">
        <v>270000</v>
      </c>
      <c r="L96" s="17">
        <v>270000</v>
      </c>
      <c r="M96" s="17">
        <v>1</v>
      </c>
      <c r="N96" s="17">
        <v>0</v>
      </c>
      <c r="O96" s="17">
        <v>0</v>
      </c>
      <c r="P96" s="17">
        <v>1</v>
      </c>
      <c r="Q96" s="17">
        <v>270000</v>
      </c>
      <c r="R96" s="17" t="s">
        <v>384</v>
      </c>
      <c r="S96" s="17">
        <v>0</v>
      </c>
      <c r="T96" s="17">
        <v>1980000</v>
      </c>
      <c r="U96" s="17">
        <v>1074884</v>
      </c>
      <c r="V96" s="17">
        <v>0</v>
      </c>
      <c r="W96" s="17">
        <v>0</v>
      </c>
      <c r="X96" s="17">
        <v>0</v>
      </c>
      <c r="Y96" s="17">
        <v>1074884</v>
      </c>
      <c r="Z96" s="17">
        <v>905116</v>
      </c>
      <c r="AA96" s="17" t="s">
        <v>23</v>
      </c>
      <c r="AB96" s="17" t="s">
        <v>350</v>
      </c>
      <c r="AC96" s="17" t="b">
        <v>1</v>
      </c>
      <c r="AD96" s="17">
        <v>0</v>
      </c>
      <c r="AE96" s="17" t="s">
        <v>23</v>
      </c>
      <c r="AF96" s="17" t="s">
        <v>23</v>
      </c>
      <c r="AG96" s="17" t="s">
        <v>828</v>
      </c>
      <c r="AH96" s="17">
        <v>45768</v>
      </c>
      <c r="AI96" s="17" t="s">
        <v>813</v>
      </c>
      <c r="AJ96" s="17" t="s">
        <v>129</v>
      </c>
      <c r="AK96" s="17" t="s">
        <v>120</v>
      </c>
      <c r="AL96" s="17" t="s">
        <v>829</v>
      </c>
      <c r="AM96" s="17" t="s">
        <v>24</v>
      </c>
      <c r="AN96" s="17" t="s">
        <v>823</v>
      </c>
      <c r="AO96" s="17" t="s">
        <v>1917</v>
      </c>
      <c r="AP96" s="17" t="s">
        <v>424</v>
      </c>
      <c r="AQ96" s="17" t="s">
        <v>24</v>
      </c>
      <c r="AR96" s="17" t="s">
        <v>462</v>
      </c>
      <c r="AS96" s="17" t="s">
        <v>352</v>
      </c>
      <c r="AT96" s="17" t="s">
        <v>353</v>
      </c>
      <c r="AU96" s="17" t="s">
        <v>353</v>
      </c>
      <c r="AV96" s="17" t="s">
        <v>1982</v>
      </c>
      <c r="AX96" s="17" t="s">
        <v>396</v>
      </c>
      <c r="AY96" s="17" t="s">
        <v>24</v>
      </c>
      <c r="AZ96" s="17" t="s">
        <v>1983</v>
      </c>
      <c r="BA96" s="17" t="s">
        <v>355</v>
      </c>
      <c r="BB96" s="17" t="s">
        <v>1984</v>
      </c>
      <c r="BC96" s="17" t="s">
        <v>23</v>
      </c>
      <c r="BD96" s="17" t="s">
        <v>356</v>
      </c>
      <c r="BE96" s="17" t="s">
        <v>1985</v>
      </c>
      <c r="BF96" s="17" t="s">
        <v>379</v>
      </c>
      <c r="BG96" s="17">
        <v>0</v>
      </c>
      <c r="BH96" s="17">
        <v>53212</v>
      </c>
      <c r="BI96" s="17" t="s">
        <v>25</v>
      </c>
      <c r="BJ96" s="17" t="s">
        <v>25</v>
      </c>
      <c r="BK96" s="17" t="s">
        <v>25</v>
      </c>
      <c r="BL96" s="17" t="s">
        <v>35</v>
      </c>
      <c r="BM96" s="17">
        <v>0</v>
      </c>
      <c r="BN96" s="17">
        <v>0</v>
      </c>
      <c r="BO96" s="17">
        <v>0</v>
      </c>
      <c r="BP96" s="17" t="s">
        <v>36</v>
      </c>
      <c r="BQ96" s="17">
        <v>0</v>
      </c>
      <c r="BR96" s="17">
        <v>0</v>
      </c>
      <c r="BS96" s="17">
        <v>0</v>
      </c>
      <c r="BT96" s="17" t="s">
        <v>830</v>
      </c>
      <c r="BU96" s="17">
        <v>0</v>
      </c>
      <c r="BV96" s="17">
        <v>0</v>
      </c>
      <c r="BW96" s="17">
        <v>0</v>
      </c>
      <c r="BX96" s="17" t="s">
        <v>396</v>
      </c>
      <c r="BY96" s="17" t="s">
        <v>562</v>
      </c>
      <c r="BZ96" s="17">
        <v>0</v>
      </c>
      <c r="CA96" s="17" t="s">
        <v>563</v>
      </c>
      <c r="CD96" s="17" t="s">
        <v>1986</v>
      </c>
      <c r="CE96" s="17" t="s">
        <v>1987</v>
      </c>
      <c r="CF96" s="17" t="s">
        <v>813</v>
      </c>
      <c r="CG96" s="17" t="s">
        <v>78</v>
      </c>
      <c r="CH96" s="17" t="s">
        <v>385</v>
      </c>
      <c r="CI96" s="17" t="s">
        <v>366</v>
      </c>
      <c r="CJ96" s="17" t="s">
        <v>385</v>
      </c>
      <c r="CK96" s="17" t="s">
        <v>443</v>
      </c>
      <c r="CL96" s="17" t="s">
        <v>409</v>
      </c>
      <c r="CM96" s="17" t="s">
        <v>776</v>
      </c>
      <c r="CN96" s="17" t="s">
        <v>370</v>
      </c>
      <c r="CO96" s="17" t="s">
        <v>25</v>
      </c>
      <c r="CP96" s="17" t="s">
        <v>363</v>
      </c>
      <c r="CQ96" s="17" t="s">
        <v>23</v>
      </c>
      <c r="CR96" s="17" t="s">
        <v>365</v>
      </c>
      <c r="CS96" s="17" t="s">
        <v>23</v>
      </c>
      <c r="CT96" s="17" t="s">
        <v>1926</v>
      </c>
      <c r="CU96" s="17" t="s">
        <v>79</v>
      </c>
      <c r="CZ96" s="17" t="s">
        <v>24</v>
      </c>
      <c r="DA96" s="17" t="s">
        <v>24</v>
      </c>
      <c r="DB96" s="17" t="s">
        <v>23</v>
      </c>
      <c r="DC96" s="17" t="s">
        <v>24</v>
      </c>
    </row>
    <row r="97" spans="1:107" x14ac:dyDescent="0.25">
      <c r="A97" s="17" t="s">
        <v>1988</v>
      </c>
      <c r="B97" s="17" t="s">
        <v>810</v>
      </c>
      <c r="C97" s="17" t="s">
        <v>461</v>
      </c>
      <c r="D97" s="17" t="s">
        <v>118</v>
      </c>
      <c r="E97" s="17">
        <v>1200</v>
      </c>
      <c r="F97" s="17" t="s">
        <v>1989</v>
      </c>
      <c r="G97" s="17" t="s">
        <v>565</v>
      </c>
      <c r="H97" s="17" t="s">
        <v>566</v>
      </c>
      <c r="I97" s="17" t="s">
        <v>32</v>
      </c>
      <c r="J97" s="17" t="s">
        <v>32</v>
      </c>
      <c r="K97" s="17">
        <v>5500000</v>
      </c>
      <c r="L97" s="17">
        <v>2500000</v>
      </c>
      <c r="M97" s="17">
        <v>1</v>
      </c>
      <c r="N97" s="17">
        <v>0</v>
      </c>
      <c r="O97" s="17">
        <v>0</v>
      </c>
      <c r="P97" s="17">
        <v>1</v>
      </c>
      <c r="Q97" s="17">
        <v>2500000</v>
      </c>
      <c r="R97" s="17" t="s">
        <v>384</v>
      </c>
      <c r="S97" s="17">
        <v>3000000</v>
      </c>
      <c r="T97" s="17">
        <v>0</v>
      </c>
      <c r="U97" s="17">
        <v>0</v>
      </c>
      <c r="V97" s="17">
        <v>0</v>
      </c>
      <c r="W97" s="17">
        <v>0</v>
      </c>
      <c r="X97" s="17">
        <v>0</v>
      </c>
      <c r="Y97" s="17">
        <v>0</v>
      </c>
      <c r="Z97" s="17">
        <v>0</v>
      </c>
      <c r="AA97" s="17" t="s">
        <v>23</v>
      </c>
      <c r="AB97" s="17" t="s">
        <v>350</v>
      </c>
      <c r="AC97" s="17" t="b">
        <v>1</v>
      </c>
      <c r="AD97" s="17">
        <v>0</v>
      </c>
      <c r="AE97" s="17" t="s">
        <v>23</v>
      </c>
      <c r="AF97" s="17" t="s">
        <v>23</v>
      </c>
      <c r="AG97" s="17" t="s">
        <v>1990</v>
      </c>
      <c r="AH97" s="17">
        <v>45778</v>
      </c>
      <c r="AI97" s="17" t="s">
        <v>813</v>
      </c>
      <c r="AJ97" s="17" t="s">
        <v>119</v>
      </c>
      <c r="AK97" s="17" t="s">
        <v>120</v>
      </c>
      <c r="AL97" s="17" t="s">
        <v>1991</v>
      </c>
      <c r="AM97" s="17" t="s">
        <v>24</v>
      </c>
      <c r="AN97" s="17" t="s">
        <v>1992</v>
      </c>
      <c r="AO97" s="17" t="s">
        <v>1932</v>
      </c>
      <c r="AP97" s="17" t="s">
        <v>424</v>
      </c>
      <c r="AQ97" s="17" t="s">
        <v>24</v>
      </c>
      <c r="AR97" s="17" t="s">
        <v>462</v>
      </c>
      <c r="AS97" s="17" t="s">
        <v>352</v>
      </c>
      <c r="AT97" s="17" t="s">
        <v>353</v>
      </c>
      <c r="AU97" s="17" t="s">
        <v>353</v>
      </c>
      <c r="AV97" s="17" t="s">
        <v>1993</v>
      </c>
      <c r="AX97" s="17" t="s">
        <v>396</v>
      </c>
      <c r="AY97" s="17" t="s">
        <v>24</v>
      </c>
      <c r="AZ97" s="17" t="s">
        <v>1994</v>
      </c>
      <c r="BA97" s="17" t="s">
        <v>355</v>
      </c>
      <c r="BB97" s="17" t="s">
        <v>1955</v>
      </c>
      <c r="BC97" s="17" t="s">
        <v>23</v>
      </c>
      <c r="BD97" s="17" t="s">
        <v>356</v>
      </c>
      <c r="BE97" s="17" t="s">
        <v>356</v>
      </c>
      <c r="BF97" s="17" t="s">
        <v>379</v>
      </c>
      <c r="BG97" s="17">
        <v>0</v>
      </c>
      <c r="BH97" s="17">
        <v>53220</v>
      </c>
      <c r="BI97" s="17" t="s">
        <v>25</v>
      </c>
      <c r="BJ97" s="17" t="s">
        <v>25</v>
      </c>
      <c r="BK97" s="17" t="s">
        <v>25</v>
      </c>
      <c r="BL97" s="17" t="s">
        <v>125</v>
      </c>
      <c r="BM97" s="17">
        <v>0</v>
      </c>
      <c r="BN97" s="17">
        <v>0</v>
      </c>
      <c r="BO97" s="17">
        <v>0</v>
      </c>
      <c r="BP97" s="17" t="s">
        <v>123</v>
      </c>
      <c r="BQ97" s="17">
        <v>0</v>
      </c>
      <c r="BR97" s="17">
        <v>0</v>
      </c>
      <c r="BS97" s="17">
        <v>0</v>
      </c>
      <c r="BT97" s="17" t="s">
        <v>1956</v>
      </c>
      <c r="BU97" s="17">
        <v>0</v>
      </c>
      <c r="BV97" s="17">
        <v>0</v>
      </c>
      <c r="BW97" s="17">
        <v>0</v>
      </c>
      <c r="BX97" s="17" t="s">
        <v>396</v>
      </c>
      <c r="BY97" s="17" t="s">
        <v>562</v>
      </c>
      <c r="BZ97" s="17">
        <v>0</v>
      </c>
      <c r="CA97" s="17" t="s">
        <v>563</v>
      </c>
      <c r="CD97" s="17" t="s">
        <v>1995</v>
      </c>
      <c r="CE97" s="17" t="s">
        <v>32</v>
      </c>
      <c r="CF97" s="17" t="s">
        <v>1924</v>
      </c>
      <c r="CG97" s="17" t="s">
        <v>78</v>
      </c>
      <c r="CH97" s="17" t="s">
        <v>425</v>
      </c>
      <c r="CI97" s="17" t="s">
        <v>360</v>
      </c>
      <c r="CJ97" s="17" t="s">
        <v>361</v>
      </c>
      <c r="CK97" s="17" t="s">
        <v>377</v>
      </c>
      <c r="CL97" s="17" t="s">
        <v>388</v>
      </c>
      <c r="CM97" s="17" t="s">
        <v>409</v>
      </c>
      <c r="CN97" s="17" t="s">
        <v>370</v>
      </c>
      <c r="CO97" s="17" t="s">
        <v>25</v>
      </c>
      <c r="CP97" s="17" t="s">
        <v>363</v>
      </c>
      <c r="CQ97" s="17" t="s">
        <v>24</v>
      </c>
      <c r="CR97" s="17">
        <v>0.3</v>
      </c>
      <c r="CS97" s="17" t="s">
        <v>24</v>
      </c>
      <c r="CT97" s="17" t="s">
        <v>1996</v>
      </c>
      <c r="CU97" s="17" t="s">
        <v>79</v>
      </c>
      <c r="CZ97" s="17" t="s">
        <v>24</v>
      </c>
      <c r="DA97" s="17" t="s">
        <v>24</v>
      </c>
      <c r="DB97" s="17" t="s">
        <v>23</v>
      </c>
      <c r="DC97" s="17" t="s">
        <v>24</v>
      </c>
    </row>
    <row r="98" spans="1:107" x14ac:dyDescent="0.25">
      <c r="A98" s="17" t="s">
        <v>1997</v>
      </c>
      <c r="B98" s="17" t="s">
        <v>835</v>
      </c>
      <c r="C98" s="17" t="s">
        <v>466</v>
      </c>
      <c r="D98" s="17" t="s">
        <v>131</v>
      </c>
      <c r="E98" s="17">
        <v>1820</v>
      </c>
      <c r="F98" s="17" t="s">
        <v>1998</v>
      </c>
      <c r="G98" s="17" t="s">
        <v>1307</v>
      </c>
      <c r="H98" s="17" t="s">
        <v>1999</v>
      </c>
      <c r="I98" s="17" t="s">
        <v>32</v>
      </c>
      <c r="J98" s="17" t="s">
        <v>32</v>
      </c>
      <c r="K98" s="17">
        <v>489237</v>
      </c>
      <c r="L98" s="17">
        <v>0</v>
      </c>
      <c r="M98" s="17">
        <v>0</v>
      </c>
      <c r="N98" s="17">
        <v>489237</v>
      </c>
      <c r="O98" s="17">
        <v>2</v>
      </c>
      <c r="P98" s="17">
        <v>2</v>
      </c>
      <c r="Q98" s="17">
        <v>489237</v>
      </c>
      <c r="R98" s="17" t="s">
        <v>349</v>
      </c>
      <c r="S98" s="17">
        <v>0</v>
      </c>
      <c r="T98" s="17">
        <v>0</v>
      </c>
      <c r="U98" s="17">
        <v>0</v>
      </c>
      <c r="V98" s="17">
        <v>0</v>
      </c>
      <c r="W98" s="17">
        <v>0</v>
      </c>
      <c r="X98" s="17">
        <v>0</v>
      </c>
      <c r="Y98" s="17">
        <v>0</v>
      </c>
      <c r="Z98" s="17">
        <v>0</v>
      </c>
      <c r="AA98" s="17" t="s">
        <v>23</v>
      </c>
      <c r="AB98" s="17" t="s">
        <v>350</v>
      </c>
      <c r="AC98" s="17" t="b">
        <v>1</v>
      </c>
      <c r="AD98" s="17">
        <v>44025</v>
      </c>
      <c r="AE98" s="17" t="s">
        <v>23</v>
      </c>
      <c r="AF98" s="17" t="s">
        <v>23</v>
      </c>
      <c r="AG98" s="17" t="s">
        <v>2000</v>
      </c>
      <c r="AH98" s="17" t="s">
        <v>411</v>
      </c>
      <c r="AI98" s="17" t="s">
        <v>2001</v>
      </c>
      <c r="AJ98" s="17">
        <v>4143050012</v>
      </c>
      <c r="AK98" s="17" t="s">
        <v>2002</v>
      </c>
      <c r="AL98" s="17" t="s">
        <v>2003</v>
      </c>
      <c r="AM98" s="17" t="s">
        <v>23</v>
      </c>
      <c r="AN98" s="17" t="s">
        <v>2004</v>
      </c>
      <c r="AO98" s="17" t="s">
        <v>2005</v>
      </c>
      <c r="AP98" s="17" t="s">
        <v>378</v>
      </c>
      <c r="AQ98" s="17" t="s">
        <v>24</v>
      </c>
      <c r="AR98" s="17" t="s">
        <v>372</v>
      </c>
      <c r="AS98" s="17" t="s">
        <v>352</v>
      </c>
      <c r="AT98" s="17" t="s">
        <v>353</v>
      </c>
      <c r="AU98" s="17" t="s">
        <v>353</v>
      </c>
      <c r="AV98" s="17" t="s">
        <v>1192</v>
      </c>
      <c r="AX98" s="17" t="s">
        <v>396</v>
      </c>
      <c r="AY98" s="17" t="s">
        <v>24</v>
      </c>
      <c r="AZ98" s="17" t="s">
        <v>24</v>
      </c>
      <c r="BA98" s="17" t="s">
        <v>355</v>
      </c>
      <c r="BB98" s="17" t="s">
        <v>2006</v>
      </c>
      <c r="BC98" s="17" t="s">
        <v>24</v>
      </c>
      <c r="BD98" s="17" t="s">
        <v>356</v>
      </c>
      <c r="BE98" s="17" t="s">
        <v>356</v>
      </c>
      <c r="BF98" s="17" t="s">
        <v>379</v>
      </c>
      <c r="BG98" s="17">
        <v>0</v>
      </c>
      <c r="BH98" s="17">
        <v>53223</v>
      </c>
      <c r="BI98" s="17" t="s">
        <v>25</v>
      </c>
      <c r="BJ98" s="17" t="s">
        <v>25</v>
      </c>
      <c r="BK98" s="17" t="s">
        <v>25</v>
      </c>
      <c r="BL98" s="17" t="s">
        <v>63</v>
      </c>
      <c r="BM98" s="17">
        <v>0</v>
      </c>
      <c r="BN98" s="17">
        <v>0</v>
      </c>
      <c r="BO98" s="17">
        <v>0</v>
      </c>
      <c r="BP98" s="17" t="s">
        <v>62</v>
      </c>
      <c r="BQ98" s="17">
        <v>0</v>
      </c>
      <c r="BR98" s="17">
        <v>0</v>
      </c>
      <c r="BS98" s="17">
        <v>0</v>
      </c>
      <c r="BT98" s="17" t="s">
        <v>2007</v>
      </c>
      <c r="BU98" s="17">
        <v>0</v>
      </c>
      <c r="BV98" s="17">
        <v>0</v>
      </c>
      <c r="BW98" s="17">
        <v>0</v>
      </c>
      <c r="BX98" s="17" t="s">
        <v>396</v>
      </c>
      <c r="BY98" s="17" t="s">
        <v>562</v>
      </c>
      <c r="BZ98" s="17">
        <v>0</v>
      </c>
      <c r="CA98" s="17" t="s">
        <v>563</v>
      </c>
      <c r="CD98" s="17" t="s">
        <v>2008</v>
      </c>
      <c r="CE98" s="17" t="s">
        <v>2009</v>
      </c>
      <c r="CF98" s="17" t="s">
        <v>39</v>
      </c>
      <c r="CG98" s="17" t="s">
        <v>40</v>
      </c>
      <c r="CH98" s="17" t="s">
        <v>357</v>
      </c>
      <c r="CI98" s="17" t="s">
        <v>375</v>
      </c>
      <c r="CJ98" s="17" t="s">
        <v>375</v>
      </c>
      <c r="CK98" s="17" t="s">
        <v>376</v>
      </c>
      <c r="CL98" s="17" t="s">
        <v>388</v>
      </c>
      <c r="CM98" s="17" t="s">
        <v>388</v>
      </c>
      <c r="CN98" s="17" t="s">
        <v>381</v>
      </c>
      <c r="CO98" s="17" t="s">
        <v>24</v>
      </c>
      <c r="CP98" s="17" t="s">
        <v>363</v>
      </c>
      <c r="CQ98" s="17" t="s">
        <v>24</v>
      </c>
      <c r="CR98" s="17" t="s">
        <v>365</v>
      </c>
      <c r="CS98" s="17" t="s">
        <v>24</v>
      </c>
      <c r="CT98" s="17" t="s">
        <v>883</v>
      </c>
      <c r="CU98" s="17" t="s">
        <v>41</v>
      </c>
      <c r="CZ98" s="17" t="s">
        <v>24</v>
      </c>
      <c r="DA98" s="17" t="s">
        <v>24</v>
      </c>
      <c r="DB98" s="17" t="s">
        <v>24</v>
      </c>
      <c r="DC98" s="17" t="s">
        <v>24</v>
      </c>
    </row>
    <row r="99" spans="1:107" x14ac:dyDescent="0.25">
      <c r="A99" s="17" t="s">
        <v>2010</v>
      </c>
      <c r="B99" s="17" t="s">
        <v>835</v>
      </c>
      <c r="C99" s="17" t="s">
        <v>466</v>
      </c>
      <c r="D99" s="17" t="s">
        <v>131</v>
      </c>
      <c r="E99" s="17">
        <v>1820</v>
      </c>
      <c r="F99" s="17" t="s">
        <v>2011</v>
      </c>
      <c r="G99" s="17" t="s">
        <v>701</v>
      </c>
      <c r="H99" s="17" t="s">
        <v>702</v>
      </c>
      <c r="I99" s="17" t="s">
        <v>32</v>
      </c>
      <c r="J99" s="17" t="s">
        <v>32</v>
      </c>
      <c r="K99" s="17">
        <v>5185200</v>
      </c>
      <c r="L99" s="17">
        <v>0</v>
      </c>
      <c r="M99" s="17">
        <v>0</v>
      </c>
      <c r="N99" s="17">
        <v>5185200</v>
      </c>
      <c r="O99" s="17">
        <v>2</v>
      </c>
      <c r="P99" s="17">
        <v>2</v>
      </c>
      <c r="Q99" s="17">
        <v>5185200</v>
      </c>
      <c r="R99" s="17" t="s">
        <v>349</v>
      </c>
      <c r="S99" s="17">
        <v>0</v>
      </c>
      <c r="T99" s="17">
        <v>0</v>
      </c>
      <c r="U99" s="17">
        <v>0</v>
      </c>
      <c r="V99" s="17">
        <v>0</v>
      </c>
      <c r="W99" s="17">
        <v>0</v>
      </c>
      <c r="X99" s="17">
        <v>0</v>
      </c>
      <c r="Y99" s="17">
        <v>0</v>
      </c>
      <c r="Z99" s="17">
        <v>0</v>
      </c>
      <c r="AA99" s="17" t="s">
        <v>23</v>
      </c>
      <c r="AB99" s="17" t="s">
        <v>350</v>
      </c>
      <c r="AC99" s="17" t="b">
        <v>1</v>
      </c>
      <c r="AD99" s="17">
        <v>0</v>
      </c>
      <c r="AE99" s="17" t="s">
        <v>23</v>
      </c>
      <c r="AF99" s="17" t="s">
        <v>23</v>
      </c>
      <c r="AG99" s="17" t="s">
        <v>2012</v>
      </c>
      <c r="AH99" s="17">
        <v>45798</v>
      </c>
      <c r="AI99" s="17" t="s">
        <v>2013</v>
      </c>
      <c r="AJ99" s="17" t="s">
        <v>2014</v>
      </c>
      <c r="AK99" s="17" t="s">
        <v>2015</v>
      </c>
      <c r="AL99" s="17" t="s">
        <v>2016</v>
      </c>
      <c r="AM99" s="17" t="s">
        <v>23</v>
      </c>
      <c r="AN99" s="17" t="s">
        <v>2017</v>
      </c>
      <c r="AO99" s="17" t="s">
        <v>2018</v>
      </c>
      <c r="AP99" s="17" t="s">
        <v>378</v>
      </c>
      <c r="AQ99" s="17" t="s">
        <v>24</v>
      </c>
      <c r="AR99" s="17" t="s">
        <v>372</v>
      </c>
      <c r="AS99" s="17" t="s">
        <v>352</v>
      </c>
      <c r="AT99" s="17" t="s">
        <v>353</v>
      </c>
      <c r="AU99" s="17" t="s">
        <v>353</v>
      </c>
      <c r="AV99" s="17" t="s">
        <v>373</v>
      </c>
      <c r="AX99" s="17" t="s">
        <v>396</v>
      </c>
      <c r="AY99" s="17" t="s">
        <v>24</v>
      </c>
      <c r="AZ99" s="17" t="s">
        <v>24</v>
      </c>
      <c r="BA99" s="17" t="s">
        <v>355</v>
      </c>
      <c r="BB99" s="17" t="s">
        <v>2019</v>
      </c>
      <c r="BC99" s="17" t="s">
        <v>24</v>
      </c>
      <c r="BD99" s="17" t="s">
        <v>356</v>
      </c>
      <c r="BE99" s="17" t="s">
        <v>356</v>
      </c>
      <c r="BF99" s="17" t="s">
        <v>379</v>
      </c>
      <c r="BG99" s="17">
        <v>0</v>
      </c>
      <c r="BH99" s="17" t="s">
        <v>62</v>
      </c>
      <c r="BI99" s="17" t="s">
        <v>25</v>
      </c>
      <c r="BJ99" s="17" t="s">
        <v>25</v>
      </c>
      <c r="BK99" s="17" t="s">
        <v>25</v>
      </c>
      <c r="BL99" s="17" t="s">
        <v>63</v>
      </c>
      <c r="BM99" s="17">
        <v>0</v>
      </c>
      <c r="BN99" s="17">
        <v>0</v>
      </c>
      <c r="BO99" s="17">
        <v>0</v>
      </c>
      <c r="BP99" s="17" t="s">
        <v>62</v>
      </c>
      <c r="BQ99" s="17">
        <v>0</v>
      </c>
      <c r="BR99" s="17">
        <v>0</v>
      </c>
      <c r="BS99" s="17">
        <v>0</v>
      </c>
      <c r="BT99" s="17" t="s">
        <v>2020</v>
      </c>
      <c r="BU99" s="17">
        <v>0</v>
      </c>
      <c r="BV99" s="17">
        <v>0</v>
      </c>
      <c r="BW99" s="17">
        <v>0</v>
      </c>
      <c r="BX99" s="17" t="s">
        <v>396</v>
      </c>
      <c r="BY99" s="17" t="s">
        <v>562</v>
      </c>
      <c r="BZ99" s="17">
        <v>0</v>
      </c>
      <c r="CA99" s="17" t="s">
        <v>563</v>
      </c>
      <c r="CD99" s="17" t="s">
        <v>2021</v>
      </c>
      <c r="CE99" s="17" t="s">
        <v>32</v>
      </c>
      <c r="CF99" s="17" t="s">
        <v>39</v>
      </c>
      <c r="CG99" s="17" t="s">
        <v>40</v>
      </c>
      <c r="CH99" s="17" t="s">
        <v>357</v>
      </c>
      <c r="CI99" s="17" t="s">
        <v>377</v>
      </c>
      <c r="CJ99" s="17" t="s">
        <v>375</v>
      </c>
      <c r="CK99" s="17" t="s">
        <v>376</v>
      </c>
      <c r="CL99" s="17" t="s">
        <v>388</v>
      </c>
      <c r="CM99" s="17" t="s">
        <v>385</v>
      </c>
      <c r="CN99" s="17" t="s">
        <v>381</v>
      </c>
      <c r="CO99" s="17" t="s">
        <v>24</v>
      </c>
      <c r="CP99" s="17" t="s">
        <v>363</v>
      </c>
      <c r="CQ99" s="17" t="s">
        <v>24</v>
      </c>
      <c r="CR99" s="17">
        <v>0.9</v>
      </c>
      <c r="CS99" s="17" t="s">
        <v>24</v>
      </c>
      <c r="CT99" s="17" t="s">
        <v>1528</v>
      </c>
      <c r="CU99" s="17" t="s">
        <v>41</v>
      </c>
      <c r="CZ99" s="17" t="s">
        <v>24</v>
      </c>
      <c r="DA99" s="17" t="s">
        <v>24</v>
      </c>
      <c r="DB99" s="17" t="s">
        <v>24</v>
      </c>
      <c r="DC99" s="17" t="s">
        <v>24</v>
      </c>
    </row>
    <row r="100" spans="1:107" x14ac:dyDescent="0.25">
      <c r="A100" s="17" t="s">
        <v>1109</v>
      </c>
      <c r="B100" s="17" t="s">
        <v>835</v>
      </c>
      <c r="C100" s="17" t="s">
        <v>466</v>
      </c>
      <c r="D100" s="17" t="s">
        <v>131</v>
      </c>
      <c r="E100" s="17">
        <v>1820</v>
      </c>
      <c r="F100" s="17" t="s">
        <v>136</v>
      </c>
      <c r="G100" s="17" t="s">
        <v>701</v>
      </c>
      <c r="H100" s="17" t="s">
        <v>702</v>
      </c>
      <c r="I100" s="17" t="s">
        <v>32</v>
      </c>
      <c r="J100" s="17" t="s">
        <v>32</v>
      </c>
      <c r="K100" s="17">
        <v>1283600</v>
      </c>
      <c r="L100" s="17">
        <v>0</v>
      </c>
      <c r="M100" s="17">
        <v>0</v>
      </c>
      <c r="N100" s="17">
        <v>1283600</v>
      </c>
      <c r="O100" s="17">
        <v>2</v>
      </c>
      <c r="P100" s="17">
        <v>2</v>
      </c>
      <c r="Q100" s="17">
        <v>1283600</v>
      </c>
      <c r="R100" s="17" t="s">
        <v>349</v>
      </c>
      <c r="S100" s="17">
        <v>0</v>
      </c>
      <c r="T100" s="17">
        <v>0</v>
      </c>
      <c r="U100" s="17">
        <v>0</v>
      </c>
      <c r="V100" s="17">
        <v>0</v>
      </c>
      <c r="W100" s="17">
        <v>0</v>
      </c>
      <c r="X100" s="17">
        <v>0</v>
      </c>
      <c r="Y100" s="17">
        <v>0</v>
      </c>
      <c r="Z100" s="17">
        <v>0</v>
      </c>
      <c r="AA100" s="17" t="s">
        <v>23</v>
      </c>
      <c r="AB100" s="17" t="s">
        <v>350</v>
      </c>
      <c r="AC100" s="17" t="b">
        <v>1</v>
      </c>
      <c r="AD100" s="17">
        <v>83523</v>
      </c>
      <c r="AE100" s="17" t="s">
        <v>23</v>
      </c>
      <c r="AF100" s="17" t="s">
        <v>23</v>
      </c>
      <c r="AG100" s="17" t="s">
        <v>836</v>
      </c>
      <c r="AH100" s="17">
        <v>45393</v>
      </c>
      <c r="AI100" s="17" t="s">
        <v>1110</v>
      </c>
      <c r="AJ100" s="17" t="s">
        <v>469</v>
      </c>
      <c r="AK100" s="17" t="s">
        <v>470</v>
      </c>
      <c r="AL100" s="17" t="s">
        <v>137</v>
      </c>
      <c r="AM100" s="17" t="s">
        <v>24</v>
      </c>
      <c r="AN100" s="17" t="s">
        <v>475</v>
      </c>
      <c r="AO100" s="17" t="s">
        <v>476</v>
      </c>
      <c r="AP100" s="17" t="s">
        <v>378</v>
      </c>
      <c r="AQ100" s="17" t="s">
        <v>24</v>
      </c>
      <c r="AR100" s="17" t="s">
        <v>837</v>
      </c>
      <c r="AS100" s="17" t="s">
        <v>352</v>
      </c>
      <c r="AT100" s="17" t="s">
        <v>477</v>
      </c>
      <c r="AU100" s="17" t="s">
        <v>353</v>
      </c>
      <c r="AV100" s="17" t="s">
        <v>473</v>
      </c>
      <c r="AX100" s="17" t="s">
        <v>396</v>
      </c>
      <c r="AY100" s="17" t="s">
        <v>24</v>
      </c>
      <c r="AZ100" s="17" t="s">
        <v>24</v>
      </c>
      <c r="BA100" s="17" t="s">
        <v>355</v>
      </c>
      <c r="BB100" s="17" t="s">
        <v>474</v>
      </c>
      <c r="BC100" s="17" t="s">
        <v>24</v>
      </c>
      <c r="BD100" s="17" t="s">
        <v>356</v>
      </c>
      <c r="BE100" s="17" t="s">
        <v>356</v>
      </c>
      <c r="BF100" s="17" t="s">
        <v>379</v>
      </c>
      <c r="BG100" s="17">
        <v>0</v>
      </c>
      <c r="BH100" s="17" t="s">
        <v>62</v>
      </c>
      <c r="BI100" s="17" t="s">
        <v>25</v>
      </c>
      <c r="BJ100" s="17" t="s">
        <v>25</v>
      </c>
      <c r="BK100" s="17" t="s">
        <v>25</v>
      </c>
      <c r="BL100" s="17" t="s">
        <v>63</v>
      </c>
      <c r="BM100" s="17">
        <v>0</v>
      </c>
      <c r="BN100" s="17">
        <v>0</v>
      </c>
      <c r="BO100" s="17">
        <v>0</v>
      </c>
      <c r="BP100" s="17" t="s">
        <v>62</v>
      </c>
      <c r="BQ100" s="17">
        <v>0</v>
      </c>
      <c r="BR100" s="17">
        <v>0</v>
      </c>
      <c r="BS100" s="17">
        <v>0</v>
      </c>
      <c r="BT100" s="17" t="s">
        <v>838</v>
      </c>
      <c r="BU100" s="17">
        <v>0</v>
      </c>
      <c r="BV100" s="17">
        <v>0</v>
      </c>
      <c r="BW100" s="17">
        <v>0</v>
      </c>
      <c r="BX100" s="17" t="s">
        <v>396</v>
      </c>
      <c r="BY100" s="17" t="s">
        <v>562</v>
      </c>
      <c r="BZ100" s="17">
        <v>0</v>
      </c>
      <c r="CA100" s="17" t="s">
        <v>563</v>
      </c>
      <c r="CD100" s="17" t="s">
        <v>839</v>
      </c>
      <c r="CE100" s="17" t="s">
        <v>32</v>
      </c>
      <c r="CF100" s="17" t="s">
        <v>39</v>
      </c>
      <c r="CG100" s="17" t="s">
        <v>40</v>
      </c>
      <c r="CH100" s="17" t="s">
        <v>357</v>
      </c>
      <c r="CI100" s="17" t="s">
        <v>377</v>
      </c>
      <c r="CJ100" s="17" t="s">
        <v>377</v>
      </c>
      <c r="CK100" s="17" t="s">
        <v>375</v>
      </c>
      <c r="CL100" s="17" t="s">
        <v>376</v>
      </c>
      <c r="CM100" s="17" t="s">
        <v>388</v>
      </c>
      <c r="CN100" s="17" t="s">
        <v>381</v>
      </c>
      <c r="CO100" s="17" t="s">
        <v>24</v>
      </c>
      <c r="CP100" s="17" t="s">
        <v>363</v>
      </c>
      <c r="CQ100" s="17" t="s">
        <v>24</v>
      </c>
      <c r="CR100" s="17">
        <v>1</v>
      </c>
      <c r="CS100" s="17" t="s">
        <v>24</v>
      </c>
      <c r="CT100" s="17" t="s">
        <v>1528</v>
      </c>
      <c r="CU100" s="17" t="s">
        <v>41</v>
      </c>
      <c r="CZ100" s="17" t="s">
        <v>24</v>
      </c>
      <c r="DA100" s="17" t="s">
        <v>24</v>
      </c>
      <c r="DB100" s="17" t="s">
        <v>24</v>
      </c>
      <c r="DC100" s="17" t="s">
        <v>24</v>
      </c>
    </row>
    <row r="101" spans="1:107" x14ac:dyDescent="0.25">
      <c r="A101" s="17" t="s">
        <v>1111</v>
      </c>
      <c r="B101" s="17" t="s">
        <v>835</v>
      </c>
      <c r="C101" s="17" t="s">
        <v>466</v>
      </c>
      <c r="D101" s="17" t="s">
        <v>131</v>
      </c>
      <c r="E101" s="17">
        <v>1820</v>
      </c>
      <c r="F101" s="17" t="s">
        <v>138</v>
      </c>
      <c r="G101" s="17" t="s">
        <v>701</v>
      </c>
      <c r="H101" s="17" t="s">
        <v>702</v>
      </c>
      <c r="I101" s="17" t="s">
        <v>32</v>
      </c>
      <c r="J101" s="17" t="s">
        <v>32</v>
      </c>
      <c r="K101" s="17">
        <v>365300</v>
      </c>
      <c r="L101" s="17">
        <v>0</v>
      </c>
      <c r="M101" s="17">
        <v>0</v>
      </c>
      <c r="N101" s="17">
        <v>365300</v>
      </c>
      <c r="O101" s="17">
        <v>2</v>
      </c>
      <c r="P101" s="17">
        <v>2</v>
      </c>
      <c r="Q101" s="17">
        <v>365300</v>
      </c>
      <c r="R101" s="17" t="s">
        <v>349</v>
      </c>
      <c r="S101" s="17">
        <v>0</v>
      </c>
      <c r="T101" s="17">
        <v>0</v>
      </c>
      <c r="U101" s="17">
        <v>0</v>
      </c>
      <c r="V101" s="17">
        <v>0</v>
      </c>
      <c r="W101" s="17">
        <v>0</v>
      </c>
      <c r="X101" s="17">
        <v>0</v>
      </c>
      <c r="Y101" s="17">
        <v>0</v>
      </c>
      <c r="Z101" s="17">
        <v>0</v>
      </c>
      <c r="AA101" s="17" t="s">
        <v>23</v>
      </c>
      <c r="AB101" s="17" t="s">
        <v>350</v>
      </c>
      <c r="AC101" s="17" t="b">
        <v>1</v>
      </c>
      <c r="AD101" s="17">
        <v>11978</v>
      </c>
      <c r="AE101" s="17" t="s">
        <v>23</v>
      </c>
      <c r="AF101" s="17" t="s">
        <v>23</v>
      </c>
      <c r="AG101" s="17" t="s">
        <v>840</v>
      </c>
      <c r="AH101" s="17">
        <v>45393</v>
      </c>
      <c r="AI101" s="17" t="s">
        <v>1112</v>
      </c>
      <c r="AJ101" s="17" t="s">
        <v>469</v>
      </c>
      <c r="AK101" s="17" t="s">
        <v>470</v>
      </c>
      <c r="AL101" s="17" t="s">
        <v>841</v>
      </c>
      <c r="AM101" s="17" t="s">
        <v>23</v>
      </c>
      <c r="AN101" s="17" t="s">
        <v>479</v>
      </c>
      <c r="AO101" s="17" t="s">
        <v>480</v>
      </c>
      <c r="AP101" s="17" t="s">
        <v>378</v>
      </c>
      <c r="AQ101" s="17" t="s">
        <v>24</v>
      </c>
      <c r="AR101" s="17" t="s">
        <v>372</v>
      </c>
      <c r="AS101" s="17" t="s">
        <v>352</v>
      </c>
      <c r="AT101" s="17" t="s">
        <v>353</v>
      </c>
      <c r="AU101" s="17" t="s">
        <v>842</v>
      </c>
      <c r="AV101" s="17" t="s">
        <v>373</v>
      </c>
      <c r="AX101" s="17" t="s">
        <v>396</v>
      </c>
      <c r="AY101" s="17" t="s">
        <v>24</v>
      </c>
      <c r="AZ101" s="17" t="s">
        <v>24</v>
      </c>
      <c r="BA101" s="17" t="s">
        <v>355</v>
      </c>
      <c r="BB101" s="17" t="s">
        <v>481</v>
      </c>
      <c r="BC101" s="17" t="s">
        <v>24</v>
      </c>
      <c r="BD101" s="17" t="s">
        <v>356</v>
      </c>
      <c r="BE101" s="17" t="s">
        <v>356</v>
      </c>
      <c r="BF101" s="17" t="s">
        <v>379</v>
      </c>
      <c r="BG101" s="17">
        <v>0</v>
      </c>
      <c r="BH101" s="17" t="s">
        <v>62</v>
      </c>
      <c r="BI101" s="17" t="s">
        <v>25</v>
      </c>
      <c r="BJ101" s="17" t="s">
        <v>25</v>
      </c>
      <c r="BK101" s="17" t="s">
        <v>25</v>
      </c>
      <c r="BL101" s="17" t="s">
        <v>63</v>
      </c>
      <c r="BM101" s="17">
        <v>0</v>
      </c>
      <c r="BN101" s="17">
        <v>0</v>
      </c>
      <c r="BO101" s="17">
        <v>0</v>
      </c>
      <c r="BP101" s="17" t="s">
        <v>62</v>
      </c>
      <c r="BQ101" s="17">
        <v>0</v>
      </c>
      <c r="BR101" s="17">
        <v>0</v>
      </c>
      <c r="BS101" s="17">
        <v>0</v>
      </c>
      <c r="BT101" s="17" t="s">
        <v>838</v>
      </c>
      <c r="BU101" s="17">
        <v>0</v>
      </c>
      <c r="BV101" s="17">
        <v>0</v>
      </c>
      <c r="BW101" s="17">
        <v>0</v>
      </c>
      <c r="BX101" s="17" t="s">
        <v>396</v>
      </c>
      <c r="BY101" s="17" t="s">
        <v>562</v>
      </c>
      <c r="BZ101" s="17">
        <v>0</v>
      </c>
      <c r="CA101" s="17" t="s">
        <v>563</v>
      </c>
      <c r="CD101" s="17" t="s">
        <v>843</v>
      </c>
      <c r="CE101" s="17" t="s">
        <v>32</v>
      </c>
      <c r="CF101" s="17" t="s">
        <v>149</v>
      </c>
      <c r="CG101" s="17" t="s">
        <v>40</v>
      </c>
      <c r="CH101" s="17" t="s">
        <v>359</v>
      </c>
      <c r="CI101" s="17" t="s">
        <v>359</v>
      </c>
      <c r="CJ101" s="17" t="s">
        <v>360</v>
      </c>
      <c r="CK101" s="17" t="s">
        <v>360</v>
      </c>
      <c r="CL101" s="17" t="s">
        <v>366</v>
      </c>
      <c r="CM101" s="17" t="s">
        <v>361</v>
      </c>
      <c r="CN101" s="17" t="s">
        <v>381</v>
      </c>
      <c r="CO101" s="17" t="s">
        <v>24</v>
      </c>
      <c r="CP101" s="17" t="s">
        <v>363</v>
      </c>
      <c r="CQ101" s="17" t="s">
        <v>24</v>
      </c>
      <c r="CR101" s="17">
        <v>0.9</v>
      </c>
      <c r="CS101" s="17" t="s">
        <v>24</v>
      </c>
      <c r="CT101" s="17" t="s">
        <v>1528</v>
      </c>
      <c r="CU101" s="17" t="s">
        <v>41</v>
      </c>
      <c r="CZ101" s="17" t="s">
        <v>24</v>
      </c>
      <c r="DA101" s="17" t="s">
        <v>24</v>
      </c>
      <c r="DB101" s="17" t="s">
        <v>24</v>
      </c>
      <c r="DC101" s="17" t="s">
        <v>24</v>
      </c>
    </row>
    <row r="102" spans="1:107" x14ac:dyDescent="0.25">
      <c r="A102" s="17" t="s">
        <v>2022</v>
      </c>
      <c r="B102" s="17" t="s">
        <v>835</v>
      </c>
      <c r="C102" s="17" t="s">
        <v>466</v>
      </c>
      <c r="D102" s="17" t="s">
        <v>131</v>
      </c>
      <c r="E102" s="17">
        <v>1820</v>
      </c>
      <c r="F102" s="17" t="s">
        <v>2023</v>
      </c>
      <c r="G102" s="17" t="s">
        <v>750</v>
      </c>
      <c r="H102" s="17" t="s">
        <v>751</v>
      </c>
      <c r="I102" s="17" t="s">
        <v>32</v>
      </c>
      <c r="J102" s="17" t="s">
        <v>32</v>
      </c>
      <c r="K102" s="17">
        <v>1220000</v>
      </c>
      <c r="L102" s="17">
        <v>0</v>
      </c>
      <c r="M102" s="17">
        <v>0</v>
      </c>
      <c r="N102" s="17">
        <v>1220000</v>
      </c>
      <c r="O102" s="17">
        <v>2</v>
      </c>
      <c r="P102" s="17">
        <v>2</v>
      </c>
      <c r="Q102" s="17">
        <v>1220000</v>
      </c>
      <c r="R102" s="17" t="s">
        <v>349</v>
      </c>
      <c r="S102" s="17">
        <v>0</v>
      </c>
      <c r="T102" s="17">
        <v>0</v>
      </c>
      <c r="U102" s="17">
        <v>0</v>
      </c>
      <c r="V102" s="17">
        <v>0</v>
      </c>
      <c r="W102" s="17">
        <v>0</v>
      </c>
      <c r="X102" s="17">
        <v>0</v>
      </c>
      <c r="Y102" s="17">
        <v>0</v>
      </c>
      <c r="Z102" s="17">
        <v>0</v>
      </c>
      <c r="AA102" s="17" t="s">
        <v>23</v>
      </c>
      <c r="AB102" s="17" t="s">
        <v>350</v>
      </c>
      <c r="AC102" s="17" t="b">
        <v>1</v>
      </c>
      <c r="AD102" s="17">
        <v>0</v>
      </c>
      <c r="AE102" s="17" t="s">
        <v>23</v>
      </c>
      <c r="AF102" s="17" t="s">
        <v>23</v>
      </c>
      <c r="AG102" s="17" t="s">
        <v>2024</v>
      </c>
      <c r="AH102" s="17">
        <v>45798</v>
      </c>
      <c r="AI102" s="17" t="s">
        <v>2013</v>
      </c>
      <c r="AJ102" s="17" t="s">
        <v>2014</v>
      </c>
      <c r="AK102" s="17" t="s">
        <v>2015</v>
      </c>
      <c r="AL102" s="17" t="s">
        <v>2025</v>
      </c>
      <c r="AM102" s="17" t="s">
        <v>23</v>
      </c>
      <c r="AN102" s="17" t="s">
        <v>2026</v>
      </c>
      <c r="AO102" s="17" t="s">
        <v>2027</v>
      </c>
      <c r="AP102" s="17" t="s">
        <v>378</v>
      </c>
      <c r="AQ102" s="17" t="s">
        <v>24</v>
      </c>
      <c r="AR102" s="17" t="s">
        <v>372</v>
      </c>
      <c r="AS102" s="17" t="s">
        <v>352</v>
      </c>
      <c r="AT102" s="17" t="s">
        <v>353</v>
      </c>
      <c r="AU102" s="17" t="s">
        <v>353</v>
      </c>
      <c r="AV102" s="17" t="s">
        <v>373</v>
      </c>
      <c r="AX102" s="17" t="s">
        <v>396</v>
      </c>
      <c r="AY102" s="17" t="s">
        <v>24</v>
      </c>
      <c r="AZ102" s="17" t="s">
        <v>24</v>
      </c>
      <c r="BA102" s="17" t="s">
        <v>355</v>
      </c>
      <c r="BB102" s="17" t="s">
        <v>2028</v>
      </c>
      <c r="BC102" s="17" t="s">
        <v>24</v>
      </c>
      <c r="BD102" s="17" t="s">
        <v>356</v>
      </c>
      <c r="BE102" s="17" t="s">
        <v>356</v>
      </c>
      <c r="BF102" s="17" t="s">
        <v>379</v>
      </c>
      <c r="BG102" s="17">
        <v>0</v>
      </c>
      <c r="BH102" s="17" t="s">
        <v>62</v>
      </c>
      <c r="BI102" s="17" t="s">
        <v>25</v>
      </c>
      <c r="BJ102" s="17" t="s">
        <v>25</v>
      </c>
      <c r="BK102" s="17" t="s">
        <v>25</v>
      </c>
      <c r="BL102" s="17" t="s">
        <v>63</v>
      </c>
      <c r="BM102" s="17">
        <v>0</v>
      </c>
      <c r="BN102" s="17">
        <v>0</v>
      </c>
      <c r="BO102" s="17">
        <v>0</v>
      </c>
      <c r="BP102" s="17" t="s">
        <v>62</v>
      </c>
      <c r="BQ102" s="17">
        <v>0</v>
      </c>
      <c r="BR102" s="17">
        <v>0</v>
      </c>
      <c r="BS102" s="17">
        <v>0</v>
      </c>
      <c r="BT102" s="17" t="s">
        <v>2020</v>
      </c>
      <c r="BU102" s="17">
        <v>0</v>
      </c>
      <c r="BV102" s="17">
        <v>0</v>
      </c>
      <c r="BW102" s="17">
        <v>0</v>
      </c>
      <c r="BX102" s="17" t="s">
        <v>396</v>
      </c>
      <c r="BY102" s="17" t="s">
        <v>562</v>
      </c>
      <c r="BZ102" s="17">
        <v>0</v>
      </c>
      <c r="CA102" s="17" t="s">
        <v>563</v>
      </c>
      <c r="CD102" s="17" t="s">
        <v>2029</v>
      </c>
      <c r="CE102" s="17" t="s">
        <v>32</v>
      </c>
      <c r="CF102" s="17" t="s">
        <v>2030</v>
      </c>
      <c r="CG102" s="17" t="s">
        <v>132</v>
      </c>
      <c r="CH102" s="17" t="s">
        <v>377</v>
      </c>
      <c r="CI102" s="17" t="s">
        <v>377</v>
      </c>
      <c r="CJ102" s="17" t="s">
        <v>375</v>
      </c>
      <c r="CK102" s="17" t="s">
        <v>375</v>
      </c>
      <c r="CL102" s="17" t="s">
        <v>376</v>
      </c>
      <c r="CM102" s="17" t="s">
        <v>388</v>
      </c>
      <c r="CN102" s="17" t="s">
        <v>436</v>
      </c>
      <c r="CO102" s="17" t="s">
        <v>25</v>
      </c>
      <c r="CP102" s="17" t="s">
        <v>382</v>
      </c>
      <c r="CQ102" s="17" t="s">
        <v>23</v>
      </c>
      <c r="CR102" s="17">
        <v>1</v>
      </c>
      <c r="CS102" s="17" t="s">
        <v>23</v>
      </c>
      <c r="CT102" s="17" t="s">
        <v>1758</v>
      </c>
      <c r="CU102" s="17" t="s">
        <v>133</v>
      </c>
      <c r="CZ102" s="17" t="s">
        <v>24</v>
      </c>
      <c r="DA102" s="17" t="s">
        <v>24</v>
      </c>
      <c r="DB102" s="17" t="s">
        <v>24</v>
      </c>
      <c r="DC102" s="17" t="s">
        <v>24</v>
      </c>
    </row>
    <row r="104" spans="1:107" x14ac:dyDescent="0.25">
      <c r="A104" s="17" t="s">
        <v>1113</v>
      </c>
      <c r="B104" s="17" t="s">
        <v>835</v>
      </c>
      <c r="C104" s="17" t="s">
        <v>466</v>
      </c>
      <c r="D104" s="17" t="s">
        <v>131</v>
      </c>
      <c r="E104" s="17">
        <v>1820</v>
      </c>
      <c r="F104" s="17" t="s">
        <v>134</v>
      </c>
      <c r="G104" s="17" t="s">
        <v>383</v>
      </c>
      <c r="H104" s="17" t="s">
        <v>421</v>
      </c>
      <c r="I104" s="17" t="s">
        <v>32</v>
      </c>
      <c r="J104" s="17" t="s">
        <v>32</v>
      </c>
      <c r="K104" s="17">
        <v>4348549</v>
      </c>
      <c r="L104" s="17">
        <v>0</v>
      </c>
      <c r="M104" s="17">
        <v>0</v>
      </c>
      <c r="N104" s="17">
        <v>4348549</v>
      </c>
      <c r="O104" s="17">
        <v>2</v>
      </c>
      <c r="P104" s="17">
        <v>2</v>
      </c>
      <c r="Q104" s="17">
        <v>4348549</v>
      </c>
      <c r="R104" s="17" t="s">
        <v>349</v>
      </c>
      <c r="S104" s="17">
        <v>0</v>
      </c>
      <c r="T104" s="17">
        <v>0</v>
      </c>
      <c r="U104" s="17">
        <v>0</v>
      </c>
      <c r="V104" s="17">
        <v>0</v>
      </c>
      <c r="W104" s="17">
        <v>0</v>
      </c>
      <c r="X104" s="17">
        <v>0</v>
      </c>
      <c r="Y104" s="17">
        <v>0</v>
      </c>
      <c r="Z104" s="17">
        <v>0</v>
      </c>
      <c r="AA104" s="17" t="s">
        <v>23</v>
      </c>
      <c r="AB104" s="17" t="s">
        <v>350</v>
      </c>
      <c r="AC104" s="17" t="b">
        <v>1</v>
      </c>
      <c r="AD104" s="17">
        <v>0</v>
      </c>
      <c r="AE104" s="17" t="s">
        <v>23</v>
      </c>
      <c r="AF104" s="17" t="s">
        <v>23</v>
      </c>
      <c r="AG104" s="17" t="s">
        <v>135</v>
      </c>
      <c r="AH104" s="17">
        <v>45393</v>
      </c>
      <c r="AI104" s="17" t="s">
        <v>1112</v>
      </c>
      <c r="AJ104" s="17" t="s">
        <v>469</v>
      </c>
      <c r="AK104" s="17" t="s">
        <v>470</v>
      </c>
      <c r="AL104" s="17" t="s">
        <v>844</v>
      </c>
      <c r="AM104" s="17" t="s">
        <v>23</v>
      </c>
      <c r="AN104" s="17" t="s">
        <v>471</v>
      </c>
      <c r="AO104" s="17" t="s">
        <v>472</v>
      </c>
      <c r="AP104" s="17" t="s">
        <v>378</v>
      </c>
      <c r="AQ104" s="17" t="s">
        <v>24</v>
      </c>
      <c r="AR104" s="17" t="s">
        <v>372</v>
      </c>
      <c r="AS104" s="17" t="s">
        <v>352</v>
      </c>
      <c r="AT104" s="17" t="s">
        <v>353</v>
      </c>
      <c r="AU104" s="17" t="s">
        <v>353</v>
      </c>
      <c r="AV104" s="17" t="s">
        <v>845</v>
      </c>
      <c r="AX104" s="17" t="s">
        <v>396</v>
      </c>
      <c r="AY104" s="17" t="s">
        <v>24</v>
      </c>
      <c r="AZ104" s="17" t="s">
        <v>24</v>
      </c>
      <c r="BA104" s="17" t="s">
        <v>355</v>
      </c>
      <c r="BB104" s="17" t="s">
        <v>846</v>
      </c>
      <c r="BC104" s="17" t="s">
        <v>24</v>
      </c>
      <c r="BD104" s="17" t="s">
        <v>356</v>
      </c>
      <c r="BE104" s="17" t="s">
        <v>356</v>
      </c>
      <c r="BF104" s="17" t="s">
        <v>379</v>
      </c>
      <c r="BG104" s="17">
        <v>0</v>
      </c>
      <c r="BH104" s="17" t="s">
        <v>62</v>
      </c>
      <c r="BI104" s="17" t="s">
        <v>25</v>
      </c>
      <c r="BJ104" s="17" t="s">
        <v>25</v>
      </c>
      <c r="BK104" s="17" t="s">
        <v>25</v>
      </c>
      <c r="BL104" s="17" t="s">
        <v>63</v>
      </c>
      <c r="BM104" s="17">
        <v>0</v>
      </c>
      <c r="BN104" s="17">
        <v>0</v>
      </c>
      <c r="BO104" s="17">
        <v>0</v>
      </c>
      <c r="BP104" s="17" t="s">
        <v>62</v>
      </c>
      <c r="BQ104" s="17">
        <v>0</v>
      </c>
      <c r="BR104" s="17">
        <v>0</v>
      </c>
      <c r="BS104" s="17">
        <v>0</v>
      </c>
      <c r="BT104" s="17" t="s">
        <v>838</v>
      </c>
      <c r="BU104" s="17">
        <v>0</v>
      </c>
      <c r="BV104" s="17">
        <v>0</v>
      </c>
      <c r="BW104" s="17">
        <v>0</v>
      </c>
      <c r="BX104" s="17" t="s">
        <v>396</v>
      </c>
      <c r="BY104" s="17" t="s">
        <v>562</v>
      </c>
      <c r="BZ104" s="17">
        <v>0</v>
      </c>
      <c r="CA104" s="17" t="s">
        <v>563</v>
      </c>
      <c r="CD104" s="17" t="s">
        <v>2680</v>
      </c>
      <c r="CE104" s="17" t="s">
        <v>32</v>
      </c>
      <c r="CF104" s="17" t="s">
        <v>39</v>
      </c>
      <c r="CG104" s="17" t="s">
        <v>40</v>
      </c>
      <c r="CH104" s="17" t="s">
        <v>357</v>
      </c>
      <c r="CI104" s="17" t="s">
        <v>377</v>
      </c>
      <c r="CJ104" s="17" t="s">
        <v>375</v>
      </c>
      <c r="CK104" s="17" t="s">
        <v>443</v>
      </c>
      <c r="CL104" s="17" t="s">
        <v>399</v>
      </c>
      <c r="CM104" s="17" t="s">
        <v>409</v>
      </c>
      <c r="CN104" s="17" t="s">
        <v>381</v>
      </c>
      <c r="CO104" s="17" t="s">
        <v>24</v>
      </c>
      <c r="CP104" s="17" t="s">
        <v>368</v>
      </c>
      <c r="CQ104" s="17" t="s">
        <v>23</v>
      </c>
      <c r="CR104" s="17">
        <v>1</v>
      </c>
      <c r="CS104" s="17" t="s">
        <v>23</v>
      </c>
      <c r="CT104" s="17" t="s">
        <v>1528</v>
      </c>
      <c r="CU104" s="17" t="s">
        <v>41</v>
      </c>
      <c r="CZ104" s="17" t="s">
        <v>24</v>
      </c>
      <c r="DA104" s="17" t="s">
        <v>24</v>
      </c>
      <c r="DB104" s="17" t="s">
        <v>24</v>
      </c>
      <c r="DC104" s="17" t="s">
        <v>24</v>
      </c>
    </row>
    <row r="105" spans="1:107" x14ac:dyDescent="0.25">
      <c r="A105" s="17" t="s">
        <v>1114</v>
      </c>
      <c r="B105" s="17" t="s">
        <v>835</v>
      </c>
      <c r="C105" s="17" t="s">
        <v>466</v>
      </c>
      <c r="D105" s="17" t="s">
        <v>131</v>
      </c>
      <c r="E105" s="17">
        <v>1820</v>
      </c>
      <c r="F105" s="17" t="s">
        <v>847</v>
      </c>
      <c r="G105" s="17" t="s">
        <v>750</v>
      </c>
      <c r="H105" s="17" t="s">
        <v>751</v>
      </c>
      <c r="I105" s="17" t="s">
        <v>32</v>
      </c>
      <c r="J105" s="17" t="s">
        <v>32</v>
      </c>
      <c r="K105" s="17">
        <v>1271249</v>
      </c>
      <c r="L105" s="17">
        <v>0</v>
      </c>
      <c r="M105" s="17">
        <v>0</v>
      </c>
      <c r="N105" s="17">
        <v>1271249</v>
      </c>
      <c r="O105" s="17">
        <v>2</v>
      </c>
      <c r="P105" s="17">
        <v>2</v>
      </c>
      <c r="Q105" s="17">
        <v>1271249</v>
      </c>
      <c r="R105" s="17" t="s">
        <v>349</v>
      </c>
      <c r="S105" s="17">
        <v>0</v>
      </c>
      <c r="T105" s="17">
        <v>0</v>
      </c>
      <c r="U105" s="17">
        <v>0</v>
      </c>
      <c r="V105" s="17">
        <v>0</v>
      </c>
      <c r="W105" s="17">
        <v>0</v>
      </c>
      <c r="X105" s="17">
        <v>0</v>
      </c>
      <c r="Y105" s="17">
        <v>0</v>
      </c>
      <c r="Z105" s="17">
        <v>0</v>
      </c>
      <c r="AA105" s="17" t="s">
        <v>23</v>
      </c>
      <c r="AB105" s="17" t="s">
        <v>350</v>
      </c>
      <c r="AC105" s="17" t="b">
        <v>1</v>
      </c>
      <c r="AD105" s="17">
        <v>0</v>
      </c>
      <c r="AE105" s="17" t="s">
        <v>23</v>
      </c>
      <c r="AF105" s="17" t="s">
        <v>23</v>
      </c>
      <c r="AG105" s="17" t="s">
        <v>848</v>
      </c>
      <c r="AH105" s="17">
        <v>45399</v>
      </c>
      <c r="AI105" s="17" t="s">
        <v>1115</v>
      </c>
      <c r="AJ105" s="17">
        <v>4142390560</v>
      </c>
      <c r="AK105" s="17" t="s">
        <v>849</v>
      </c>
      <c r="AL105" s="17" t="s">
        <v>2031</v>
      </c>
      <c r="AM105" s="17" t="s">
        <v>24</v>
      </c>
      <c r="AN105" s="17" t="s">
        <v>850</v>
      </c>
      <c r="AO105" s="17" t="s">
        <v>851</v>
      </c>
      <c r="AP105" s="17" t="s">
        <v>378</v>
      </c>
      <c r="AQ105" s="17" t="s">
        <v>24</v>
      </c>
      <c r="AR105" s="17" t="s">
        <v>372</v>
      </c>
      <c r="AS105" s="17" t="s">
        <v>352</v>
      </c>
      <c r="AT105" s="17" t="s">
        <v>353</v>
      </c>
      <c r="AU105" s="17" t="s">
        <v>353</v>
      </c>
      <c r="AV105" s="17" t="s">
        <v>373</v>
      </c>
      <c r="AX105" s="17" t="s">
        <v>396</v>
      </c>
      <c r="AY105" s="17" t="s">
        <v>24</v>
      </c>
      <c r="AZ105" s="17" t="s">
        <v>24</v>
      </c>
      <c r="BA105" s="17" t="s">
        <v>355</v>
      </c>
      <c r="BB105" s="17" t="s">
        <v>852</v>
      </c>
      <c r="BC105" s="17" t="s">
        <v>24</v>
      </c>
      <c r="BD105" s="17" t="s">
        <v>356</v>
      </c>
      <c r="BE105" s="17" t="s">
        <v>356</v>
      </c>
      <c r="BF105" s="17" t="s">
        <v>379</v>
      </c>
      <c r="BG105" s="17">
        <v>0</v>
      </c>
      <c r="BH105" s="17" t="s">
        <v>62</v>
      </c>
      <c r="BI105" s="17" t="s">
        <v>25</v>
      </c>
      <c r="BJ105" s="17" t="s">
        <v>25</v>
      </c>
      <c r="BK105" s="17" t="s">
        <v>25</v>
      </c>
      <c r="BL105" s="17" t="s">
        <v>63</v>
      </c>
      <c r="BM105" s="17">
        <v>0</v>
      </c>
      <c r="BN105" s="17">
        <v>0</v>
      </c>
      <c r="BO105" s="17">
        <v>0</v>
      </c>
      <c r="BP105" s="17" t="s">
        <v>62</v>
      </c>
      <c r="BQ105" s="17">
        <v>0</v>
      </c>
      <c r="BR105" s="17">
        <v>0</v>
      </c>
      <c r="BS105" s="17">
        <v>0</v>
      </c>
      <c r="BT105" s="17" t="s">
        <v>853</v>
      </c>
      <c r="BU105" s="17">
        <v>0</v>
      </c>
      <c r="BV105" s="17">
        <v>0</v>
      </c>
      <c r="BW105" s="17">
        <v>0</v>
      </c>
      <c r="BX105" s="17" t="s">
        <v>396</v>
      </c>
      <c r="BY105" s="17" t="s">
        <v>562</v>
      </c>
      <c r="BZ105" s="17">
        <v>0</v>
      </c>
      <c r="CA105" s="17" t="s">
        <v>563</v>
      </c>
      <c r="CD105" s="17" t="s">
        <v>854</v>
      </c>
      <c r="CE105" s="17" t="s">
        <v>32</v>
      </c>
      <c r="CF105" s="17" t="s">
        <v>39</v>
      </c>
      <c r="CG105" s="17" t="s">
        <v>40</v>
      </c>
      <c r="CH105" s="17" t="s">
        <v>357</v>
      </c>
      <c r="CI105" s="17" t="s">
        <v>377</v>
      </c>
      <c r="CJ105" s="17" t="s">
        <v>377</v>
      </c>
      <c r="CK105" s="17" t="s">
        <v>375</v>
      </c>
      <c r="CL105" s="17" t="s">
        <v>376</v>
      </c>
      <c r="CM105" s="17" t="s">
        <v>388</v>
      </c>
      <c r="CN105" s="17" t="s">
        <v>381</v>
      </c>
      <c r="CO105" s="17" t="s">
        <v>24</v>
      </c>
      <c r="CP105" s="17" t="s">
        <v>382</v>
      </c>
      <c r="CQ105" s="17" t="s">
        <v>24</v>
      </c>
      <c r="CR105" s="17">
        <v>1</v>
      </c>
      <c r="CS105" s="17" t="s">
        <v>24</v>
      </c>
      <c r="CT105" s="17" t="s">
        <v>883</v>
      </c>
      <c r="CU105" s="17" t="s">
        <v>41</v>
      </c>
      <c r="CZ105" s="17" t="s">
        <v>24</v>
      </c>
      <c r="DA105" s="17" t="s">
        <v>24</v>
      </c>
      <c r="DB105" s="17" t="s">
        <v>24</v>
      </c>
      <c r="DC105" s="17" t="s">
        <v>24</v>
      </c>
    </row>
    <row r="106" spans="1:107" x14ac:dyDescent="0.25">
      <c r="A106" s="17" t="s">
        <v>2032</v>
      </c>
      <c r="B106" s="17" t="s">
        <v>855</v>
      </c>
      <c r="C106" s="17" t="s">
        <v>482</v>
      </c>
      <c r="D106" s="17" t="s">
        <v>139</v>
      </c>
      <c r="E106" s="17">
        <v>1451</v>
      </c>
      <c r="F106" s="17" t="s">
        <v>2033</v>
      </c>
      <c r="G106" s="17" t="s">
        <v>565</v>
      </c>
      <c r="H106" s="17" t="s">
        <v>566</v>
      </c>
      <c r="I106" s="17" t="s">
        <v>32</v>
      </c>
      <c r="J106" s="17" t="s">
        <v>32</v>
      </c>
      <c r="K106" s="17">
        <v>757295</v>
      </c>
      <c r="L106" s="17">
        <v>0</v>
      </c>
      <c r="M106" s="17">
        <v>0</v>
      </c>
      <c r="N106" s="17">
        <v>757295</v>
      </c>
      <c r="O106" s="17">
        <v>2</v>
      </c>
      <c r="P106" s="17">
        <v>2</v>
      </c>
      <c r="Q106" s="17">
        <v>757295</v>
      </c>
      <c r="R106" s="17" t="s">
        <v>349</v>
      </c>
      <c r="S106" s="17">
        <v>0</v>
      </c>
      <c r="T106" s="17">
        <v>0</v>
      </c>
      <c r="U106" s="17">
        <v>0</v>
      </c>
      <c r="V106" s="17">
        <v>0</v>
      </c>
      <c r="W106" s="17">
        <v>0</v>
      </c>
      <c r="X106" s="17">
        <v>0</v>
      </c>
      <c r="Y106" s="17">
        <v>0</v>
      </c>
      <c r="Z106" s="17">
        <v>0</v>
      </c>
      <c r="AA106" s="17" t="s">
        <v>23</v>
      </c>
      <c r="AB106" s="17" t="s">
        <v>350</v>
      </c>
      <c r="AC106" s="17" t="b">
        <v>1</v>
      </c>
      <c r="AD106" s="17">
        <v>0</v>
      </c>
      <c r="AE106" s="17" t="s">
        <v>23</v>
      </c>
      <c r="AF106" s="17" t="s">
        <v>23</v>
      </c>
      <c r="AG106" s="17" t="s">
        <v>2034</v>
      </c>
      <c r="AH106" s="17" t="s">
        <v>411</v>
      </c>
      <c r="AI106" s="17" t="s">
        <v>2035</v>
      </c>
      <c r="AJ106" s="17" t="s">
        <v>2036</v>
      </c>
      <c r="AK106" s="17" t="s">
        <v>2037</v>
      </c>
      <c r="AL106" s="17" t="s">
        <v>856</v>
      </c>
      <c r="AM106" s="17" t="s">
        <v>24</v>
      </c>
      <c r="AN106" s="17" t="s">
        <v>483</v>
      </c>
      <c r="AO106" s="17" t="s">
        <v>857</v>
      </c>
      <c r="AP106" s="17" t="s">
        <v>351</v>
      </c>
      <c r="AQ106" s="17" t="s">
        <v>24</v>
      </c>
      <c r="AR106" s="17" t="s">
        <v>858</v>
      </c>
      <c r="AS106" s="17" t="s">
        <v>352</v>
      </c>
      <c r="AT106" s="17" t="s">
        <v>353</v>
      </c>
      <c r="AU106" s="17" t="s">
        <v>353</v>
      </c>
      <c r="AV106" s="17" t="s">
        <v>373</v>
      </c>
      <c r="AX106" s="17" t="s">
        <v>354</v>
      </c>
      <c r="AY106" s="17" t="s">
        <v>24</v>
      </c>
      <c r="AZ106" s="17" t="s">
        <v>484</v>
      </c>
      <c r="BA106" s="17" t="s">
        <v>355</v>
      </c>
      <c r="BB106" s="17" t="s">
        <v>859</v>
      </c>
      <c r="BC106" s="17" t="s">
        <v>24</v>
      </c>
      <c r="BD106" s="17" t="s">
        <v>356</v>
      </c>
      <c r="BE106" s="17" t="s">
        <v>860</v>
      </c>
      <c r="BF106" s="17" t="s">
        <v>379</v>
      </c>
      <c r="BG106" s="17">
        <v>0</v>
      </c>
      <c r="BH106" s="17">
        <v>53202</v>
      </c>
      <c r="BI106" s="17" t="s">
        <v>25</v>
      </c>
      <c r="BJ106" s="17" t="s">
        <v>25</v>
      </c>
      <c r="BK106" s="17" t="s">
        <v>25</v>
      </c>
      <c r="BL106" s="17" t="s">
        <v>26</v>
      </c>
      <c r="BM106" s="17">
        <v>0</v>
      </c>
      <c r="BN106" s="17">
        <v>0</v>
      </c>
      <c r="BO106" s="17">
        <v>0</v>
      </c>
      <c r="BP106" s="17" t="s">
        <v>27</v>
      </c>
      <c r="BQ106" s="17">
        <v>0</v>
      </c>
      <c r="BR106" s="17">
        <v>0</v>
      </c>
      <c r="BS106" s="17">
        <v>0</v>
      </c>
      <c r="BT106" s="17" t="s">
        <v>142</v>
      </c>
      <c r="BU106" s="17">
        <v>0</v>
      </c>
      <c r="BV106" s="17">
        <v>0</v>
      </c>
      <c r="BW106" s="17">
        <v>0</v>
      </c>
      <c r="BX106" s="17" t="s">
        <v>396</v>
      </c>
      <c r="BY106" s="17" t="s">
        <v>562</v>
      </c>
      <c r="BZ106" s="17">
        <v>0</v>
      </c>
      <c r="CA106" s="17" t="s">
        <v>563</v>
      </c>
      <c r="CD106" s="17" t="s">
        <v>143</v>
      </c>
      <c r="CE106" s="17" t="s">
        <v>32</v>
      </c>
      <c r="CF106" s="17" t="s">
        <v>861</v>
      </c>
      <c r="CG106" s="17" t="s">
        <v>132</v>
      </c>
      <c r="CH106" s="17" t="s">
        <v>357</v>
      </c>
      <c r="CI106" s="17" t="s">
        <v>357</v>
      </c>
      <c r="CJ106" s="17" t="s">
        <v>369</v>
      </c>
      <c r="CK106" s="17" t="s">
        <v>359</v>
      </c>
      <c r="CL106" s="17" t="s">
        <v>360</v>
      </c>
      <c r="CM106" s="17" t="s">
        <v>366</v>
      </c>
      <c r="CN106" s="17" t="s">
        <v>420</v>
      </c>
      <c r="CO106" s="17" t="s">
        <v>25</v>
      </c>
      <c r="CP106" s="17" t="s">
        <v>382</v>
      </c>
      <c r="CQ106" s="17" t="s">
        <v>24</v>
      </c>
      <c r="CR106" s="17" t="s">
        <v>365</v>
      </c>
      <c r="CS106" s="17" t="s">
        <v>24</v>
      </c>
      <c r="CT106" s="17" t="s">
        <v>485</v>
      </c>
      <c r="CU106" s="17" t="s">
        <v>133</v>
      </c>
      <c r="CZ106" s="17" t="s">
        <v>24</v>
      </c>
      <c r="DA106" s="17" t="s">
        <v>24</v>
      </c>
      <c r="DB106" s="17" t="s">
        <v>23</v>
      </c>
      <c r="DC106" s="17" t="s">
        <v>24</v>
      </c>
    </row>
    <row r="107" spans="1:107" x14ac:dyDescent="0.25">
      <c r="A107" s="17" t="s">
        <v>1117</v>
      </c>
      <c r="B107" s="17" t="s">
        <v>855</v>
      </c>
      <c r="C107" s="17" t="s">
        <v>482</v>
      </c>
      <c r="D107" s="17" t="s">
        <v>139</v>
      </c>
      <c r="E107" s="17">
        <v>1451</v>
      </c>
      <c r="F107" s="17" t="s">
        <v>862</v>
      </c>
      <c r="G107" s="17" t="s">
        <v>383</v>
      </c>
      <c r="H107" s="17" t="s">
        <v>421</v>
      </c>
      <c r="I107" s="17" t="s">
        <v>32</v>
      </c>
      <c r="J107" s="17" t="s">
        <v>32</v>
      </c>
      <c r="K107" s="17">
        <v>2201850</v>
      </c>
      <c r="L107" s="17">
        <v>2201850</v>
      </c>
      <c r="M107" s="17">
        <v>1</v>
      </c>
      <c r="N107" s="17">
        <v>0</v>
      </c>
      <c r="O107" s="17">
        <v>0</v>
      </c>
      <c r="P107" s="17">
        <v>1</v>
      </c>
      <c r="Q107" s="17">
        <v>2201850</v>
      </c>
      <c r="R107" s="17" t="s">
        <v>384</v>
      </c>
      <c r="S107" s="17">
        <v>0</v>
      </c>
      <c r="T107" s="17">
        <v>0</v>
      </c>
      <c r="U107" s="17">
        <v>0</v>
      </c>
      <c r="V107" s="17">
        <v>0</v>
      </c>
      <c r="W107" s="17">
        <v>0</v>
      </c>
      <c r="X107" s="17">
        <v>0</v>
      </c>
      <c r="Y107" s="17">
        <v>0</v>
      </c>
      <c r="Z107" s="17">
        <v>0</v>
      </c>
      <c r="AA107" s="17" t="s">
        <v>23</v>
      </c>
      <c r="AB107" s="17" t="s">
        <v>350</v>
      </c>
      <c r="AC107" s="17" t="b">
        <v>1</v>
      </c>
      <c r="AD107" s="17">
        <v>0</v>
      </c>
      <c r="AE107" s="17" t="s">
        <v>23</v>
      </c>
      <c r="AF107" s="17" t="s">
        <v>23</v>
      </c>
      <c r="AG107" s="17" t="s">
        <v>863</v>
      </c>
      <c r="AH107" s="17" t="s">
        <v>411</v>
      </c>
      <c r="AI107" s="17" t="s">
        <v>1116</v>
      </c>
      <c r="AJ107" s="17" t="s">
        <v>140</v>
      </c>
      <c r="AK107" s="17" t="s">
        <v>141</v>
      </c>
      <c r="AL107" s="17" t="s">
        <v>864</v>
      </c>
      <c r="AM107" s="17" t="s">
        <v>24</v>
      </c>
      <c r="AN107" s="17" t="s">
        <v>25</v>
      </c>
      <c r="AO107" s="17" t="s">
        <v>394</v>
      </c>
      <c r="AP107" s="17" t="s">
        <v>351</v>
      </c>
      <c r="AQ107" s="17" t="s">
        <v>24</v>
      </c>
      <c r="AR107" s="17" t="s">
        <v>395</v>
      </c>
      <c r="AS107" s="17" t="s">
        <v>352</v>
      </c>
      <c r="AT107" s="17" t="s">
        <v>353</v>
      </c>
      <c r="AU107" s="17" t="s">
        <v>353</v>
      </c>
      <c r="AV107" s="17" t="s">
        <v>373</v>
      </c>
      <c r="AX107" s="17" t="s">
        <v>354</v>
      </c>
      <c r="AY107" s="17" t="s">
        <v>24</v>
      </c>
      <c r="AZ107" s="17" t="s">
        <v>865</v>
      </c>
      <c r="BA107" s="17" t="s">
        <v>355</v>
      </c>
      <c r="BB107" s="17" t="s">
        <v>859</v>
      </c>
      <c r="BC107" s="17" t="s">
        <v>23</v>
      </c>
      <c r="BD107" s="17" t="s">
        <v>356</v>
      </c>
      <c r="BE107" s="17" t="s">
        <v>356</v>
      </c>
      <c r="BF107" s="17" t="s">
        <v>2038</v>
      </c>
      <c r="BG107" s="17">
        <v>0</v>
      </c>
      <c r="BH107" s="17">
        <v>53202</v>
      </c>
      <c r="BI107" s="17" t="s">
        <v>25</v>
      </c>
      <c r="BJ107" s="17" t="s">
        <v>25</v>
      </c>
      <c r="BK107" s="17" t="s">
        <v>25</v>
      </c>
      <c r="BL107" s="17" t="s">
        <v>26</v>
      </c>
      <c r="BM107" s="17">
        <v>0</v>
      </c>
      <c r="BN107" s="17">
        <v>0</v>
      </c>
      <c r="BO107" s="17">
        <v>0</v>
      </c>
      <c r="BP107" s="17" t="s">
        <v>27</v>
      </c>
      <c r="BQ107" s="17">
        <v>0</v>
      </c>
      <c r="BR107" s="17">
        <v>0</v>
      </c>
      <c r="BS107" s="17">
        <v>0</v>
      </c>
      <c r="BT107" s="17" t="s">
        <v>142</v>
      </c>
      <c r="BU107" s="17">
        <v>0</v>
      </c>
      <c r="BV107" s="17">
        <v>0</v>
      </c>
      <c r="BW107" s="17">
        <v>0</v>
      </c>
      <c r="BX107" s="17" t="s">
        <v>396</v>
      </c>
      <c r="BY107" s="17" t="s">
        <v>562</v>
      </c>
      <c r="BZ107" s="17">
        <v>0</v>
      </c>
      <c r="CA107" s="17" t="s">
        <v>563</v>
      </c>
      <c r="CD107" s="17" t="s">
        <v>2039</v>
      </c>
      <c r="CE107" s="17" t="s">
        <v>53</v>
      </c>
      <c r="CF107" s="17" t="s">
        <v>38</v>
      </c>
      <c r="CG107" s="17" t="s">
        <v>30</v>
      </c>
      <c r="CH107" s="17" t="s">
        <v>357</v>
      </c>
      <c r="CI107" s="17" t="s">
        <v>359</v>
      </c>
      <c r="CJ107" s="17" t="s">
        <v>360</v>
      </c>
      <c r="CK107" s="17" t="s">
        <v>377</v>
      </c>
      <c r="CL107" s="17" t="s">
        <v>376</v>
      </c>
      <c r="CM107" s="17" t="s">
        <v>388</v>
      </c>
      <c r="CN107" s="17" t="s">
        <v>370</v>
      </c>
      <c r="CO107" s="17" t="s">
        <v>25</v>
      </c>
      <c r="CP107" s="17" t="s">
        <v>382</v>
      </c>
      <c r="CQ107" s="17" t="s">
        <v>364</v>
      </c>
      <c r="CR107" s="17">
        <v>0.9</v>
      </c>
      <c r="CS107" s="17" t="s">
        <v>24</v>
      </c>
      <c r="CT107" s="17" t="s">
        <v>1265</v>
      </c>
      <c r="CU107" s="17" t="s">
        <v>31</v>
      </c>
      <c r="CZ107" s="17" t="s">
        <v>24</v>
      </c>
      <c r="DA107" s="17" t="s">
        <v>24</v>
      </c>
      <c r="DB107" s="17" t="s">
        <v>23</v>
      </c>
      <c r="DC107" s="17" t="s">
        <v>24</v>
      </c>
    </row>
    <row r="108" spans="1:107" x14ac:dyDescent="0.25">
      <c r="A108" s="17" t="s">
        <v>1125</v>
      </c>
      <c r="B108" s="17" t="s">
        <v>866</v>
      </c>
      <c r="C108" s="17" t="s">
        <v>486</v>
      </c>
      <c r="D108" s="17" t="s">
        <v>144</v>
      </c>
      <c r="E108" s="17">
        <v>1830</v>
      </c>
      <c r="F108" s="17" t="s">
        <v>150</v>
      </c>
      <c r="G108" s="17" t="s">
        <v>383</v>
      </c>
      <c r="H108" s="17" t="s">
        <v>421</v>
      </c>
      <c r="I108" s="17" t="s">
        <v>32</v>
      </c>
      <c r="J108" s="17" t="s">
        <v>32</v>
      </c>
      <c r="K108" s="17">
        <v>340012</v>
      </c>
      <c r="L108" s="17">
        <v>0</v>
      </c>
      <c r="M108" s="17">
        <v>0</v>
      </c>
      <c r="N108" s="17">
        <v>340012</v>
      </c>
      <c r="O108" s="17">
        <v>2</v>
      </c>
      <c r="P108" s="17">
        <v>2</v>
      </c>
      <c r="Q108" s="17">
        <v>340012</v>
      </c>
      <c r="R108" s="17" t="s">
        <v>349</v>
      </c>
      <c r="S108" s="17">
        <v>0</v>
      </c>
      <c r="T108" s="17">
        <v>0</v>
      </c>
      <c r="U108" s="17">
        <v>0</v>
      </c>
      <c r="V108" s="17">
        <v>0</v>
      </c>
      <c r="W108" s="17">
        <v>0</v>
      </c>
      <c r="X108" s="17">
        <v>0</v>
      </c>
      <c r="Y108" s="17">
        <v>0</v>
      </c>
      <c r="Z108" s="17">
        <v>0</v>
      </c>
      <c r="AA108" s="17" t="s">
        <v>23</v>
      </c>
      <c r="AB108" s="17" t="s">
        <v>350</v>
      </c>
      <c r="AC108" s="17" t="b">
        <v>1</v>
      </c>
      <c r="AD108" s="17">
        <v>2520</v>
      </c>
      <c r="AE108" s="17" t="s">
        <v>491</v>
      </c>
      <c r="AF108" s="17" t="s">
        <v>23</v>
      </c>
      <c r="AG108" s="17" t="s">
        <v>151</v>
      </c>
      <c r="AH108" s="17">
        <v>45740</v>
      </c>
      <c r="AI108" s="17" t="s">
        <v>1126</v>
      </c>
      <c r="AJ108" s="17" t="s">
        <v>152</v>
      </c>
      <c r="AK108" s="17" t="s">
        <v>153</v>
      </c>
      <c r="AL108" s="17" t="s">
        <v>2040</v>
      </c>
      <c r="AM108" s="17" t="s">
        <v>24</v>
      </c>
      <c r="AN108" s="17" t="s">
        <v>2041</v>
      </c>
      <c r="AO108" s="17" t="s">
        <v>489</v>
      </c>
      <c r="AP108" s="17" t="s">
        <v>378</v>
      </c>
      <c r="AQ108" s="17" t="s">
        <v>24</v>
      </c>
      <c r="AR108" s="17" t="s">
        <v>372</v>
      </c>
      <c r="AS108" s="17" t="s">
        <v>490</v>
      </c>
      <c r="AT108" s="17" t="s">
        <v>353</v>
      </c>
      <c r="AU108" s="17" t="s">
        <v>353</v>
      </c>
      <c r="AV108" s="17" t="s">
        <v>373</v>
      </c>
      <c r="AX108" s="17" t="s">
        <v>354</v>
      </c>
      <c r="AY108" s="17" t="s">
        <v>24</v>
      </c>
      <c r="AZ108" s="17" t="s">
        <v>24</v>
      </c>
      <c r="BA108" s="17" t="s">
        <v>355</v>
      </c>
      <c r="BB108" s="17" t="s">
        <v>872</v>
      </c>
      <c r="BC108" s="17" t="s">
        <v>24</v>
      </c>
      <c r="BD108" s="17" t="s">
        <v>356</v>
      </c>
      <c r="BE108" s="17" t="s">
        <v>2042</v>
      </c>
      <c r="BF108" s="17" t="s">
        <v>379</v>
      </c>
      <c r="BG108" s="17">
        <v>0</v>
      </c>
      <c r="BH108" s="17">
        <v>53132</v>
      </c>
      <c r="BI108" s="17" t="s">
        <v>25</v>
      </c>
      <c r="BJ108" s="17" t="s">
        <v>25</v>
      </c>
      <c r="BK108" s="17" t="s">
        <v>25</v>
      </c>
      <c r="BL108" s="17" t="s">
        <v>35</v>
      </c>
      <c r="BM108" s="17">
        <v>0</v>
      </c>
      <c r="BN108" s="17">
        <v>0</v>
      </c>
      <c r="BO108" s="17">
        <v>0</v>
      </c>
      <c r="BP108" s="17" t="s">
        <v>36</v>
      </c>
      <c r="BQ108" s="17">
        <v>0</v>
      </c>
      <c r="BR108" s="17">
        <v>0</v>
      </c>
      <c r="BS108" s="17">
        <v>0</v>
      </c>
      <c r="BT108" s="17" t="s">
        <v>896</v>
      </c>
      <c r="BU108" s="17">
        <v>0</v>
      </c>
      <c r="BV108" s="17">
        <v>0</v>
      </c>
      <c r="BW108" s="17">
        <v>0</v>
      </c>
      <c r="BX108" s="17" t="s">
        <v>396</v>
      </c>
      <c r="BY108" s="17">
        <v>0</v>
      </c>
      <c r="BZ108" s="17">
        <v>0</v>
      </c>
      <c r="CA108" s="17" t="s">
        <v>881</v>
      </c>
      <c r="CD108" s="17" t="s">
        <v>2043</v>
      </c>
      <c r="CE108" s="17" t="s">
        <v>32</v>
      </c>
      <c r="CF108" s="17" t="s">
        <v>897</v>
      </c>
      <c r="CG108" s="17" t="s">
        <v>30</v>
      </c>
      <c r="CH108" s="17" t="s">
        <v>357</v>
      </c>
      <c r="CI108" s="17" t="s">
        <v>375</v>
      </c>
      <c r="CJ108" s="17" t="s">
        <v>375</v>
      </c>
      <c r="CK108" s="17" t="s">
        <v>376</v>
      </c>
      <c r="CL108" s="17" t="s">
        <v>388</v>
      </c>
      <c r="CM108" s="17" t="s">
        <v>385</v>
      </c>
      <c r="CN108" s="17" t="s">
        <v>898</v>
      </c>
      <c r="CO108" s="17" t="s">
        <v>24</v>
      </c>
      <c r="CP108" s="17" t="s">
        <v>368</v>
      </c>
      <c r="CQ108" s="17" t="s">
        <v>364</v>
      </c>
      <c r="CR108" s="17" t="s">
        <v>365</v>
      </c>
      <c r="CS108" s="17" t="s">
        <v>24</v>
      </c>
      <c r="CT108" s="17" t="s">
        <v>1332</v>
      </c>
      <c r="CU108" s="17" t="s">
        <v>31</v>
      </c>
      <c r="CZ108" s="17" t="s">
        <v>24</v>
      </c>
      <c r="DA108" s="17" t="s">
        <v>24</v>
      </c>
      <c r="DB108" s="17" t="s">
        <v>24</v>
      </c>
      <c r="DC108" s="17" t="s">
        <v>24</v>
      </c>
    </row>
    <row r="109" spans="1:107" x14ac:dyDescent="0.25">
      <c r="A109" s="17" t="s">
        <v>1123</v>
      </c>
      <c r="B109" s="17" t="s">
        <v>866</v>
      </c>
      <c r="C109" s="17" t="s">
        <v>486</v>
      </c>
      <c r="D109" s="17" t="s">
        <v>144</v>
      </c>
      <c r="E109" s="17">
        <v>1830</v>
      </c>
      <c r="F109" s="17" t="s">
        <v>145</v>
      </c>
      <c r="G109" s="17" t="s">
        <v>701</v>
      </c>
      <c r="H109" s="17" t="s">
        <v>702</v>
      </c>
      <c r="I109" s="17" t="s">
        <v>32</v>
      </c>
      <c r="J109" s="17" t="s">
        <v>32</v>
      </c>
      <c r="K109" s="17">
        <v>427235</v>
      </c>
      <c r="L109" s="17">
        <v>0</v>
      </c>
      <c r="M109" s="17">
        <v>0</v>
      </c>
      <c r="N109" s="17">
        <v>427235</v>
      </c>
      <c r="O109" s="17">
        <v>2</v>
      </c>
      <c r="P109" s="17">
        <v>2</v>
      </c>
      <c r="Q109" s="17">
        <v>427235</v>
      </c>
      <c r="R109" s="17" t="s">
        <v>349</v>
      </c>
      <c r="S109" s="17">
        <v>0</v>
      </c>
      <c r="T109" s="17">
        <v>0</v>
      </c>
      <c r="U109" s="17">
        <v>0</v>
      </c>
      <c r="V109" s="17">
        <v>0</v>
      </c>
      <c r="W109" s="17">
        <v>0</v>
      </c>
      <c r="X109" s="17">
        <v>0</v>
      </c>
      <c r="Y109" s="17">
        <v>0</v>
      </c>
      <c r="Z109" s="17">
        <v>0</v>
      </c>
      <c r="AA109" s="17" t="s">
        <v>23</v>
      </c>
      <c r="AB109" s="17" t="s">
        <v>350</v>
      </c>
      <c r="AC109" s="17" t="b">
        <v>1</v>
      </c>
      <c r="AD109" s="17">
        <v>3420</v>
      </c>
      <c r="AE109" s="17" t="s">
        <v>23</v>
      </c>
      <c r="AF109" s="17" t="s">
        <v>23</v>
      </c>
      <c r="AG109" s="17" t="s">
        <v>146</v>
      </c>
      <c r="AH109" s="17">
        <v>45740</v>
      </c>
      <c r="AI109" s="17" t="s">
        <v>1124</v>
      </c>
      <c r="AJ109" s="17" t="s">
        <v>147</v>
      </c>
      <c r="AK109" s="17" t="s">
        <v>893</v>
      </c>
      <c r="AL109" s="17" t="s">
        <v>2044</v>
      </c>
      <c r="AM109" s="17" t="s">
        <v>23</v>
      </c>
      <c r="AN109" s="17" t="s">
        <v>487</v>
      </c>
      <c r="AO109" s="17" t="s">
        <v>894</v>
      </c>
      <c r="AP109" s="17" t="s">
        <v>378</v>
      </c>
      <c r="AQ109" s="17" t="s">
        <v>24</v>
      </c>
      <c r="AR109" s="17" t="s">
        <v>372</v>
      </c>
      <c r="AS109" s="17" t="s">
        <v>352</v>
      </c>
      <c r="AT109" s="17" t="s">
        <v>2045</v>
      </c>
      <c r="AU109" s="17" t="s">
        <v>353</v>
      </c>
      <c r="AV109" s="17" t="s">
        <v>373</v>
      </c>
      <c r="AX109" s="17" t="s">
        <v>396</v>
      </c>
      <c r="AY109" s="17" t="s">
        <v>24</v>
      </c>
      <c r="AZ109" s="17" t="s">
        <v>24</v>
      </c>
      <c r="BA109" s="17" t="s">
        <v>355</v>
      </c>
      <c r="BB109" s="17" t="s">
        <v>895</v>
      </c>
      <c r="BC109" s="17" t="s">
        <v>24</v>
      </c>
      <c r="BD109" s="17" t="s">
        <v>356</v>
      </c>
      <c r="BE109" s="17" t="s">
        <v>2046</v>
      </c>
      <c r="BF109" s="17" t="s">
        <v>379</v>
      </c>
      <c r="BG109" s="17">
        <v>0</v>
      </c>
      <c r="BH109" s="17">
        <v>53211</v>
      </c>
      <c r="BI109" s="17" t="s">
        <v>25</v>
      </c>
      <c r="BJ109" s="17" t="s">
        <v>25</v>
      </c>
      <c r="BK109" s="17" t="s">
        <v>25</v>
      </c>
      <c r="BL109" s="17" t="s">
        <v>26</v>
      </c>
      <c r="BM109" s="17">
        <v>0</v>
      </c>
      <c r="BN109" s="17">
        <v>0</v>
      </c>
      <c r="BO109" s="17">
        <v>0</v>
      </c>
      <c r="BP109" s="17" t="s">
        <v>27</v>
      </c>
      <c r="BQ109" s="17">
        <v>0</v>
      </c>
      <c r="BR109" s="17">
        <v>0</v>
      </c>
      <c r="BS109" s="17">
        <v>0</v>
      </c>
      <c r="BT109" s="17" t="s">
        <v>148</v>
      </c>
      <c r="BU109" s="17" t="s">
        <v>488</v>
      </c>
      <c r="BV109" s="17">
        <v>0</v>
      </c>
      <c r="BW109" s="17">
        <v>0</v>
      </c>
      <c r="BX109" s="17" t="s">
        <v>396</v>
      </c>
      <c r="BY109" s="17">
        <v>0</v>
      </c>
      <c r="BZ109" s="17">
        <v>0</v>
      </c>
      <c r="CA109" s="17" t="s">
        <v>881</v>
      </c>
      <c r="CD109" s="17" t="s">
        <v>1067</v>
      </c>
      <c r="CE109" s="17" t="s">
        <v>32</v>
      </c>
      <c r="CF109" s="17" t="s">
        <v>39</v>
      </c>
      <c r="CG109" s="17" t="s">
        <v>40</v>
      </c>
      <c r="CH109" s="17" t="s">
        <v>2047</v>
      </c>
      <c r="CI109" s="17" t="s">
        <v>377</v>
      </c>
      <c r="CJ109" s="17" t="s">
        <v>375</v>
      </c>
      <c r="CK109" s="17" t="s">
        <v>375</v>
      </c>
      <c r="CL109" s="17" t="s">
        <v>388</v>
      </c>
      <c r="CM109" s="17" t="s">
        <v>385</v>
      </c>
      <c r="CN109" s="17" t="s">
        <v>381</v>
      </c>
      <c r="CO109" s="17" t="s">
        <v>23</v>
      </c>
      <c r="CP109" s="17" t="s">
        <v>363</v>
      </c>
      <c r="CQ109" s="17" t="s">
        <v>24</v>
      </c>
      <c r="CR109" s="17">
        <v>0.9</v>
      </c>
      <c r="CS109" s="17" t="s">
        <v>24</v>
      </c>
      <c r="CT109" s="17" t="s">
        <v>2048</v>
      </c>
      <c r="CU109" s="17" t="s">
        <v>41</v>
      </c>
      <c r="CZ109" s="17" t="s">
        <v>24</v>
      </c>
      <c r="DA109" s="17" t="s">
        <v>24</v>
      </c>
      <c r="DB109" s="17" t="s">
        <v>24</v>
      </c>
      <c r="DC109" s="17" t="s">
        <v>24</v>
      </c>
    </row>
    <row r="110" spans="1:107" x14ac:dyDescent="0.25">
      <c r="A110" s="17" t="s">
        <v>1127</v>
      </c>
      <c r="B110" s="17" t="s">
        <v>866</v>
      </c>
      <c r="C110" s="17" t="s">
        <v>486</v>
      </c>
      <c r="D110" s="17" t="s">
        <v>144</v>
      </c>
      <c r="E110" s="17">
        <v>1830</v>
      </c>
      <c r="F110" s="17" t="s">
        <v>154</v>
      </c>
      <c r="G110" s="17" t="s">
        <v>347</v>
      </c>
      <c r="H110" s="17" t="s">
        <v>348</v>
      </c>
      <c r="I110" s="17" t="s">
        <v>565</v>
      </c>
      <c r="J110" s="17" t="s">
        <v>566</v>
      </c>
      <c r="K110" s="17">
        <v>100550</v>
      </c>
      <c r="L110" s="17">
        <v>0</v>
      </c>
      <c r="M110" s="17">
        <v>0</v>
      </c>
      <c r="N110" s="17">
        <v>100550</v>
      </c>
      <c r="O110" s="17">
        <v>2</v>
      </c>
      <c r="P110" s="17">
        <v>2</v>
      </c>
      <c r="Q110" s="17">
        <v>100550</v>
      </c>
      <c r="R110" s="17" t="s">
        <v>349</v>
      </c>
      <c r="S110" s="17">
        <v>0</v>
      </c>
      <c r="T110" s="17">
        <v>1100510</v>
      </c>
      <c r="U110" s="17">
        <v>0</v>
      </c>
      <c r="V110" s="17">
        <v>1100510</v>
      </c>
      <c r="W110" s="17">
        <v>0</v>
      </c>
      <c r="X110" s="17">
        <v>0</v>
      </c>
      <c r="Y110" s="17">
        <v>1100510</v>
      </c>
      <c r="Z110" s="17">
        <v>0</v>
      </c>
      <c r="AA110" s="17" t="s">
        <v>23</v>
      </c>
      <c r="AB110" s="17" t="s">
        <v>350</v>
      </c>
      <c r="AC110" s="17" t="b">
        <v>1</v>
      </c>
      <c r="AD110" s="17">
        <v>0</v>
      </c>
      <c r="AE110" s="17" t="s">
        <v>23</v>
      </c>
      <c r="AF110" s="17" t="s">
        <v>23</v>
      </c>
      <c r="AG110" s="17" t="s">
        <v>899</v>
      </c>
      <c r="AH110" s="17">
        <v>45740</v>
      </c>
      <c r="AI110" s="17" t="s">
        <v>1126</v>
      </c>
      <c r="AJ110" s="17" t="s">
        <v>155</v>
      </c>
      <c r="AK110" s="17" t="s">
        <v>153</v>
      </c>
      <c r="AL110" s="17" t="s">
        <v>2049</v>
      </c>
      <c r="AM110" s="17" t="s">
        <v>24</v>
      </c>
      <c r="AN110" s="17" t="s">
        <v>495</v>
      </c>
      <c r="AO110" s="17" t="s">
        <v>2050</v>
      </c>
      <c r="AP110" s="17" t="s">
        <v>351</v>
      </c>
      <c r="AQ110" s="17" t="s">
        <v>900</v>
      </c>
      <c r="AR110" s="17" t="s">
        <v>387</v>
      </c>
      <c r="AS110" s="17" t="s">
        <v>352</v>
      </c>
      <c r="AT110" s="17" t="s">
        <v>901</v>
      </c>
      <c r="AU110" s="17" t="s">
        <v>353</v>
      </c>
      <c r="AV110" s="17" t="s">
        <v>373</v>
      </c>
      <c r="AX110" s="17" t="s">
        <v>354</v>
      </c>
      <c r="AY110" s="17" t="s">
        <v>24</v>
      </c>
      <c r="AZ110" s="17" t="s">
        <v>24</v>
      </c>
      <c r="BA110" s="17" t="s">
        <v>355</v>
      </c>
      <c r="BB110" s="17" t="s">
        <v>872</v>
      </c>
      <c r="BC110" s="17" t="s">
        <v>24</v>
      </c>
      <c r="BD110" s="17" t="s">
        <v>356</v>
      </c>
      <c r="BE110" s="17" t="s">
        <v>2051</v>
      </c>
      <c r="BF110" s="17" t="s">
        <v>2052</v>
      </c>
      <c r="BG110" s="17">
        <v>0</v>
      </c>
      <c r="BH110" s="17">
        <v>53132</v>
      </c>
      <c r="BI110" s="17" t="s">
        <v>25</v>
      </c>
      <c r="BJ110" s="17" t="s">
        <v>25</v>
      </c>
      <c r="BK110" s="17" t="s">
        <v>25</v>
      </c>
      <c r="BL110" s="17" t="s">
        <v>35</v>
      </c>
      <c r="BM110" s="17">
        <v>0</v>
      </c>
      <c r="BN110" s="17">
        <v>0</v>
      </c>
      <c r="BO110" s="17">
        <v>0</v>
      </c>
      <c r="BP110" s="17" t="s">
        <v>36</v>
      </c>
      <c r="BQ110" s="17">
        <v>0</v>
      </c>
      <c r="BR110" s="17">
        <v>0</v>
      </c>
      <c r="BS110" s="17">
        <v>0</v>
      </c>
      <c r="BT110" s="17" t="s">
        <v>896</v>
      </c>
      <c r="BU110" s="17">
        <v>0</v>
      </c>
      <c r="BV110" s="17">
        <v>0</v>
      </c>
      <c r="BW110" s="17">
        <v>0</v>
      </c>
      <c r="BX110" s="17" t="s">
        <v>623</v>
      </c>
      <c r="BY110" s="17" t="s">
        <v>902</v>
      </c>
      <c r="BZ110" s="17">
        <v>1</v>
      </c>
      <c r="CA110" s="17" t="s">
        <v>903</v>
      </c>
      <c r="CD110" s="17" t="s">
        <v>2053</v>
      </c>
      <c r="CE110" s="17" t="s">
        <v>156</v>
      </c>
      <c r="CF110" s="17" t="s">
        <v>904</v>
      </c>
      <c r="CG110" s="17" t="s">
        <v>30</v>
      </c>
      <c r="CH110" s="17" t="s">
        <v>357</v>
      </c>
      <c r="CI110" s="17" t="s">
        <v>375</v>
      </c>
      <c r="CJ110" s="17" t="s">
        <v>388</v>
      </c>
      <c r="CK110" s="17" t="s">
        <v>400</v>
      </c>
      <c r="CL110" s="17" t="s">
        <v>569</v>
      </c>
      <c r="CM110" s="17" t="s">
        <v>1222</v>
      </c>
      <c r="CN110" s="17" t="s">
        <v>367</v>
      </c>
      <c r="CO110" s="17" t="s">
        <v>24</v>
      </c>
      <c r="CP110" s="17" t="s">
        <v>368</v>
      </c>
      <c r="CQ110" s="17" t="s">
        <v>364</v>
      </c>
      <c r="CR110" s="17" t="s">
        <v>365</v>
      </c>
      <c r="CS110" s="17" t="s">
        <v>23</v>
      </c>
      <c r="CT110" s="17" t="s">
        <v>1500</v>
      </c>
      <c r="CU110" s="17" t="s">
        <v>31</v>
      </c>
      <c r="CZ110" s="17" t="s">
        <v>24</v>
      </c>
      <c r="DA110" s="17" t="s">
        <v>24</v>
      </c>
      <c r="DB110" s="17" t="s">
        <v>24</v>
      </c>
      <c r="DC110" s="17" t="s">
        <v>24</v>
      </c>
    </row>
    <row r="112" spans="1:107" x14ac:dyDescent="0.25">
      <c r="A112" s="17" t="s">
        <v>1128</v>
      </c>
      <c r="B112" s="17" t="s">
        <v>866</v>
      </c>
      <c r="C112" s="17" t="s">
        <v>486</v>
      </c>
      <c r="D112" s="17" t="s">
        <v>144</v>
      </c>
      <c r="E112" s="17">
        <v>1830</v>
      </c>
      <c r="F112" s="17" t="s">
        <v>159</v>
      </c>
      <c r="G112" s="17" t="s">
        <v>701</v>
      </c>
      <c r="H112" s="17" t="s">
        <v>702</v>
      </c>
      <c r="I112" s="17" t="s">
        <v>32</v>
      </c>
      <c r="J112" s="17" t="s">
        <v>32</v>
      </c>
      <c r="K112" s="17">
        <v>232050</v>
      </c>
      <c r="L112" s="17">
        <v>232050</v>
      </c>
      <c r="M112" s="17">
        <v>1</v>
      </c>
      <c r="N112" s="17">
        <v>0</v>
      </c>
      <c r="O112" s="17">
        <v>0</v>
      </c>
      <c r="P112" s="17">
        <v>1</v>
      </c>
      <c r="Q112" s="17">
        <v>232050</v>
      </c>
      <c r="R112" s="17" t="s">
        <v>384</v>
      </c>
      <c r="S112" s="17">
        <v>0</v>
      </c>
      <c r="T112" s="17">
        <v>0</v>
      </c>
      <c r="U112" s="17">
        <v>0</v>
      </c>
      <c r="V112" s="17">
        <v>0</v>
      </c>
      <c r="W112" s="17">
        <v>0</v>
      </c>
      <c r="X112" s="17">
        <v>0</v>
      </c>
      <c r="Y112" s="17">
        <v>0</v>
      </c>
      <c r="Z112" s="17">
        <v>0</v>
      </c>
      <c r="AA112" s="17" t="s">
        <v>23</v>
      </c>
      <c r="AB112" s="17" t="s">
        <v>350</v>
      </c>
      <c r="AC112" s="17" t="b">
        <v>1</v>
      </c>
      <c r="AD112" s="17">
        <v>8280</v>
      </c>
      <c r="AE112" s="17" t="s">
        <v>23</v>
      </c>
      <c r="AF112" s="17" t="s">
        <v>23</v>
      </c>
      <c r="AG112" s="17" t="s">
        <v>160</v>
      </c>
      <c r="AH112" s="17">
        <v>45740</v>
      </c>
      <c r="AI112" s="17" t="s">
        <v>1129</v>
      </c>
      <c r="AJ112" s="17" t="s">
        <v>161</v>
      </c>
      <c r="AK112" s="17" t="s">
        <v>162</v>
      </c>
      <c r="AL112" s="17" t="s">
        <v>905</v>
      </c>
      <c r="AM112" s="17" t="s">
        <v>24</v>
      </c>
      <c r="AN112" s="17" t="s">
        <v>495</v>
      </c>
      <c r="AO112" s="17" t="s">
        <v>496</v>
      </c>
      <c r="AP112" s="17" t="s">
        <v>378</v>
      </c>
      <c r="AQ112" s="17" t="s">
        <v>24</v>
      </c>
      <c r="AR112" s="17" t="s">
        <v>372</v>
      </c>
      <c r="AS112" s="17" t="s">
        <v>352</v>
      </c>
      <c r="AT112" s="17" t="s">
        <v>497</v>
      </c>
      <c r="AU112" s="17" t="s">
        <v>353</v>
      </c>
      <c r="AV112" s="17" t="s">
        <v>373</v>
      </c>
      <c r="AX112" s="17" t="s">
        <v>396</v>
      </c>
      <c r="AY112" s="17" t="s">
        <v>24</v>
      </c>
      <c r="AZ112" s="17" t="s">
        <v>24</v>
      </c>
      <c r="BA112" s="17" t="s">
        <v>355</v>
      </c>
      <c r="BB112" s="17" t="s">
        <v>906</v>
      </c>
      <c r="BC112" s="17" t="s">
        <v>24</v>
      </c>
      <c r="BD112" s="17" t="s">
        <v>356</v>
      </c>
      <c r="BE112" s="17" t="s">
        <v>356</v>
      </c>
      <c r="BF112" s="17" t="s">
        <v>379</v>
      </c>
      <c r="BG112" s="17">
        <v>0</v>
      </c>
      <c r="BH112" s="17" t="s">
        <v>62</v>
      </c>
      <c r="BI112" s="17" t="s">
        <v>25</v>
      </c>
      <c r="BJ112" s="17" t="s">
        <v>25</v>
      </c>
      <c r="BK112" s="17" t="s">
        <v>25</v>
      </c>
      <c r="BL112" s="17" t="s">
        <v>63</v>
      </c>
      <c r="BM112" s="17">
        <v>0</v>
      </c>
      <c r="BN112" s="17">
        <v>0</v>
      </c>
      <c r="BO112" s="17">
        <v>0</v>
      </c>
      <c r="BP112" s="17" t="s">
        <v>62</v>
      </c>
      <c r="BQ112" s="17">
        <v>0</v>
      </c>
      <c r="BR112" s="17">
        <v>0</v>
      </c>
      <c r="BS112" s="17">
        <v>0</v>
      </c>
      <c r="BT112" s="17">
        <v>0</v>
      </c>
      <c r="BU112" s="17">
        <v>0</v>
      </c>
      <c r="BV112" s="17">
        <v>0</v>
      </c>
      <c r="BW112" s="17">
        <v>0</v>
      </c>
      <c r="BX112" s="17" t="s">
        <v>396</v>
      </c>
      <c r="BY112" s="17" t="s">
        <v>562</v>
      </c>
      <c r="BZ112" s="17">
        <v>0</v>
      </c>
      <c r="CA112" s="17" t="s">
        <v>563</v>
      </c>
      <c r="CD112" s="17" t="s">
        <v>907</v>
      </c>
      <c r="CE112" s="17" t="s">
        <v>32</v>
      </c>
      <c r="CF112" s="17" t="s">
        <v>39</v>
      </c>
      <c r="CG112" s="17" t="s">
        <v>40</v>
      </c>
      <c r="CH112" s="17" t="s">
        <v>357</v>
      </c>
      <c r="CI112" s="17" t="s">
        <v>377</v>
      </c>
      <c r="CJ112" s="17" t="s">
        <v>377</v>
      </c>
      <c r="CK112" s="17" t="s">
        <v>375</v>
      </c>
      <c r="CL112" s="17" t="s">
        <v>375</v>
      </c>
      <c r="CM112" s="17" t="s">
        <v>376</v>
      </c>
      <c r="CN112" s="17" t="s">
        <v>381</v>
      </c>
      <c r="CO112" s="17" t="s">
        <v>23</v>
      </c>
      <c r="CP112" s="17" t="s">
        <v>382</v>
      </c>
      <c r="CQ112" s="17" t="s">
        <v>24</v>
      </c>
      <c r="CR112" s="17">
        <v>1</v>
      </c>
      <c r="CS112" s="17" t="s">
        <v>24</v>
      </c>
      <c r="CT112" s="17" t="s">
        <v>2054</v>
      </c>
      <c r="CU112" s="17" t="s">
        <v>41</v>
      </c>
      <c r="CZ112" s="17" t="s">
        <v>24</v>
      </c>
      <c r="DA112" s="17" t="s">
        <v>24</v>
      </c>
      <c r="DB112" s="17" t="s">
        <v>24</v>
      </c>
      <c r="DC112" s="17" t="s">
        <v>24</v>
      </c>
    </row>
    <row r="113" spans="1:107" x14ac:dyDescent="0.25">
      <c r="A113" s="17" t="s">
        <v>1130</v>
      </c>
      <c r="B113" s="17" t="s">
        <v>866</v>
      </c>
      <c r="C113" s="17" t="s">
        <v>486</v>
      </c>
      <c r="D113" s="17" t="s">
        <v>144</v>
      </c>
      <c r="E113" s="17">
        <v>1830</v>
      </c>
      <c r="F113" s="17" t="s">
        <v>163</v>
      </c>
      <c r="G113" s="17" t="s">
        <v>347</v>
      </c>
      <c r="H113" s="17" t="s">
        <v>348</v>
      </c>
      <c r="I113" s="17" t="s">
        <v>565</v>
      </c>
      <c r="J113" s="17" t="s">
        <v>566</v>
      </c>
      <c r="K113" s="17">
        <v>194970</v>
      </c>
      <c r="L113" s="17">
        <v>194970</v>
      </c>
      <c r="M113" s="17">
        <v>1</v>
      </c>
      <c r="N113" s="17">
        <v>0</v>
      </c>
      <c r="O113" s="17">
        <v>0</v>
      </c>
      <c r="P113" s="17">
        <v>1</v>
      </c>
      <c r="Q113" s="17">
        <v>194970</v>
      </c>
      <c r="R113" s="17" t="s">
        <v>384</v>
      </c>
      <c r="S113" s="17">
        <v>0</v>
      </c>
      <c r="T113" s="17">
        <v>1400000</v>
      </c>
      <c r="U113" s="17">
        <v>0</v>
      </c>
      <c r="V113" s="17">
        <v>1400000</v>
      </c>
      <c r="W113" s="17">
        <v>0</v>
      </c>
      <c r="X113" s="17">
        <v>0</v>
      </c>
      <c r="Y113" s="17">
        <v>1400000</v>
      </c>
      <c r="Z113" s="17">
        <v>0</v>
      </c>
      <c r="AA113" s="17" t="s">
        <v>23</v>
      </c>
      <c r="AB113" s="17" t="s">
        <v>350</v>
      </c>
      <c r="AC113" s="17" t="b">
        <v>1</v>
      </c>
      <c r="AD113" s="17">
        <v>0</v>
      </c>
      <c r="AE113" s="17" t="s">
        <v>23</v>
      </c>
      <c r="AF113" s="17" t="s">
        <v>23</v>
      </c>
      <c r="AG113" s="17" t="s">
        <v>164</v>
      </c>
      <c r="AH113" s="17">
        <v>45740</v>
      </c>
      <c r="AI113" s="17" t="s">
        <v>1131</v>
      </c>
      <c r="AJ113" s="17" t="s">
        <v>165</v>
      </c>
      <c r="AK113" s="17" t="s">
        <v>153</v>
      </c>
      <c r="AL113" s="17" t="s">
        <v>908</v>
      </c>
      <c r="AM113" s="17" t="s">
        <v>23</v>
      </c>
      <c r="AN113" s="17" t="s">
        <v>498</v>
      </c>
      <c r="AO113" s="17" t="s">
        <v>499</v>
      </c>
      <c r="AP113" s="17" t="s">
        <v>423</v>
      </c>
      <c r="AQ113" s="17" t="s">
        <v>909</v>
      </c>
      <c r="AR113" s="17" t="s">
        <v>500</v>
      </c>
      <c r="AS113" s="17" t="s">
        <v>352</v>
      </c>
      <c r="AT113" s="17" t="s">
        <v>910</v>
      </c>
      <c r="AU113" s="17" t="s">
        <v>353</v>
      </c>
      <c r="AV113" s="17" t="s">
        <v>373</v>
      </c>
      <c r="AX113" s="17" t="s">
        <v>396</v>
      </c>
      <c r="AY113" s="17" t="s">
        <v>24</v>
      </c>
      <c r="AZ113" s="17" t="s">
        <v>24</v>
      </c>
      <c r="BA113" s="17" t="s">
        <v>355</v>
      </c>
      <c r="BB113" s="17" t="s">
        <v>911</v>
      </c>
      <c r="BC113" s="17" t="s">
        <v>24</v>
      </c>
      <c r="BD113" s="17" t="s">
        <v>356</v>
      </c>
      <c r="BE113" s="17" t="s">
        <v>2055</v>
      </c>
      <c r="BF113" s="17" t="s">
        <v>379</v>
      </c>
      <c r="BG113" s="17">
        <v>0</v>
      </c>
      <c r="BH113" s="17">
        <v>53132</v>
      </c>
      <c r="BI113" s="17" t="s">
        <v>25</v>
      </c>
      <c r="BJ113" s="17" t="s">
        <v>25</v>
      </c>
      <c r="BK113" s="17" t="s">
        <v>25</v>
      </c>
      <c r="BL113" s="17" t="s">
        <v>35</v>
      </c>
      <c r="BM113" s="17">
        <v>0</v>
      </c>
      <c r="BN113" s="17">
        <v>0</v>
      </c>
      <c r="BO113" s="17">
        <v>0</v>
      </c>
      <c r="BP113" s="17" t="s">
        <v>36</v>
      </c>
      <c r="BQ113" s="17">
        <v>0</v>
      </c>
      <c r="BR113" s="17">
        <v>0</v>
      </c>
      <c r="BS113" s="17">
        <v>0</v>
      </c>
      <c r="BT113" s="17" t="s">
        <v>912</v>
      </c>
      <c r="BU113" s="17">
        <v>0</v>
      </c>
      <c r="BV113" s="17">
        <v>0</v>
      </c>
      <c r="BW113" s="17">
        <v>0</v>
      </c>
      <c r="BX113" s="17" t="s">
        <v>396</v>
      </c>
      <c r="BY113" s="17" t="s">
        <v>562</v>
      </c>
      <c r="BZ113" s="17">
        <v>0</v>
      </c>
      <c r="CA113" s="17" t="s">
        <v>563</v>
      </c>
      <c r="CD113" s="17" t="s">
        <v>166</v>
      </c>
      <c r="CE113" s="17" t="s">
        <v>167</v>
      </c>
      <c r="CF113" s="17" t="s">
        <v>913</v>
      </c>
      <c r="CG113" s="17" t="s">
        <v>30</v>
      </c>
      <c r="CH113" s="17" t="s">
        <v>357</v>
      </c>
      <c r="CI113" s="17" t="s">
        <v>375</v>
      </c>
      <c r="CJ113" s="17" t="s">
        <v>388</v>
      </c>
      <c r="CK113" s="17" t="s">
        <v>576</v>
      </c>
      <c r="CL113" s="17" t="s">
        <v>1221</v>
      </c>
      <c r="CM113" s="17" t="s">
        <v>569</v>
      </c>
      <c r="CN113" s="17" t="s">
        <v>370</v>
      </c>
      <c r="CO113" s="17" t="s">
        <v>24</v>
      </c>
      <c r="CP113" s="17" t="s">
        <v>368</v>
      </c>
      <c r="CQ113" s="17" t="s">
        <v>364</v>
      </c>
      <c r="CR113" s="17" t="s">
        <v>365</v>
      </c>
      <c r="CS113" s="17" t="s">
        <v>23</v>
      </c>
      <c r="CT113" s="17" t="s">
        <v>2056</v>
      </c>
      <c r="CU113" s="17" t="s">
        <v>31</v>
      </c>
      <c r="CZ113" s="17" t="s">
        <v>24</v>
      </c>
      <c r="DA113" s="17" t="s">
        <v>24</v>
      </c>
      <c r="DB113" s="17" t="s">
        <v>24</v>
      </c>
      <c r="DC113" s="17" t="s">
        <v>24</v>
      </c>
    </row>
    <row r="114" spans="1:107" x14ac:dyDescent="0.25">
      <c r="A114" s="17" t="s">
        <v>1118</v>
      </c>
      <c r="B114" s="17" t="s">
        <v>866</v>
      </c>
      <c r="C114" s="17" t="s">
        <v>486</v>
      </c>
      <c r="D114" s="17" t="s">
        <v>144</v>
      </c>
      <c r="E114" s="17">
        <v>1830</v>
      </c>
      <c r="F114" s="17" t="s">
        <v>867</v>
      </c>
      <c r="G114" s="17" t="s">
        <v>565</v>
      </c>
      <c r="H114" s="17" t="s">
        <v>566</v>
      </c>
      <c r="I114" s="17" t="s">
        <v>32</v>
      </c>
      <c r="J114" s="17" t="s">
        <v>32</v>
      </c>
      <c r="K114" s="17">
        <v>2395310</v>
      </c>
      <c r="L114" s="17">
        <v>2395310</v>
      </c>
      <c r="M114" s="17">
        <v>1</v>
      </c>
      <c r="N114" s="17">
        <v>0</v>
      </c>
      <c r="O114" s="17">
        <v>0</v>
      </c>
      <c r="P114" s="17">
        <v>1</v>
      </c>
      <c r="Q114" s="17">
        <v>2395310</v>
      </c>
      <c r="R114" s="17" t="s">
        <v>384</v>
      </c>
      <c r="S114" s="17">
        <v>0</v>
      </c>
      <c r="T114" s="17">
        <v>0</v>
      </c>
      <c r="U114" s="17">
        <v>0</v>
      </c>
      <c r="V114" s="17">
        <v>0</v>
      </c>
      <c r="W114" s="17">
        <v>0</v>
      </c>
      <c r="X114" s="17">
        <v>0</v>
      </c>
      <c r="Y114" s="17">
        <v>0</v>
      </c>
      <c r="Z114" s="17">
        <v>0</v>
      </c>
      <c r="AA114" s="17" t="s">
        <v>23</v>
      </c>
      <c r="AB114" s="17" t="s">
        <v>350</v>
      </c>
      <c r="AC114" s="17" t="b">
        <v>1</v>
      </c>
      <c r="AD114" s="17">
        <v>0</v>
      </c>
      <c r="AE114" s="17" t="s">
        <v>23</v>
      </c>
      <c r="AF114" s="17" t="s">
        <v>23</v>
      </c>
      <c r="AG114" s="17" t="s">
        <v>158</v>
      </c>
      <c r="AH114" s="17">
        <v>45740</v>
      </c>
      <c r="AI114" s="17" t="s">
        <v>1119</v>
      </c>
      <c r="AJ114" s="17" t="s">
        <v>868</v>
      </c>
      <c r="AK114" s="17" t="s">
        <v>869</v>
      </c>
      <c r="AL114" s="17" t="s">
        <v>2057</v>
      </c>
      <c r="AM114" s="17" t="s">
        <v>24</v>
      </c>
      <c r="AN114" s="17" t="s">
        <v>2058</v>
      </c>
      <c r="AO114" s="17" t="s">
        <v>492</v>
      </c>
      <c r="AP114" s="17" t="s">
        <v>870</v>
      </c>
      <c r="AQ114" s="17" t="s">
        <v>2059</v>
      </c>
      <c r="AR114" s="17" t="s">
        <v>871</v>
      </c>
      <c r="AS114" s="17" t="s">
        <v>352</v>
      </c>
      <c r="AT114" s="17" t="s">
        <v>2060</v>
      </c>
      <c r="AU114" s="17" t="s">
        <v>353</v>
      </c>
      <c r="AV114" s="17" t="s">
        <v>373</v>
      </c>
      <c r="AX114" s="17" t="s">
        <v>354</v>
      </c>
      <c r="AY114" s="17" t="s">
        <v>24</v>
      </c>
      <c r="AZ114" s="17" t="s">
        <v>24</v>
      </c>
      <c r="BA114" s="17" t="s">
        <v>355</v>
      </c>
      <c r="BB114" s="17" t="s">
        <v>872</v>
      </c>
      <c r="BC114" s="17" t="s">
        <v>23</v>
      </c>
      <c r="BD114" s="17" t="s">
        <v>356</v>
      </c>
      <c r="BE114" s="17" t="s">
        <v>2061</v>
      </c>
      <c r="BF114" s="17" t="s">
        <v>2062</v>
      </c>
      <c r="BG114" s="17">
        <v>0</v>
      </c>
      <c r="BH114" s="17">
        <v>53132</v>
      </c>
      <c r="BI114" s="17" t="s">
        <v>25</v>
      </c>
      <c r="BJ114" s="17" t="s">
        <v>25</v>
      </c>
      <c r="BK114" s="17" t="s">
        <v>25</v>
      </c>
      <c r="BL114" s="17" t="s">
        <v>35</v>
      </c>
      <c r="BM114" s="17">
        <v>0</v>
      </c>
      <c r="BN114" s="17">
        <v>0</v>
      </c>
      <c r="BO114" s="17">
        <v>0</v>
      </c>
      <c r="BP114" s="17" t="s">
        <v>36</v>
      </c>
      <c r="BQ114" s="17">
        <v>0</v>
      </c>
      <c r="BR114" s="17">
        <v>0</v>
      </c>
      <c r="BS114" s="17">
        <v>0</v>
      </c>
      <c r="BT114" s="17" t="s">
        <v>873</v>
      </c>
      <c r="BU114" s="17">
        <v>0</v>
      </c>
      <c r="BV114" s="17">
        <v>0</v>
      </c>
      <c r="BW114" s="17">
        <v>0</v>
      </c>
      <c r="BX114" s="17" t="s">
        <v>623</v>
      </c>
      <c r="BY114" s="17" t="s">
        <v>874</v>
      </c>
      <c r="BZ114" s="17">
        <v>1</v>
      </c>
      <c r="CA114" s="17" t="s">
        <v>875</v>
      </c>
      <c r="CD114" s="17" t="s">
        <v>2063</v>
      </c>
      <c r="CE114" s="17" t="s">
        <v>53</v>
      </c>
      <c r="CF114" s="17" t="s">
        <v>876</v>
      </c>
      <c r="CG114" s="17" t="s">
        <v>30</v>
      </c>
      <c r="CH114" s="17" t="s">
        <v>357</v>
      </c>
      <c r="CI114" s="17" t="s">
        <v>494</v>
      </c>
      <c r="CJ114" s="17" t="s">
        <v>494</v>
      </c>
      <c r="CK114" s="17" t="s">
        <v>377</v>
      </c>
      <c r="CL114" s="17" t="s">
        <v>388</v>
      </c>
      <c r="CM114" s="17" t="s">
        <v>388</v>
      </c>
      <c r="CN114" s="17" t="s">
        <v>367</v>
      </c>
      <c r="CO114" s="17" t="s">
        <v>24</v>
      </c>
      <c r="CP114" s="17" t="s">
        <v>382</v>
      </c>
      <c r="CQ114" s="17" t="s">
        <v>364</v>
      </c>
      <c r="CR114" s="17">
        <v>1</v>
      </c>
      <c r="CS114" s="17" t="s">
        <v>24</v>
      </c>
      <c r="CT114" s="17" t="s">
        <v>883</v>
      </c>
      <c r="CU114" s="17" t="s">
        <v>31</v>
      </c>
      <c r="CZ114" s="17" t="s">
        <v>24</v>
      </c>
      <c r="DA114" s="17" t="s">
        <v>24</v>
      </c>
      <c r="DB114" s="17" t="s">
        <v>24</v>
      </c>
      <c r="DC114" s="17" t="s">
        <v>24</v>
      </c>
    </row>
    <row r="115" spans="1:107" x14ac:dyDescent="0.25">
      <c r="A115" s="17" t="s">
        <v>2064</v>
      </c>
      <c r="B115" s="17" t="s">
        <v>866</v>
      </c>
      <c r="C115" s="17" t="s">
        <v>486</v>
      </c>
      <c r="D115" s="17" t="s">
        <v>144</v>
      </c>
      <c r="E115" s="17">
        <v>1830</v>
      </c>
      <c r="F115" s="17" t="s">
        <v>2065</v>
      </c>
      <c r="G115" s="17" t="s">
        <v>347</v>
      </c>
      <c r="H115" s="17" t="s">
        <v>348</v>
      </c>
      <c r="I115" s="17" t="s">
        <v>565</v>
      </c>
      <c r="J115" s="17" t="s">
        <v>566</v>
      </c>
      <c r="K115" s="17">
        <v>549570</v>
      </c>
      <c r="L115" s="17">
        <v>549570</v>
      </c>
      <c r="M115" s="17">
        <v>1</v>
      </c>
      <c r="N115" s="17">
        <v>0</v>
      </c>
      <c r="O115" s="17">
        <v>0</v>
      </c>
      <c r="P115" s="17">
        <v>1</v>
      </c>
      <c r="Q115" s="17">
        <v>549570</v>
      </c>
      <c r="R115" s="17" t="s">
        <v>384</v>
      </c>
      <c r="S115" s="17">
        <v>0</v>
      </c>
      <c r="T115" s="17">
        <v>6000000</v>
      </c>
      <c r="U115" s="17">
        <v>6000000</v>
      </c>
      <c r="V115" s="17">
        <v>0</v>
      </c>
      <c r="W115" s="17">
        <v>0</v>
      </c>
      <c r="X115" s="17">
        <v>0</v>
      </c>
      <c r="Y115" s="17">
        <v>6000000</v>
      </c>
      <c r="Z115" s="17">
        <v>0</v>
      </c>
      <c r="AA115" s="17" t="s">
        <v>23</v>
      </c>
      <c r="AB115" s="17" t="s">
        <v>350</v>
      </c>
      <c r="AC115" s="17" t="b">
        <v>1</v>
      </c>
      <c r="AD115" s="17">
        <v>0</v>
      </c>
      <c r="AE115" s="17" t="s">
        <v>23</v>
      </c>
      <c r="AF115" s="17" t="s">
        <v>23</v>
      </c>
      <c r="AG115" s="17" t="s">
        <v>877</v>
      </c>
      <c r="AH115" s="17">
        <v>45741</v>
      </c>
      <c r="AI115" s="17" t="s">
        <v>1120</v>
      </c>
      <c r="AJ115" s="17" t="s">
        <v>878</v>
      </c>
      <c r="AK115" s="17" t="s">
        <v>157</v>
      </c>
      <c r="AL115" s="17" t="s">
        <v>2066</v>
      </c>
      <c r="AM115" s="17" t="s">
        <v>24</v>
      </c>
      <c r="AN115" s="17" t="s">
        <v>879</v>
      </c>
      <c r="AO115" s="17" t="s">
        <v>2067</v>
      </c>
      <c r="AP115" s="17" t="s">
        <v>392</v>
      </c>
      <c r="AQ115" s="17" t="s">
        <v>24</v>
      </c>
      <c r="AR115" s="17" t="s">
        <v>372</v>
      </c>
      <c r="AS115" s="17" t="s">
        <v>352</v>
      </c>
      <c r="AT115" s="17" t="s">
        <v>2068</v>
      </c>
      <c r="AU115" s="17" t="s">
        <v>353</v>
      </c>
      <c r="AV115" s="17" t="s">
        <v>373</v>
      </c>
      <c r="AX115" s="17" t="s">
        <v>374</v>
      </c>
      <c r="AY115" s="17" t="s">
        <v>24</v>
      </c>
      <c r="AZ115" s="17" t="s">
        <v>24</v>
      </c>
      <c r="BA115" s="17" t="s">
        <v>355</v>
      </c>
      <c r="BB115" s="17" t="s">
        <v>2069</v>
      </c>
      <c r="BC115" s="17" t="s">
        <v>24</v>
      </c>
      <c r="BD115" s="17" t="s">
        <v>356</v>
      </c>
      <c r="BE115" s="17" t="s">
        <v>2070</v>
      </c>
      <c r="BF115" s="17" t="s">
        <v>379</v>
      </c>
      <c r="BG115" s="17">
        <v>0</v>
      </c>
      <c r="BH115" s="17">
        <v>53233</v>
      </c>
      <c r="BI115" s="17" t="s">
        <v>25</v>
      </c>
      <c r="BJ115" s="17" t="s">
        <v>25</v>
      </c>
      <c r="BK115" s="17" t="s">
        <v>25</v>
      </c>
      <c r="BL115" s="17" t="s">
        <v>105</v>
      </c>
      <c r="BM115" s="17">
        <v>0</v>
      </c>
      <c r="BN115" s="17">
        <v>0</v>
      </c>
      <c r="BO115" s="17">
        <v>0</v>
      </c>
      <c r="BP115" s="17" t="s">
        <v>27</v>
      </c>
      <c r="BQ115" s="17">
        <v>0</v>
      </c>
      <c r="BR115" s="17">
        <v>0</v>
      </c>
      <c r="BS115" s="17">
        <v>0</v>
      </c>
      <c r="BT115" s="17" t="s">
        <v>880</v>
      </c>
      <c r="BU115" s="17">
        <v>0</v>
      </c>
      <c r="BV115" s="17">
        <v>0</v>
      </c>
      <c r="BW115" s="17">
        <v>0</v>
      </c>
      <c r="BX115" s="17" t="s">
        <v>396</v>
      </c>
      <c r="BY115" s="17">
        <v>0</v>
      </c>
      <c r="BZ115" s="17">
        <v>0</v>
      </c>
      <c r="CA115" s="17" t="s">
        <v>881</v>
      </c>
      <c r="CD115" s="17" t="s">
        <v>882</v>
      </c>
      <c r="CE115" s="17" t="s">
        <v>167</v>
      </c>
      <c r="CF115" s="17" t="s">
        <v>661</v>
      </c>
      <c r="CG115" s="17" t="s">
        <v>30</v>
      </c>
      <c r="CH115" s="17" t="s">
        <v>357</v>
      </c>
      <c r="CI115" s="17" t="s">
        <v>377</v>
      </c>
      <c r="CJ115" s="17" t="s">
        <v>375</v>
      </c>
      <c r="CK115" s="17" t="s">
        <v>385</v>
      </c>
      <c r="CL115" s="17" t="s">
        <v>399</v>
      </c>
      <c r="CM115" s="17" t="s">
        <v>409</v>
      </c>
      <c r="CN115" s="17" t="s">
        <v>370</v>
      </c>
      <c r="CO115" s="17" t="s">
        <v>24</v>
      </c>
      <c r="CP115" s="17" t="s">
        <v>368</v>
      </c>
      <c r="CQ115" s="17" t="s">
        <v>364</v>
      </c>
      <c r="CR115" s="17" t="s">
        <v>365</v>
      </c>
      <c r="CS115" s="17" t="s">
        <v>23</v>
      </c>
      <c r="CT115" s="17" t="s">
        <v>883</v>
      </c>
      <c r="CU115" s="17" t="s">
        <v>31</v>
      </c>
      <c r="CZ115" s="17" t="s">
        <v>24</v>
      </c>
      <c r="DA115" s="17" t="s">
        <v>24</v>
      </c>
      <c r="DB115" s="17" t="s">
        <v>24</v>
      </c>
      <c r="DC115" s="17" t="s">
        <v>24</v>
      </c>
    </row>
    <row r="116" spans="1:107" x14ac:dyDescent="0.25">
      <c r="A116" s="17" t="s">
        <v>1121</v>
      </c>
      <c r="B116" s="17" t="s">
        <v>866</v>
      </c>
      <c r="C116" s="17" t="s">
        <v>486</v>
      </c>
      <c r="D116" s="17" t="s">
        <v>144</v>
      </c>
      <c r="E116" s="17">
        <v>1830</v>
      </c>
      <c r="F116" s="17" t="s">
        <v>884</v>
      </c>
      <c r="G116" s="17" t="s">
        <v>565</v>
      </c>
      <c r="H116" s="17" t="s">
        <v>566</v>
      </c>
      <c r="I116" s="17" t="s">
        <v>32</v>
      </c>
      <c r="J116" s="17" t="s">
        <v>32</v>
      </c>
      <c r="K116" s="17">
        <v>73869</v>
      </c>
      <c r="L116" s="17">
        <v>73869</v>
      </c>
      <c r="M116" s="17">
        <v>1</v>
      </c>
      <c r="N116" s="17">
        <v>0</v>
      </c>
      <c r="O116" s="17">
        <v>0</v>
      </c>
      <c r="P116" s="17">
        <v>1</v>
      </c>
      <c r="Q116" s="17">
        <v>73869</v>
      </c>
      <c r="R116" s="17" t="s">
        <v>384</v>
      </c>
      <c r="S116" s="17">
        <v>0</v>
      </c>
      <c r="T116" s="17">
        <v>0</v>
      </c>
      <c r="U116" s="17">
        <v>0</v>
      </c>
      <c r="V116" s="17">
        <v>0</v>
      </c>
      <c r="W116" s="17">
        <v>0</v>
      </c>
      <c r="X116" s="17">
        <v>0</v>
      </c>
      <c r="Y116" s="17">
        <v>0</v>
      </c>
      <c r="Z116" s="17">
        <v>0</v>
      </c>
      <c r="AA116" s="17" t="s">
        <v>23</v>
      </c>
      <c r="AB116" s="17" t="s">
        <v>350</v>
      </c>
      <c r="AC116" s="17" t="b">
        <v>1</v>
      </c>
      <c r="AD116" s="17">
        <v>0</v>
      </c>
      <c r="AE116" s="17" t="s">
        <v>23</v>
      </c>
      <c r="AF116" s="17" t="s">
        <v>23</v>
      </c>
      <c r="AG116" s="17" t="s">
        <v>885</v>
      </c>
      <c r="AH116" s="17">
        <v>45741</v>
      </c>
      <c r="AI116" s="17" t="s">
        <v>1122</v>
      </c>
      <c r="AJ116" s="17" t="s">
        <v>886</v>
      </c>
      <c r="AK116" s="17" t="s">
        <v>887</v>
      </c>
      <c r="AL116" s="17" t="s">
        <v>2071</v>
      </c>
      <c r="AM116" s="17" t="s">
        <v>24</v>
      </c>
      <c r="AN116" s="17" t="s">
        <v>888</v>
      </c>
      <c r="AO116" s="17" t="s">
        <v>889</v>
      </c>
      <c r="AP116" s="17" t="s">
        <v>423</v>
      </c>
      <c r="AQ116" s="17" t="s">
        <v>24</v>
      </c>
      <c r="AR116" s="17" t="s">
        <v>372</v>
      </c>
      <c r="AS116" s="17" t="s">
        <v>352</v>
      </c>
      <c r="AT116" s="17" t="s">
        <v>890</v>
      </c>
      <c r="AU116" s="17" t="s">
        <v>353</v>
      </c>
      <c r="AV116" s="17" t="s">
        <v>373</v>
      </c>
      <c r="AX116" s="17" t="s">
        <v>396</v>
      </c>
      <c r="AY116" s="17" t="s">
        <v>24</v>
      </c>
      <c r="AZ116" s="17" t="s">
        <v>24</v>
      </c>
      <c r="BA116" s="17" t="s">
        <v>355</v>
      </c>
      <c r="BB116" s="17" t="s">
        <v>891</v>
      </c>
      <c r="BC116" s="17" t="s">
        <v>24</v>
      </c>
      <c r="BD116" s="17" t="s">
        <v>356</v>
      </c>
      <c r="BE116" s="17" t="s">
        <v>2072</v>
      </c>
      <c r="BF116" s="17" t="s">
        <v>379</v>
      </c>
      <c r="BG116" s="17">
        <v>0</v>
      </c>
      <c r="BH116" s="17">
        <v>53233</v>
      </c>
      <c r="BI116" s="17" t="s">
        <v>25</v>
      </c>
      <c r="BJ116" s="17" t="s">
        <v>25</v>
      </c>
      <c r="BK116" s="17" t="s">
        <v>25</v>
      </c>
      <c r="BL116" s="17" t="s">
        <v>105</v>
      </c>
      <c r="BM116" s="17">
        <v>0</v>
      </c>
      <c r="BN116" s="17">
        <v>0</v>
      </c>
      <c r="BO116" s="17">
        <v>0</v>
      </c>
      <c r="BP116" s="17" t="s">
        <v>27</v>
      </c>
      <c r="BQ116" s="17">
        <v>0</v>
      </c>
      <c r="BR116" s="17">
        <v>0</v>
      </c>
      <c r="BS116" s="17">
        <v>0</v>
      </c>
      <c r="BT116" s="17" t="s">
        <v>892</v>
      </c>
      <c r="BU116" s="17">
        <v>0</v>
      </c>
      <c r="BV116" s="17">
        <v>0</v>
      </c>
      <c r="BW116" s="17">
        <v>0</v>
      </c>
      <c r="BX116" s="17" t="s">
        <v>396</v>
      </c>
      <c r="BY116" s="17" t="s">
        <v>562</v>
      </c>
      <c r="BZ116" s="17">
        <v>0</v>
      </c>
      <c r="CA116" s="17" t="s">
        <v>563</v>
      </c>
      <c r="CD116" s="17" t="s">
        <v>2073</v>
      </c>
      <c r="CE116" s="17" t="s">
        <v>53</v>
      </c>
      <c r="CF116" s="17" t="s">
        <v>169</v>
      </c>
      <c r="CG116" s="17" t="s">
        <v>132</v>
      </c>
      <c r="CH116" s="17" t="s">
        <v>357</v>
      </c>
      <c r="CI116" s="17" t="s">
        <v>377</v>
      </c>
      <c r="CJ116" s="17" t="s">
        <v>377</v>
      </c>
      <c r="CK116" s="17" t="s">
        <v>375</v>
      </c>
      <c r="CL116" s="17" t="s">
        <v>376</v>
      </c>
      <c r="CM116" s="17" t="s">
        <v>376</v>
      </c>
      <c r="CN116" s="17" t="s">
        <v>478</v>
      </c>
      <c r="CO116" s="17" t="s">
        <v>25</v>
      </c>
      <c r="CP116" s="17" t="s">
        <v>382</v>
      </c>
      <c r="CQ116" s="17" t="s">
        <v>24</v>
      </c>
      <c r="CR116" s="17">
        <v>1</v>
      </c>
      <c r="CS116" s="17" t="s">
        <v>24</v>
      </c>
      <c r="CT116" s="17" t="s">
        <v>570</v>
      </c>
      <c r="CU116" s="17" t="s">
        <v>133</v>
      </c>
      <c r="CZ116" s="17" t="s">
        <v>24</v>
      </c>
      <c r="DA116" s="17" t="s">
        <v>24</v>
      </c>
      <c r="DB116" s="17" t="s">
        <v>24</v>
      </c>
      <c r="DC116" s="17" t="s">
        <v>24</v>
      </c>
    </row>
    <row r="117" spans="1:107" x14ac:dyDescent="0.25">
      <c r="A117" s="17" t="s">
        <v>2074</v>
      </c>
      <c r="B117" s="17" t="s">
        <v>866</v>
      </c>
      <c r="C117" s="17" t="s">
        <v>486</v>
      </c>
      <c r="D117" s="17" t="s">
        <v>144</v>
      </c>
      <c r="E117" s="17">
        <v>1830</v>
      </c>
      <c r="F117" s="17" t="s">
        <v>2075</v>
      </c>
      <c r="G117" s="17" t="s">
        <v>383</v>
      </c>
      <c r="H117" s="17" t="s">
        <v>421</v>
      </c>
      <c r="I117" s="17" t="s">
        <v>32</v>
      </c>
      <c r="J117" s="17" t="s">
        <v>32</v>
      </c>
      <c r="K117" s="17">
        <v>1405950</v>
      </c>
      <c r="L117" s="17">
        <v>0</v>
      </c>
      <c r="M117" s="17">
        <v>0</v>
      </c>
      <c r="N117" s="17">
        <v>1405950</v>
      </c>
      <c r="O117" s="17">
        <v>2</v>
      </c>
      <c r="P117" s="17">
        <v>2</v>
      </c>
      <c r="Q117" s="17">
        <v>1405950</v>
      </c>
      <c r="R117" s="17" t="s">
        <v>349</v>
      </c>
      <c r="S117" s="17">
        <v>0</v>
      </c>
      <c r="T117" s="17">
        <v>0</v>
      </c>
      <c r="U117" s="17">
        <v>0</v>
      </c>
      <c r="V117" s="17">
        <v>0</v>
      </c>
      <c r="W117" s="17">
        <v>0</v>
      </c>
      <c r="X117" s="17">
        <v>0</v>
      </c>
      <c r="Y117" s="17">
        <v>0</v>
      </c>
      <c r="Z117" s="17">
        <v>0</v>
      </c>
      <c r="AA117" s="17" t="s">
        <v>23</v>
      </c>
      <c r="AB117" s="17" t="s">
        <v>350</v>
      </c>
      <c r="AC117" s="17" t="b">
        <v>1</v>
      </c>
      <c r="AD117" s="17">
        <v>0</v>
      </c>
      <c r="AE117" s="17" t="s">
        <v>23</v>
      </c>
      <c r="AF117" s="17" t="s">
        <v>23</v>
      </c>
      <c r="AG117" s="17" t="s">
        <v>2076</v>
      </c>
      <c r="AH117" s="17">
        <v>45741</v>
      </c>
      <c r="AI117" s="17" t="s">
        <v>1119</v>
      </c>
      <c r="AJ117" s="17" t="s">
        <v>868</v>
      </c>
      <c r="AK117" s="17" t="s">
        <v>2077</v>
      </c>
      <c r="AL117" s="17" t="s">
        <v>2078</v>
      </c>
      <c r="AM117" s="17" t="s">
        <v>24</v>
      </c>
      <c r="AN117" s="17" t="s">
        <v>2079</v>
      </c>
      <c r="AO117" s="17" t="s">
        <v>2080</v>
      </c>
      <c r="AP117" s="17" t="s">
        <v>392</v>
      </c>
      <c r="AQ117" s="17" t="s">
        <v>2081</v>
      </c>
      <c r="AR117" s="17" t="s">
        <v>372</v>
      </c>
      <c r="AS117" s="17" t="s">
        <v>352</v>
      </c>
      <c r="AT117" s="17" t="s">
        <v>2082</v>
      </c>
      <c r="AU117" s="17" t="s">
        <v>353</v>
      </c>
      <c r="AV117" s="17" t="s">
        <v>373</v>
      </c>
      <c r="AX117" s="17" t="s">
        <v>354</v>
      </c>
      <c r="AY117" s="17" t="s">
        <v>24</v>
      </c>
      <c r="AZ117" s="17" t="s">
        <v>24</v>
      </c>
      <c r="BA117" s="17" t="s">
        <v>2083</v>
      </c>
      <c r="BB117" s="17" t="s">
        <v>2084</v>
      </c>
      <c r="BC117" s="17" t="s">
        <v>24</v>
      </c>
      <c r="BD117" s="17" t="s">
        <v>356</v>
      </c>
      <c r="BE117" s="17" t="s">
        <v>2085</v>
      </c>
      <c r="BF117" s="17" t="s">
        <v>379</v>
      </c>
      <c r="BG117" s="17">
        <v>0</v>
      </c>
      <c r="BH117" s="17">
        <v>53132</v>
      </c>
      <c r="BI117" s="17" t="s">
        <v>25</v>
      </c>
      <c r="BJ117" s="17" t="s">
        <v>25</v>
      </c>
      <c r="BK117" s="17" t="s">
        <v>25</v>
      </c>
      <c r="BL117" s="17" t="s">
        <v>35</v>
      </c>
      <c r="BM117" s="17">
        <v>0</v>
      </c>
      <c r="BN117" s="17">
        <v>0</v>
      </c>
      <c r="BO117" s="17">
        <v>0</v>
      </c>
      <c r="BP117" s="17" t="s">
        <v>36</v>
      </c>
      <c r="BQ117" s="17">
        <v>0</v>
      </c>
      <c r="BR117" s="17">
        <v>0</v>
      </c>
      <c r="BS117" s="17">
        <v>0</v>
      </c>
      <c r="BT117" s="17" t="s">
        <v>2086</v>
      </c>
      <c r="BU117" s="17">
        <v>0</v>
      </c>
      <c r="BV117" s="17">
        <v>0</v>
      </c>
      <c r="BW117" s="17">
        <v>0</v>
      </c>
      <c r="BX117" s="17" t="s">
        <v>396</v>
      </c>
      <c r="BY117" s="17">
        <v>0</v>
      </c>
      <c r="BZ117" s="17">
        <v>0</v>
      </c>
      <c r="CA117" s="17" t="s">
        <v>881</v>
      </c>
      <c r="CD117" s="17" t="s">
        <v>2087</v>
      </c>
      <c r="CE117" s="17" t="s">
        <v>53</v>
      </c>
      <c r="CF117" s="17" t="s">
        <v>606</v>
      </c>
      <c r="CG117" s="17" t="s">
        <v>30</v>
      </c>
      <c r="CH117" s="17" t="s">
        <v>357</v>
      </c>
      <c r="CI117" s="17" t="s">
        <v>377</v>
      </c>
      <c r="CJ117" s="17" t="s">
        <v>375</v>
      </c>
      <c r="CK117" s="17" t="s">
        <v>375</v>
      </c>
      <c r="CL117" s="17" t="s">
        <v>388</v>
      </c>
      <c r="CM117" s="17" t="s">
        <v>385</v>
      </c>
      <c r="CN117" s="17" t="s">
        <v>367</v>
      </c>
      <c r="CO117" s="17" t="s">
        <v>25</v>
      </c>
      <c r="CP117" s="17" t="s">
        <v>368</v>
      </c>
      <c r="CQ117" s="17" t="s">
        <v>364</v>
      </c>
      <c r="CR117" s="17" t="s">
        <v>365</v>
      </c>
      <c r="CS117" s="17" t="s">
        <v>24</v>
      </c>
      <c r="CT117" s="17" t="s">
        <v>1500</v>
      </c>
      <c r="CU117" s="17" t="s">
        <v>31</v>
      </c>
      <c r="CZ117" s="17" t="s">
        <v>24</v>
      </c>
      <c r="DA117" s="17" t="s">
        <v>24</v>
      </c>
      <c r="DB117" s="17" t="s">
        <v>24</v>
      </c>
      <c r="DC117" s="17" t="s">
        <v>24</v>
      </c>
    </row>
    <row r="118" spans="1:107" x14ac:dyDescent="0.25">
      <c r="A118" s="17" t="s">
        <v>2088</v>
      </c>
      <c r="B118" s="17" t="s">
        <v>866</v>
      </c>
      <c r="C118" s="17" t="s">
        <v>486</v>
      </c>
      <c r="D118" s="17" t="s">
        <v>144</v>
      </c>
      <c r="E118" s="17">
        <v>1750</v>
      </c>
      <c r="F118" s="17" t="s">
        <v>2089</v>
      </c>
      <c r="G118" s="17" t="s">
        <v>383</v>
      </c>
      <c r="H118" s="17" t="s">
        <v>421</v>
      </c>
      <c r="I118" s="17" t="s">
        <v>32</v>
      </c>
      <c r="J118" s="17" t="s">
        <v>32</v>
      </c>
      <c r="K118" s="17">
        <v>406254</v>
      </c>
      <c r="L118" s="17">
        <v>0</v>
      </c>
      <c r="M118" s="17">
        <v>0</v>
      </c>
      <c r="N118" s="17">
        <v>406254</v>
      </c>
      <c r="O118" s="17">
        <v>2</v>
      </c>
      <c r="P118" s="17">
        <v>2</v>
      </c>
      <c r="Q118" s="17">
        <v>406254</v>
      </c>
      <c r="R118" s="17" t="s">
        <v>349</v>
      </c>
      <c r="S118" s="17">
        <v>0</v>
      </c>
      <c r="T118" s="17">
        <v>0</v>
      </c>
      <c r="U118" s="17">
        <v>0</v>
      </c>
      <c r="V118" s="17">
        <v>0</v>
      </c>
      <c r="W118" s="17">
        <v>0</v>
      </c>
      <c r="X118" s="17">
        <v>0</v>
      </c>
      <c r="Y118" s="17">
        <v>0</v>
      </c>
      <c r="Z118" s="17">
        <v>0</v>
      </c>
      <c r="AA118" s="17" t="s">
        <v>23</v>
      </c>
      <c r="AB118" s="17" t="s">
        <v>350</v>
      </c>
      <c r="AC118" s="17" t="b">
        <v>1</v>
      </c>
      <c r="AD118" s="17">
        <v>0</v>
      </c>
      <c r="AE118" s="17" t="s">
        <v>23</v>
      </c>
      <c r="AF118" s="17" t="s">
        <v>23</v>
      </c>
      <c r="AG118" s="17" t="s">
        <v>2090</v>
      </c>
      <c r="AH118" s="17">
        <v>45735</v>
      </c>
      <c r="AI118" s="17" t="s">
        <v>2091</v>
      </c>
      <c r="AJ118" s="17" t="s">
        <v>2092</v>
      </c>
      <c r="AK118" s="17" t="s">
        <v>65</v>
      </c>
      <c r="AL118" s="17" t="s">
        <v>2093</v>
      </c>
      <c r="AM118" s="17" t="s">
        <v>24</v>
      </c>
      <c r="AN118" s="17" t="s">
        <v>25</v>
      </c>
      <c r="AO118" s="17" t="s">
        <v>371</v>
      </c>
      <c r="AP118" s="17" t="s">
        <v>423</v>
      </c>
      <c r="AQ118" s="17" t="s">
        <v>24</v>
      </c>
      <c r="AR118" s="17" t="s">
        <v>372</v>
      </c>
      <c r="AS118" s="17" t="s">
        <v>352</v>
      </c>
      <c r="AT118" s="17" t="s">
        <v>353</v>
      </c>
      <c r="AU118" s="17" t="s">
        <v>2094</v>
      </c>
      <c r="AV118" s="17" t="s">
        <v>373</v>
      </c>
      <c r="AX118" s="17" t="s">
        <v>374</v>
      </c>
      <c r="AY118" s="17" t="s">
        <v>24</v>
      </c>
      <c r="AZ118" s="17" t="s">
        <v>24</v>
      </c>
      <c r="BA118" s="17" t="s">
        <v>2095</v>
      </c>
      <c r="BB118" s="17" t="s">
        <v>2096</v>
      </c>
      <c r="BC118" s="17" t="s">
        <v>24</v>
      </c>
      <c r="BD118" s="17" t="s">
        <v>356</v>
      </c>
      <c r="BE118" s="17" t="s">
        <v>356</v>
      </c>
      <c r="BF118" s="17" t="s">
        <v>2097</v>
      </c>
      <c r="BG118" s="17">
        <v>0</v>
      </c>
      <c r="BH118" s="17">
        <v>53233</v>
      </c>
      <c r="BI118" s="17" t="s">
        <v>25</v>
      </c>
      <c r="BJ118" s="17" t="s">
        <v>25</v>
      </c>
      <c r="BK118" s="17" t="s">
        <v>25</v>
      </c>
      <c r="BL118" s="17" t="s">
        <v>105</v>
      </c>
      <c r="BM118" s="17">
        <v>0</v>
      </c>
      <c r="BN118" s="17">
        <v>0</v>
      </c>
      <c r="BO118" s="17">
        <v>0</v>
      </c>
      <c r="BP118" s="17" t="s">
        <v>27</v>
      </c>
      <c r="BQ118" s="17">
        <v>0</v>
      </c>
      <c r="BR118" s="17">
        <v>0</v>
      </c>
      <c r="BS118" s="17">
        <v>0</v>
      </c>
      <c r="BT118" s="17" t="s">
        <v>2098</v>
      </c>
      <c r="BU118" s="17">
        <v>0</v>
      </c>
      <c r="BV118" s="17">
        <v>0</v>
      </c>
      <c r="BW118" s="17">
        <v>0</v>
      </c>
      <c r="BX118" s="17" t="s">
        <v>396</v>
      </c>
      <c r="BY118" s="17">
        <v>0</v>
      </c>
      <c r="BZ118" s="17">
        <v>0</v>
      </c>
      <c r="CA118" s="17" t="s">
        <v>881</v>
      </c>
      <c r="CD118" s="17" t="s">
        <v>2099</v>
      </c>
      <c r="CE118" s="17" t="s">
        <v>53</v>
      </c>
      <c r="CF118" s="17" t="s">
        <v>606</v>
      </c>
      <c r="CG118" s="17" t="s">
        <v>30</v>
      </c>
      <c r="CH118" s="17" t="s">
        <v>357</v>
      </c>
      <c r="CI118" s="17" t="s">
        <v>377</v>
      </c>
      <c r="CJ118" s="17" t="s">
        <v>375</v>
      </c>
      <c r="CK118" s="17" t="s">
        <v>376</v>
      </c>
      <c r="CL118" s="17" t="s">
        <v>388</v>
      </c>
      <c r="CM118" s="17" t="s">
        <v>385</v>
      </c>
      <c r="CN118" s="17" t="s">
        <v>381</v>
      </c>
      <c r="CO118" s="17" t="s">
        <v>25</v>
      </c>
      <c r="CP118" s="17" t="s">
        <v>382</v>
      </c>
      <c r="CQ118" s="17" t="s">
        <v>364</v>
      </c>
      <c r="CR118" s="17">
        <v>0.9</v>
      </c>
      <c r="CS118" s="17" t="s">
        <v>24</v>
      </c>
      <c r="CT118" s="17" t="s">
        <v>1292</v>
      </c>
      <c r="CU118" s="17" t="s">
        <v>31</v>
      </c>
      <c r="CZ118" s="17" t="s">
        <v>24</v>
      </c>
      <c r="DA118" s="17" t="s">
        <v>24</v>
      </c>
      <c r="DB118" s="17" t="s">
        <v>24</v>
      </c>
      <c r="DC118" s="17" t="s">
        <v>24</v>
      </c>
    </row>
    <row r="119" spans="1:107" x14ac:dyDescent="0.25">
      <c r="A119" s="17" t="s">
        <v>2100</v>
      </c>
      <c r="B119" s="17" t="s">
        <v>866</v>
      </c>
      <c r="C119" s="17" t="s">
        <v>486</v>
      </c>
      <c r="D119" s="17" t="s">
        <v>144</v>
      </c>
      <c r="E119" s="17">
        <v>1750</v>
      </c>
      <c r="F119" s="17" t="s">
        <v>2101</v>
      </c>
      <c r="G119" s="17" t="s">
        <v>383</v>
      </c>
      <c r="H119" s="17" t="s">
        <v>421</v>
      </c>
      <c r="I119" s="17" t="s">
        <v>32</v>
      </c>
      <c r="J119" s="17" t="s">
        <v>32</v>
      </c>
      <c r="K119" s="17">
        <v>379980</v>
      </c>
      <c r="L119" s="17">
        <v>0</v>
      </c>
      <c r="M119" s="17">
        <v>0</v>
      </c>
      <c r="N119" s="17">
        <v>379980</v>
      </c>
      <c r="O119" s="17">
        <v>2</v>
      </c>
      <c r="P119" s="17">
        <v>2</v>
      </c>
      <c r="Q119" s="17">
        <v>379980</v>
      </c>
      <c r="R119" s="17" t="s">
        <v>349</v>
      </c>
      <c r="S119" s="17">
        <v>0</v>
      </c>
      <c r="T119" s="17">
        <v>0</v>
      </c>
      <c r="U119" s="17">
        <v>0</v>
      </c>
      <c r="V119" s="17">
        <v>0</v>
      </c>
      <c r="W119" s="17">
        <v>0</v>
      </c>
      <c r="X119" s="17">
        <v>0</v>
      </c>
      <c r="Y119" s="17">
        <v>0</v>
      </c>
      <c r="Z119" s="17">
        <v>0</v>
      </c>
      <c r="AA119" s="17" t="s">
        <v>23</v>
      </c>
      <c r="AB119" s="17" t="s">
        <v>350</v>
      </c>
      <c r="AC119" s="17" t="b">
        <v>1</v>
      </c>
      <c r="AD119" s="17">
        <v>0</v>
      </c>
      <c r="AE119" s="17" t="s">
        <v>23</v>
      </c>
      <c r="AF119" s="17" t="s">
        <v>23</v>
      </c>
      <c r="AG119" s="17" t="s">
        <v>2102</v>
      </c>
      <c r="AH119" s="17">
        <v>45734</v>
      </c>
      <c r="AI119" s="17" t="s">
        <v>2103</v>
      </c>
      <c r="AJ119" s="17" t="s">
        <v>2104</v>
      </c>
      <c r="AK119" s="17" t="s">
        <v>2105</v>
      </c>
      <c r="AL119" s="17" t="s">
        <v>2106</v>
      </c>
      <c r="AM119" s="17" t="s">
        <v>23</v>
      </c>
      <c r="AN119" s="17" t="s">
        <v>2107</v>
      </c>
      <c r="AO119" s="17" t="s">
        <v>371</v>
      </c>
      <c r="AP119" s="17" t="s">
        <v>392</v>
      </c>
      <c r="AQ119" s="17" t="s">
        <v>24</v>
      </c>
      <c r="AR119" s="17" t="s">
        <v>372</v>
      </c>
      <c r="AS119" s="17" t="s">
        <v>352</v>
      </c>
      <c r="AT119" s="17" t="s">
        <v>2108</v>
      </c>
      <c r="AU119" s="17" t="s">
        <v>353</v>
      </c>
      <c r="AV119" s="17" t="s">
        <v>373</v>
      </c>
      <c r="AX119" s="17" t="s">
        <v>374</v>
      </c>
      <c r="AY119" s="17" t="s">
        <v>24</v>
      </c>
      <c r="AZ119" s="17" t="s">
        <v>24</v>
      </c>
      <c r="BA119" s="17" t="s">
        <v>355</v>
      </c>
      <c r="BB119" s="17" t="s">
        <v>2109</v>
      </c>
      <c r="BC119" s="17" t="s">
        <v>24</v>
      </c>
      <c r="BD119" s="17" t="s">
        <v>356</v>
      </c>
      <c r="BE119" s="17" t="s">
        <v>356</v>
      </c>
      <c r="BF119" s="17" t="s">
        <v>379</v>
      </c>
      <c r="BG119" s="17">
        <v>0</v>
      </c>
      <c r="BH119" s="17">
        <v>53223</v>
      </c>
      <c r="BI119" s="17" t="s">
        <v>25</v>
      </c>
      <c r="BJ119" s="17" t="s">
        <v>25</v>
      </c>
      <c r="BK119" s="17" t="s">
        <v>25</v>
      </c>
      <c r="BL119" s="17" t="s">
        <v>105</v>
      </c>
      <c r="BM119" s="17">
        <v>0</v>
      </c>
      <c r="BN119" s="17">
        <v>0</v>
      </c>
      <c r="BO119" s="17">
        <v>0</v>
      </c>
      <c r="BP119" s="17" t="s">
        <v>27</v>
      </c>
      <c r="BQ119" s="17">
        <v>0</v>
      </c>
      <c r="BR119" s="17">
        <v>0</v>
      </c>
      <c r="BS119" s="17">
        <v>0</v>
      </c>
      <c r="BT119" s="17" t="s">
        <v>2110</v>
      </c>
      <c r="BU119" s="17">
        <v>0</v>
      </c>
      <c r="BV119" s="17">
        <v>0</v>
      </c>
      <c r="BW119" s="17">
        <v>0</v>
      </c>
      <c r="BX119" s="17" t="s">
        <v>396</v>
      </c>
      <c r="BY119" s="17">
        <v>0</v>
      </c>
      <c r="BZ119" s="17">
        <v>0</v>
      </c>
      <c r="CA119" s="17" t="s">
        <v>881</v>
      </c>
      <c r="CD119" s="17" t="s">
        <v>2111</v>
      </c>
      <c r="CE119" s="17" t="s">
        <v>2112</v>
      </c>
      <c r="CF119" s="17" t="s">
        <v>618</v>
      </c>
      <c r="CG119" s="17" t="s">
        <v>30</v>
      </c>
      <c r="CH119" s="17" t="s">
        <v>357</v>
      </c>
      <c r="CI119" s="17" t="s">
        <v>377</v>
      </c>
      <c r="CJ119" s="17" t="s">
        <v>375</v>
      </c>
      <c r="CK119" s="17" t="s">
        <v>376</v>
      </c>
      <c r="CL119" s="17" t="s">
        <v>385</v>
      </c>
      <c r="CM119" s="17" t="s">
        <v>443</v>
      </c>
      <c r="CN119" s="17" t="s">
        <v>393</v>
      </c>
      <c r="CO119" s="17" t="s">
        <v>24</v>
      </c>
      <c r="CP119" s="17" t="s">
        <v>363</v>
      </c>
      <c r="CQ119" s="17" t="s">
        <v>364</v>
      </c>
      <c r="CR119" s="17">
        <v>0.3</v>
      </c>
      <c r="CS119" s="17" t="s">
        <v>24</v>
      </c>
      <c r="CT119" s="17" t="s">
        <v>1758</v>
      </c>
      <c r="CU119" s="17" t="s">
        <v>31</v>
      </c>
      <c r="CZ119" s="17" t="s">
        <v>24</v>
      </c>
      <c r="DA119" s="17" t="s">
        <v>24</v>
      </c>
      <c r="DB119" s="17" t="s">
        <v>24</v>
      </c>
      <c r="DC119" s="17" t="s">
        <v>24</v>
      </c>
    </row>
    <row r="120" spans="1:107" x14ac:dyDescent="0.25">
      <c r="A120" s="17" t="s">
        <v>2113</v>
      </c>
      <c r="B120" s="17" t="s">
        <v>866</v>
      </c>
      <c r="C120" s="17" t="s">
        <v>486</v>
      </c>
      <c r="D120" s="17" t="s">
        <v>144</v>
      </c>
      <c r="E120" s="17">
        <v>1750</v>
      </c>
      <c r="F120" s="17" t="s">
        <v>2114</v>
      </c>
      <c r="G120" s="17" t="s">
        <v>347</v>
      </c>
      <c r="H120" s="17" t="s">
        <v>348</v>
      </c>
      <c r="I120" s="17" t="s">
        <v>565</v>
      </c>
      <c r="J120" s="17" t="s">
        <v>566</v>
      </c>
      <c r="K120" s="17">
        <v>68550</v>
      </c>
      <c r="L120" s="17">
        <v>0</v>
      </c>
      <c r="M120" s="17">
        <v>0</v>
      </c>
      <c r="N120" s="17">
        <v>68550</v>
      </c>
      <c r="O120" s="17">
        <v>2</v>
      </c>
      <c r="P120" s="17">
        <v>2</v>
      </c>
      <c r="Q120" s="17">
        <v>68550</v>
      </c>
      <c r="R120" s="17" t="s">
        <v>349</v>
      </c>
      <c r="S120" s="17">
        <v>0</v>
      </c>
      <c r="T120" s="17">
        <v>314740</v>
      </c>
      <c r="U120" s="17">
        <v>314740</v>
      </c>
      <c r="V120" s="17">
        <v>0</v>
      </c>
      <c r="W120" s="17">
        <v>0</v>
      </c>
      <c r="X120" s="17">
        <v>0</v>
      </c>
      <c r="Y120" s="17">
        <v>314740</v>
      </c>
      <c r="Z120" s="17">
        <v>0</v>
      </c>
      <c r="AA120" s="17" t="s">
        <v>23</v>
      </c>
      <c r="AB120" s="17" t="s">
        <v>350</v>
      </c>
      <c r="AC120" s="17" t="b">
        <v>1</v>
      </c>
      <c r="AD120" s="17">
        <v>0</v>
      </c>
      <c r="AE120" s="17" t="s">
        <v>23</v>
      </c>
      <c r="AF120" s="17" t="s">
        <v>23</v>
      </c>
      <c r="AG120" s="17" t="s">
        <v>2115</v>
      </c>
      <c r="AH120" s="17">
        <v>45734</v>
      </c>
      <c r="AI120" s="17" t="s">
        <v>2103</v>
      </c>
      <c r="AJ120" s="17" t="s">
        <v>2116</v>
      </c>
      <c r="AK120" s="17" t="s">
        <v>2105</v>
      </c>
      <c r="AL120" s="17" t="s">
        <v>2117</v>
      </c>
      <c r="AM120" s="17" t="s">
        <v>23</v>
      </c>
      <c r="AN120" s="17" t="s">
        <v>2118</v>
      </c>
      <c r="AO120" s="17" t="s">
        <v>371</v>
      </c>
      <c r="AP120" s="17" t="s">
        <v>392</v>
      </c>
      <c r="AQ120" s="17" t="s">
        <v>24</v>
      </c>
      <c r="AR120" s="17" t="s">
        <v>372</v>
      </c>
      <c r="AS120" s="17" t="s">
        <v>352</v>
      </c>
      <c r="AT120" s="17" t="s">
        <v>2119</v>
      </c>
      <c r="AU120" s="17" t="s">
        <v>353</v>
      </c>
      <c r="AV120" s="17" t="s">
        <v>373</v>
      </c>
      <c r="AX120" s="17" t="s">
        <v>374</v>
      </c>
      <c r="AY120" s="17" t="s">
        <v>24</v>
      </c>
      <c r="AZ120" s="17" t="s">
        <v>24</v>
      </c>
      <c r="BA120" s="17" t="s">
        <v>355</v>
      </c>
      <c r="BB120" s="17" t="s">
        <v>2120</v>
      </c>
      <c r="BC120" s="17" t="s">
        <v>24</v>
      </c>
      <c r="BD120" s="17" t="s">
        <v>356</v>
      </c>
      <c r="BE120" s="17" t="s">
        <v>356</v>
      </c>
      <c r="BF120" s="17" t="s">
        <v>379</v>
      </c>
      <c r="BG120" s="17">
        <v>0</v>
      </c>
      <c r="BH120" s="17">
        <v>53233</v>
      </c>
      <c r="BI120" s="17" t="s">
        <v>25</v>
      </c>
      <c r="BJ120" s="17" t="s">
        <v>25</v>
      </c>
      <c r="BK120" s="17" t="s">
        <v>25</v>
      </c>
      <c r="BL120" s="17" t="s">
        <v>105</v>
      </c>
      <c r="BM120" s="17">
        <v>0</v>
      </c>
      <c r="BN120" s="17">
        <v>0</v>
      </c>
      <c r="BO120" s="17">
        <v>0</v>
      </c>
      <c r="BP120" s="17" t="s">
        <v>27</v>
      </c>
      <c r="BQ120" s="17">
        <v>0</v>
      </c>
      <c r="BR120" s="17">
        <v>0</v>
      </c>
      <c r="BS120" s="17">
        <v>0</v>
      </c>
      <c r="BT120" s="17" t="s">
        <v>2121</v>
      </c>
      <c r="BU120" s="17">
        <v>0</v>
      </c>
      <c r="BV120" s="17">
        <v>0</v>
      </c>
      <c r="BW120" s="17">
        <v>0</v>
      </c>
      <c r="BX120" s="17" t="s">
        <v>396</v>
      </c>
      <c r="BY120" s="17">
        <v>0</v>
      </c>
      <c r="BZ120" s="17">
        <v>0</v>
      </c>
      <c r="CA120" s="17" t="s">
        <v>881</v>
      </c>
      <c r="CD120" s="17" t="s">
        <v>2122</v>
      </c>
      <c r="CE120" s="17" t="s">
        <v>1624</v>
      </c>
      <c r="CF120" s="17" t="s">
        <v>618</v>
      </c>
      <c r="CG120" s="17" t="s">
        <v>30</v>
      </c>
      <c r="CH120" s="17" t="s">
        <v>357</v>
      </c>
      <c r="CI120" s="17" t="s">
        <v>377</v>
      </c>
      <c r="CJ120" s="17" t="s">
        <v>375</v>
      </c>
      <c r="CK120" s="17" t="s">
        <v>443</v>
      </c>
      <c r="CL120" s="17" t="s">
        <v>409</v>
      </c>
      <c r="CM120" s="17" t="s">
        <v>576</v>
      </c>
      <c r="CN120" s="17" t="s">
        <v>420</v>
      </c>
      <c r="CO120" s="17" t="s">
        <v>24</v>
      </c>
      <c r="CP120" s="17" t="s">
        <v>368</v>
      </c>
      <c r="CQ120" s="17" t="s">
        <v>364</v>
      </c>
      <c r="CR120" s="17" t="s">
        <v>365</v>
      </c>
      <c r="CS120" s="17" t="s">
        <v>23</v>
      </c>
      <c r="CT120" s="17" t="s">
        <v>1265</v>
      </c>
      <c r="CU120" s="17" t="s">
        <v>31</v>
      </c>
      <c r="CZ120" s="17" t="s">
        <v>24</v>
      </c>
      <c r="DA120" s="17" t="s">
        <v>24</v>
      </c>
      <c r="DB120" s="17" t="s">
        <v>24</v>
      </c>
      <c r="DC120" s="17" t="s">
        <v>24</v>
      </c>
    </row>
    <row r="121" spans="1:107" x14ac:dyDescent="0.25">
      <c r="A121" s="17" t="s">
        <v>2123</v>
      </c>
      <c r="B121" s="17" t="s">
        <v>866</v>
      </c>
      <c r="C121" s="17" t="s">
        <v>486</v>
      </c>
      <c r="D121" s="17" t="s">
        <v>144</v>
      </c>
      <c r="E121" s="17">
        <v>1750</v>
      </c>
      <c r="F121" s="17" t="s">
        <v>2124</v>
      </c>
      <c r="G121" s="17" t="s">
        <v>383</v>
      </c>
      <c r="H121" s="17" t="s">
        <v>421</v>
      </c>
      <c r="I121" s="17" t="s">
        <v>32</v>
      </c>
      <c r="J121" s="17" t="s">
        <v>32</v>
      </c>
      <c r="K121" s="17">
        <v>440336</v>
      </c>
      <c r="L121" s="17">
        <v>0</v>
      </c>
      <c r="M121" s="17">
        <v>0</v>
      </c>
      <c r="N121" s="17">
        <v>440336</v>
      </c>
      <c r="O121" s="17">
        <v>2</v>
      </c>
      <c r="P121" s="17">
        <v>2</v>
      </c>
      <c r="Q121" s="17">
        <v>440336</v>
      </c>
      <c r="R121" s="17" t="s">
        <v>349</v>
      </c>
      <c r="S121" s="17">
        <v>0</v>
      </c>
      <c r="T121" s="17">
        <v>0</v>
      </c>
      <c r="U121" s="17">
        <v>0</v>
      </c>
      <c r="V121" s="17">
        <v>0</v>
      </c>
      <c r="W121" s="17">
        <v>0</v>
      </c>
      <c r="X121" s="17">
        <v>0</v>
      </c>
      <c r="Y121" s="17">
        <v>0</v>
      </c>
      <c r="Z121" s="17">
        <v>0</v>
      </c>
      <c r="AA121" s="17" t="s">
        <v>23</v>
      </c>
      <c r="AB121" s="17" t="s">
        <v>350</v>
      </c>
      <c r="AC121" s="17" t="b">
        <v>1</v>
      </c>
      <c r="AD121" s="17">
        <v>960</v>
      </c>
      <c r="AE121" s="17" t="s">
        <v>23</v>
      </c>
      <c r="AF121" s="17" t="s">
        <v>23</v>
      </c>
      <c r="AG121" s="17" t="s">
        <v>2125</v>
      </c>
      <c r="AH121" s="17">
        <v>45758</v>
      </c>
      <c r="AI121" s="17" t="s">
        <v>2126</v>
      </c>
      <c r="AJ121" s="17" t="s">
        <v>2127</v>
      </c>
      <c r="AK121" s="17" t="s">
        <v>2128</v>
      </c>
      <c r="AL121" s="17" t="s">
        <v>2129</v>
      </c>
      <c r="AM121" s="17" t="s">
        <v>24</v>
      </c>
      <c r="AN121" s="17" t="s">
        <v>25</v>
      </c>
      <c r="AO121" s="17" t="s">
        <v>371</v>
      </c>
      <c r="AP121" s="17" t="s">
        <v>423</v>
      </c>
      <c r="AQ121" s="17" t="s">
        <v>2130</v>
      </c>
      <c r="AR121" s="17" t="s">
        <v>372</v>
      </c>
      <c r="AS121" s="17" t="s">
        <v>352</v>
      </c>
      <c r="AT121" s="17" t="s">
        <v>353</v>
      </c>
      <c r="AU121" s="17" t="s">
        <v>353</v>
      </c>
      <c r="AV121" s="17" t="s">
        <v>373</v>
      </c>
      <c r="AX121" s="17" t="s">
        <v>374</v>
      </c>
      <c r="AY121" s="17" t="s">
        <v>24</v>
      </c>
      <c r="AZ121" s="17" t="s">
        <v>24</v>
      </c>
      <c r="BA121" s="17" t="s">
        <v>355</v>
      </c>
      <c r="BB121" s="17" t="s">
        <v>2131</v>
      </c>
      <c r="BC121" s="17" t="s">
        <v>24</v>
      </c>
      <c r="BD121" s="17" t="s">
        <v>356</v>
      </c>
      <c r="BE121" s="17" t="s">
        <v>356</v>
      </c>
      <c r="BF121" s="17" t="s">
        <v>379</v>
      </c>
      <c r="BG121" s="17">
        <v>0</v>
      </c>
      <c r="BH121" s="17">
        <v>53233</v>
      </c>
      <c r="BI121" s="17" t="s">
        <v>25</v>
      </c>
      <c r="BJ121" s="17" t="s">
        <v>25</v>
      </c>
      <c r="BK121" s="17" t="s">
        <v>25</v>
      </c>
      <c r="BL121" s="17" t="s">
        <v>105</v>
      </c>
      <c r="BM121" s="17">
        <v>0</v>
      </c>
      <c r="BN121" s="17">
        <v>0</v>
      </c>
      <c r="BO121" s="17">
        <v>0</v>
      </c>
      <c r="BP121" s="17" t="s">
        <v>27</v>
      </c>
      <c r="BQ121" s="17">
        <v>0</v>
      </c>
      <c r="BR121" s="17">
        <v>0</v>
      </c>
      <c r="BS121" s="17">
        <v>0</v>
      </c>
      <c r="BT121" s="17" t="s">
        <v>2132</v>
      </c>
      <c r="BU121" s="17">
        <v>0</v>
      </c>
      <c r="BV121" s="17">
        <v>0</v>
      </c>
      <c r="BW121" s="17">
        <v>0</v>
      </c>
      <c r="BX121" s="17" t="s">
        <v>396</v>
      </c>
      <c r="BY121" s="17">
        <v>0</v>
      </c>
      <c r="BZ121" s="17">
        <v>0</v>
      </c>
      <c r="CA121" s="17" t="s">
        <v>881</v>
      </c>
      <c r="CD121" s="17" t="s">
        <v>2133</v>
      </c>
      <c r="CE121" s="17" t="s">
        <v>53</v>
      </c>
      <c r="CF121" s="17" t="s">
        <v>606</v>
      </c>
      <c r="CG121" s="17" t="s">
        <v>30</v>
      </c>
      <c r="CH121" s="17" t="s">
        <v>357</v>
      </c>
      <c r="CI121" s="17" t="s">
        <v>377</v>
      </c>
      <c r="CJ121" s="17" t="s">
        <v>375</v>
      </c>
      <c r="CK121" s="17" t="s">
        <v>376</v>
      </c>
      <c r="CL121" s="17" t="s">
        <v>388</v>
      </c>
      <c r="CM121" s="17" t="s">
        <v>388</v>
      </c>
      <c r="CN121" s="17" t="s">
        <v>367</v>
      </c>
      <c r="CO121" s="17" t="s">
        <v>24</v>
      </c>
      <c r="CP121" s="17" t="s">
        <v>363</v>
      </c>
      <c r="CQ121" s="17" t="s">
        <v>364</v>
      </c>
      <c r="CR121" s="17" t="s">
        <v>365</v>
      </c>
      <c r="CS121" s="17" t="s">
        <v>24</v>
      </c>
      <c r="CT121" s="17" t="s">
        <v>1500</v>
      </c>
      <c r="CU121" s="17" t="s">
        <v>31</v>
      </c>
      <c r="CZ121" s="17" t="s">
        <v>24</v>
      </c>
      <c r="DA121" s="17" t="s">
        <v>24</v>
      </c>
      <c r="DB121" s="17" t="s">
        <v>24</v>
      </c>
      <c r="DC121" s="17" t="s">
        <v>24</v>
      </c>
    </row>
    <row r="122" spans="1:107" x14ac:dyDescent="0.25">
      <c r="A122" s="17" t="s">
        <v>2134</v>
      </c>
      <c r="B122" s="17" t="s">
        <v>866</v>
      </c>
      <c r="C122" s="17" t="s">
        <v>486</v>
      </c>
      <c r="D122" s="17" t="s">
        <v>144</v>
      </c>
      <c r="E122" s="17">
        <v>1750</v>
      </c>
      <c r="F122" s="17" t="s">
        <v>2135</v>
      </c>
      <c r="G122" s="17" t="s">
        <v>383</v>
      </c>
      <c r="H122" s="17" t="s">
        <v>421</v>
      </c>
      <c r="I122" s="17" t="s">
        <v>32</v>
      </c>
      <c r="J122" s="17" t="s">
        <v>32</v>
      </c>
      <c r="K122" s="17">
        <v>3088520</v>
      </c>
      <c r="L122" s="17">
        <v>3088520</v>
      </c>
      <c r="M122" s="17">
        <v>1</v>
      </c>
      <c r="N122" s="17">
        <v>0</v>
      </c>
      <c r="O122" s="17">
        <v>0</v>
      </c>
      <c r="P122" s="17">
        <v>1</v>
      </c>
      <c r="Q122" s="17">
        <v>3088520</v>
      </c>
      <c r="R122" s="17" t="s">
        <v>384</v>
      </c>
      <c r="S122" s="17">
        <v>0</v>
      </c>
      <c r="T122" s="17">
        <v>0</v>
      </c>
      <c r="U122" s="17">
        <v>0</v>
      </c>
      <c r="V122" s="17">
        <v>0</v>
      </c>
      <c r="W122" s="17">
        <v>0</v>
      </c>
      <c r="X122" s="17">
        <v>0</v>
      </c>
      <c r="Y122" s="17">
        <v>0</v>
      </c>
      <c r="Z122" s="17">
        <v>0</v>
      </c>
      <c r="AA122" s="17" t="s">
        <v>23</v>
      </c>
      <c r="AB122" s="17" t="s">
        <v>350</v>
      </c>
      <c r="AC122" s="17" t="b">
        <v>1</v>
      </c>
      <c r="AD122" s="17">
        <v>0</v>
      </c>
      <c r="AE122" s="17" t="s">
        <v>23</v>
      </c>
      <c r="AF122" s="17" t="s">
        <v>23</v>
      </c>
      <c r="AG122" s="17" t="s">
        <v>2136</v>
      </c>
      <c r="AH122" s="17">
        <v>45761</v>
      </c>
      <c r="AI122" s="17" t="s">
        <v>2137</v>
      </c>
      <c r="AJ122" s="17" t="s">
        <v>2138</v>
      </c>
      <c r="AK122" s="17" t="s">
        <v>2105</v>
      </c>
      <c r="AL122" s="17" t="s">
        <v>2139</v>
      </c>
      <c r="AM122" s="17" t="s">
        <v>23</v>
      </c>
      <c r="AN122" s="17" t="s">
        <v>2140</v>
      </c>
      <c r="AO122" s="17" t="s">
        <v>2141</v>
      </c>
      <c r="AP122" s="17" t="s">
        <v>423</v>
      </c>
      <c r="AQ122" s="17" t="s">
        <v>24</v>
      </c>
      <c r="AR122" s="17" t="s">
        <v>372</v>
      </c>
      <c r="AS122" s="17" t="s">
        <v>352</v>
      </c>
      <c r="AT122" s="17" t="s">
        <v>2142</v>
      </c>
      <c r="AU122" s="17" t="s">
        <v>353</v>
      </c>
      <c r="AV122" s="17" t="s">
        <v>373</v>
      </c>
      <c r="AX122" s="17" t="s">
        <v>374</v>
      </c>
      <c r="AY122" s="17" t="s">
        <v>24</v>
      </c>
      <c r="AZ122" s="17" t="s">
        <v>24</v>
      </c>
      <c r="BA122" s="17" t="s">
        <v>355</v>
      </c>
      <c r="BB122" s="17" t="s">
        <v>2120</v>
      </c>
      <c r="BC122" s="17" t="s">
        <v>24</v>
      </c>
      <c r="BD122" s="17" t="s">
        <v>356</v>
      </c>
      <c r="BE122" s="17" t="s">
        <v>356</v>
      </c>
      <c r="BF122" s="17" t="s">
        <v>2143</v>
      </c>
      <c r="BG122" s="17">
        <v>0</v>
      </c>
      <c r="BH122" s="17">
        <v>53233</v>
      </c>
      <c r="BI122" s="17" t="s">
        <v>25</v>
      </c>
      <c r="BJ122" s="17" t="s">
        <v>25</v>
      </c>
      <c r="BK122" s="17" t="s">
        <v>25</v>
      </c>
      <c r="BL122" s="17" t="s">
        <v>105</v>
      </c>
      <c r="BM122" s="17">
        <v>0</v>
      </c>
      <c r="BN122" s="17">
        <v>0</v>
      </c>
      <c r="BO122" s="17">
        <v>0</v>
      </c>
      <c r="BP122" s="17" t="s">
        <v>27</v>
      </c>
      <c r="BQ122" s="17">
        <v>0</v>
      </c>
      <c r="BR122" s="17">
        <v>0</v>
      </c>
      <c r="BS122" s="17">
        <v>0</v>
      </c>
      <c r="BT122" s="17" t="s">
        <v>2144</v>
      </c>
      <c r="BU122" s="17">
        <v>0</v>
      </c>
      <c r="BV122" s="17">
        <v>0</v>
      </c>
      <c r="BW122" s="17">
        <v>0</v>
      </c>
      <c r="BX122" s="17" t="s">
        <v>396</v>
      </c>
      <c r="BY122" s="17">
        <v>0</v>
      </c>
      <c r="BZ122" s="17">
        <v>0</v>
      </c>
      <c r="CA122" s="17" t="s">
        <v>881</v>
      </c>
      <c r="CD122" s="17" t="s">
        <v>2145</v>
      </c>
      <c r="CE122" s="17" t="s">
        <v>2146</v>
      </c>
      <c r="CF122" s="17" t="s">
        <v>618</v>
      </c>
      <c r="CG122" s="17" t="s">
        <v>30</v>
      </c>
      <c r="CH122" s="17" t="s">
        <v>357</v>
      </c>
      <c r="CI122" s="17" t="s">
        <v>357</v>
      </c>
      <c r="CJ122" s="17" t="s">
        <v>377</v>
      </c>
      <c r="CK122" s="17" t="s">
        <v>375</v>
      </c>
      <c r="CL122" s="17" t="s">
        <v>388</v>
      </c>
      <c r="CM122" s="17" t="s">
        <v>385</v>
      </c>
      <c r="CN122" s="17" t="s">
        <v>367</v>
      </c>
      <c r="CO122" s="17" t="s">
        <v>24</v>
      </c>
      <c r="CP122" s="17" t="s">
        <v>382</v>
      </c>
      <c r="CQ122" s="17" t="s">
        <v>397</v>
      </c>
      <c r="CR122" s="17">
        <v>0.6</v>
      </c>
      <c r="CS122" s="17" t="s">
        <v>24</v>
      </c>
      <c r="CT122" s="17" t="s">
        <v>1758</v>
      </c>
      <c r="CU122" s="17" t="s">
        <v>31</v>
      </c>
      <c r="CZ122" s="17" t="s">
        <v>24</v>
      </c>
      <c r="DA122" s="17" t="s">
        <v>24</v>
      </c>
      <c r="DB122" s="17" t="s">
        <v>24</v>
      </c>
      <c r="DC122" s="17" t="s">
        <v>24</v>
      </c>
    </row>
    <row r="123" spans="1:107" x14ac:dyDescent="0.25">
      <c r="A123" s="17" t="s">
        <v>2147</v>
      </c>
      <c r="B123" s="17" t="s">
        <v>866</v>
      </c>
      <c r="C123" s="17" t="s">
        <v>486</v>
      </c>
      <c r="D123" s="17" t="s">
        <v>144</v>
      </c>
      <c r="E123" s="17">
        <v>1750</v>
      </c>
      <c r="F123" s="17" t="s">
        <v>2148</v>
      </c>
      <c r="G123" s="17" t="s">
        <v>383</v>
      </c>
      <c r="H123" s="17" t="s">
        <v>421</v>
      </c>
      <c r="I123" s="17" t="s">
        <v>32</v>
      </c>
      <c r="J123" s="17" t="s">
        <v>32</v>
      </c>
      <c r="K123" s="17">
        <v>223310</v>
      </c>
      <c r="L123" s="17">
        <v>0</v>
      </c>
      <c r="M123" s="17">
        <v>0</v>
      </c>
      <c r="N123" s="17">
        <v>223310</v>
      </c>
      <c r="O123" s="17">
        <v>2</v>
      </c>
      <c r="P123" s="17">
        <v>2</v>
      </c>
      <c r="Q123" s="17">
        <v>223310</v>
      </c>
      <c r="R123" s="17" t="s">
        <v>349</v>
      </c>
      <c r="S123" s="17">
        <v>0</v>
      </c>
      <c r="T123" s="17">
        <v>0</v>
      </c>
      <c r="U123" s="17">
        <v>0</v>
      </c>
      <c r="V123" s="17">
        <v>0</v>
      </c>
      <c r="W123" s="17">
        <v>0</v>
      </c>
      <c r="X123" s="17">
        <v>0</v>
      </c>
      <c r="Y123" s="17">
        <v>0</v>
      </c>
      <c r="Z123" s="17">
        <v>0</v>
      </c>
      <c r="AA123" s="17" t="s">
        <v>23</v>
      </c>
      <c r="AB123" s="17" t="s">
        <v>350</v>
      </c>
      <c r="AC123" s="17" t="b">
        <v>1</v>
      </c>
      <c r="AD123" s="17">
        <v>0</v>
      </c>
      <c r="AE123" s="17" t="s">
        <v>23</v>
      </c>
      <c r="AF123" s="17" t="s">
        <v>23</v>
      </c>
      <c r="AG123" s="17" t="s">
        <v>2149</v>
      </c>
      <c r="AH123" s="17">
        <v>45755</v>
      </c>
      <c r="AI123" s="17" t="s">
        <v>2150</v>
      </c>
      <c r="AJ123" s="17" t="s">
        <v>2151</v>
      </c>
      <c r="AK123" s="17" t="s">
        <v>2152</v>
      </c>
      <c r="AL123" s="17" t="s">
        <v>2153</v>
      </c>
      <c r="AM123" s="17" t="s">
        <v>23</v>
      </c>
      <c r="AN123" s="17" t="s">
        <v>2154</v>
      </c>
      <c r="AO123" s="17" t="s">
        <v>2155</v>
      </c>
      <c r="AP123" s="17" t="s">
        <v>423</v>
      </c>
      <c r="AQ123" s="17" t="s">
        <v>24</v>
      </c>
      <c r="AR123" s="17" t="s">
        <v>372</v>
      </c>
      <c r="AS123" s="17" t="s">
        <v>352</v>
      </c>
      <c r="AT123" s="17" t="s">
        <v>2156</v>
      </c>
      <c r="AU123" s="17" t="s">
        <v>353</v>
      </c>
      <c r="AV123" s="17" t="s">
        <v>373</v>
      </c>
      <c r="AX123" s="17" t="s">
        <v>374</v>
      </c>
      <c r="AY123" s="17" t="s">
        <v>24</v>
      </c>
      <c r="AZ123" s="17" t="s">
        <v>24</v>
      </c>
      <c r="BA123" s="17" t="s">
        <v>355</v>
      </c>
      <c r="BB123" s="17" t="s">
        <v>2120</v>
      </c>
      <c r="BC123" s="17" t="s">
        <v>24</v>
      </c>
      <c r="BD123" s="17" t="s">
        <v>356</v>
      </c>
      <c r="BE123" s="17" t="s">
        <v>356</v>
      </c>
      <c r="BF123" s="17" t="s">
        <v>379</v>
      </c>
      <c r="BG123" s="17">
        <v>0</v>
      </c>
      <c r="BH123" s="17">
        <v>53233</v>
      </c>
      <c r="BI123" s="17" t="s">
        <v>25</v>
      </c>
      <c r="BJ123" s="17" t="s">
        <v>25</v>
      </c>
      <c r="BK123" s="17" t="s">
        <v>25</v>
      </c>
      <c r="BL123" s="17" t="s">
        <v>105</v>
      </c>
      <c r="BM123" s="17">
        <v>0</v>
      </c>
      <c r="BN123" s="17">
        <v>0</v>
      </c>
      <c r="BO123" s="17">
        <v>0</v>
      </c>
      <c r="BP123" s="17" t="s">
        <v>27</v>
      </c>
      <c r="BQ123" s="17">
        <v>0</v>
      </c>
      <c r="BR123" s="17">
        <v>0</v>
      </c>
      <c r="BS123" s="17">
        <v>0</v>
      </c>
      <c r="BT123" s="17" t="s">
        <v>2157</v>
      </c>
      <c r="BU123" s="17">
        <v>0</v>
      </c>
      <c r="BV123" s="17">
        <v>0</v>
      </c>
      <c r="BW123" s="17">
        <v>0</v>
      </c>
      <c r="BX123" s="17" t="s">
        <v>396</v>
      </c>
      <c r="BY123" s="17">
        <v>0</v>
      </c>
      <c r="BZ123" s="17">
        <v>0</v>
      </c>
      <c r="CA123" s="17" t="s">
        <v>881</v>
      </c>
      <c r="CD123" s="17" t="s">
        <v>2158</v>
      </c>
      <c r="CE123" s="17" t="s">
        <v>53</v>
      </c>
      <c r="CF123" s="17" t="s">
        <v>1012</v>
      </c>
      <c r="CG123" s="17" t="s">
        <v>30</v>
      </c>
      <c r="CH123" s="17" t="s">
        <v>357</v>
      </c>
      <c r="CI123" s="17" t="s">
        <v>377</v>
      </c>
      <c r="CJ123" s="17" t="s">
        <v>375</v>
      </c>
      <c r="CK123" s="17" t="s">
        <v>375</v>
      </c>
      <c r="CL123" s="17" t="s">
        <v>388</v>
      </c>
      <c r="CM123" s="17" t="s">
        <v>388</v>
      </c>
      <c r="CN123" s="17" t="s">
        <v>393</v>
      </c>
      <c r="CO123" s="17" t="s">
        <v>25</v>
      </c>
      <c r="CP123" s="17" t="s">
        <v>382</v>
      </c>
      <c r="CQ123" s="17" t="s">
        <v>397</v>
      </c>
      <c r="CR123" s="17">
        <v>0.3</v>
      </c>
      <c r="CS123" s="17" t="s">
        <v>24</v>
      </c>
      <c r="CT123" s="17" t="s">
        <v>1342</v>
      </c>
      <c r="CU123" s="17" t="s">
        <v>31</v>
      </c>
      <c r="CZ123" s="17" t="s">
        <v>24</v>
      </c>
      <c r="DA123" s="17" t="s">
        <v>24</v>
      </c>
      <c r="DB123" s="17" t="s">
        <v>24</v>
      </c>
      <c r="DC123" s="17" t="s">
        <v>24</v>
      </c>
    </row>
    <row r="124" spans="1:107" x14ac:dyDescent="0.25">
      <c r="A124" s="17" t="s">
        <v>2159</v>
      </c>
      <c r="B124" s="17" t="s">
        <v>866</v>
      </c>
      <c r="C124" s="17" t="s">
        <v>486</v>
      </c>
      <c r="D124" s="17" t="s">
        <v>144</v>
      </c>
      <c r="E124" s="17">
        <v>1750</v>
      </c>
      <c r="F124" s="17" t="s">
        <v>2160</v>
      </c>
      <c r="G124" s="17" t="s">
        <v>347</v>
      </c>
      <c r="H124" s="17" t="s">
        <v>348</v>
      </c>
      <c r="I124" s="17" t="s">
        <v>565</v>
      </c>
      <c r="J124" s="17" t="s">
        <v>566</v>
      </c>
      <c r="K124" s="17">
        <v>124160</v>
      </c>
      <c r="L124" s="17">
        <v>0</v>
      </c>
      <c r="M124" s="17">
        <v>0</v>
      </c>
      <c r="N124" s="17">
        <v>124160</v>
      </c>
      <c r="O124" s="17">
        <v>2</v>
      </c>
      <c r="P124" s="17">
        <v>2</v>
      </c>
      <c r="Q124" s="17">
        <v>124160</v>
      </c>
      <c r="R124" s="17" t="s">
        <v>349</v>
      </c>
      <c r="S124" s="17">
        <v>0</v>
      </c>
      <c r="T124" s="17">
        <v>650000</v>
      </c>
      <c r="U124" s="17">
        <v>650000</v>
      </c>
      <c r="V124" s="17">
        <v>0</v>
      </c>
      <c r="W124" s="17">
        <v>0</v>
      </c>
      <c r="X124" s="17">
        <v>0</v>
      </c>
      <c r="Y124" s="17">
        <v>650000</v>
      </c>
      <c r="Z124" s="17">
        <v>0</v>
      </c>
      <c r="AA124" s="17" t="s">
        <v>23</v>
      </c>
      <c r="AB124" s="17" t="s">
        <v>350</v>
      </c>
      <c r="AC124" s="17" t="b">
        <v>1</v>
      </c>
      <c r="AD124" s="17">
        <v>0</v>
      </c>
      <c r="AE124" s="17" t="s">
        <v>23</v>
      </c>
      <c r="AF124" s="17" t="s">
        <v>23</v>
      </c>
      <c r="AG124" s="17" t="s">
        <v>2161</v>
      </c>
      <c r="AH124" s="17">
        <v>45762</v>
      </c>
      <c r="AI124" s="17" t="s">
        <v>2137</v>
      </c>
      <c r="AJ124" s="17" t="s">
        <v>2162</v>
      </c>
      <c r="AK124" s="17" t="s">
        <v>2105</v>
      </c>
      <c r="AL124" s="17" t="s">
        <v>2163</v>
      </c>
      <c r="AM124" s="17" t="s">
        <v>24</v>
      </c>
      <c r="AN124" s="17" t="s">
        <v>2164</v>
      </c>
      <c r="AO124" s="17" t="s">
        <v>371</v>
      </c>
      <c r="AP124" s="17" t="s">
        <v>423</v>
      </c>
      <c r="AQ124" s="17" t="s">
        <v>24</v>
      </c>
      <c r="AR124" s="17" t="s">
        <v>372</v>
      </c>
      <c r="AS124" s="17" t="s">
        <v>352</v>
      </c>
      <c r="AT124" s="17" t="s">
        <v>353</v>
      </c>
      <c r="AU124" s="17" t="s">
        <v>2165</v>
      </c>
      <c r="AV124" s="17" t="s">
        <v>373</v>
      </c>
      <c r="AX124" s="17" t="s">
        <v>374</v>
      </c>
      <c r="AY124" s="17" t="s">
        <v>24</v>
      </c>
      <c r="AZ124" s="17" t="s">
        <v>24</v>
      </c>
      <c r="BA124" s="17" t="s">
        <v>355</v>
      </c>
      <c r="BB124" s="17" t="s">
        <v>2166</v>
      </c>
      <c r="BC124" s="17" t="s">
        <v>24</v>
      </c>
      <c r="BD124" s="17" t="s">
        <v>356</v>
      </c>
      <c r="BE124" s="17" t="s">
        <v>356</v>
      </c>
      <c r="BF124" s="17" t="s">
        <v>379</v>
      </c>
      <c r="BG124" s="17">
        <v>0</v>
      </c>
      <c r="BH124" s="17">
        <v>53233</v>
      </c>
      <c r="BI124" s="17" t="s">
        <v>25</v>
      </c>
      <c r="BJ124" s="17" t="s">
        <v>25</v>
      </c>
      <c r="BK124" s="17" t="s">
        <v>25</v>
      </c>
      <c r="BL124" s="17" t="s">
        <v>105</v>
      </c>
      <c r="BM124" s="17">
        <v>0</v>
      </c>
      <c r="BN124" s="17">
        <v>0</v>
      </c>
      <c r="BO124" s="17">
        <v>0</v>
      </c>
      <c r="BP124" s="17" t="s">
        <v>27</v>
      </c>
      <c r="BQ124" s="17">
        <v>0</v>
      </c>
      <c r="BR124" s="17">
        <v>0</v>
      </c>
      <c r="BS124" s="17">
        <v>0</v>
      </c>
      <c r="BT124" s="17" t="s">
        <v>2167</v>
      </c>
      <c r="BU124" s="17">
        <v>0</v>
      </c>
      <c r="BV124" s="17">
        <v>0</v>
      </c>
      <c r="BW124" s="17">
        <v>0</v>
      </c>
      <c r="BX124" s="17" t="s">
        <v>396</v>
      </c>
      <c r="BY124" s="17">
        <v>0</v>
      </c>
      <c r="BZ124" s="17">
        <v>0</v>
      </c>
      <c r="CA124" s="17" t="s">
        <v>881</v>
      </c>
      <c r="CD124" s="17" t="s">
        <v>2168</v>
      </c>
      <c r="CE124" s="17" t="s">
        <v>2169</v>
      </c>
      <c r="CF124" s="17" t="s">
        <v>1439</v>
      </c>
      <c r="CG124" s="17" t="s">
        <v>30</v>
      </c>
      <c r="CH124" s="17" t="s">
        <v>357</v>
      </c>
      <c r="CI124" s="17" t="s">
        <v>377</v>
      </c>
      <c r="CJ124" s="17" t="s">
        <v>376</v>
      </c>
      <c r="CK124" s="17" t="s">
        <v>385</v>
      </c>
      <c r="CL124" s="17" t="s">
        <v>399</v>
      </c>
      <c r="CM124" s="17" t="s">
        <v>409</v>
      </c>
      <c r="CN124" s="17" t="s">
        <v>367</v>
      </c>
      <c r="CO124" s="17" t="s">
        <v>25</v>
      </c>
      <c r="CP124" s="17" t="s">
        <v>368</v>
      </c>
      <c r="CQ124" s="17" t="s">
        <v>364</v>
      </c>
      <c r="CR124" s="17" t="s">
        <v>365</v>
      </c>
      <c r="CS124" s="17" t="s">
        <v>23</v>
      </c>
      <c r="CT124" s="17" t="s">
        <v>2170</v>
      </c>
      <c r="CU124" s="17" t="s">
        <v>31</v>
      </c>
      <c r="CZ124" s="17" t="s">
        <v>24</v>
      </c>
      <c r="DA124" s="17" t="s">
        <v>24</v>
      </c>
      <c r="DB124" s="17" t="s">
        <v>24</v>
      </c>
      <c r="DC124" s="17" t="s">
        <v>24</v>
      </c>
    </row>
    <row r="125" spans="1:107" x14ac:dyDescent="0.25">
      <c r="A125" s="17" t="s">
        <v>1132</v>
      </c>
      <c r="B125" s="17" t="s">
        <v>866</v>
      </c>
      <c r="C125" s="17" t="s">
        <v>486</v>
      </c>
      <c r="D125" s="17" t="s">
        <v>144</v>
      </c>
      <c r="E125" s="17">
        <v>1830</v>
      </c>
      <c r="F125" s="17" t="s">
        <v>914</v>
      </c>
      <c r="G125" s="17" t="s">
        <v>701</v>
      </c>
      <c r="H125" s="17" t="s">
        <v>702</v>
      </c>
      <c r="I125" s="17" t="s">
        <v>32</v>
      </c>
      <c r="J125" s="17" t="s">
        <v>32</v>
      </c>
      <c r="K125" s="17">
        <v>620965</v>
      </c>
      <c r="L125" s="17">
        <v>0</v>
      </c>
      <c r="M125" s="17">
        <v>0</v>
      </c>
      <c r="N125" s="17">
        <v>620965</v>
      </c>
      <c r="O125" s="17">
        <v>2</v>
      </c>
      <c r="P125" s="17">
        <v>2</v>
      </c>
      <c r="Q125" s="17">
        <v>620965</v>
      </c>
      <c r="R125" s="17" t="s">
        <v>349</v>
      </c>
      <c r="S125" s="17">
        <v>0</v>
      </c>
      <c r="T125" s="17">
        <v>0</v>
      </c>
      <c r="U125" s="17">
        <v>0</v>
      </c>
      <c r="V125" s="17">
        <v>0</v>
      </c>
      <c r="W125" s="17">
        <v>0</v>
      </c>
      <c r="X125" s="17">
        <v>0</v>
      </c>
      <c r="Y125" s="17">
        <v>0</v>
      </c>
      <c r="Z125" s="17">
        <v>0</v>
      </c>
      <c r="AA125" s="17" t="s">
        <v>23</v>
      </c>
      <c r="AB125" s="17" t="s">
        <v>350</v>
      </c>
      <c r="AC125" s="17" t="b">
        <v>1</v>
      </c>
      <c r="AD125" s="17">
        <v>0</v>
      </c>
      <c r="AE125" s="17" t="s">
        <v>23</v>
      </c>
      <c r="AF125" s="17" t="s">
        <v>23</v>
      </c>
      <c r="AG125" s="17" t="s">
        <v>915</v>
      </c>
      <c r="AH125" s="17">
        <v>45741</v>
      </c>
      <c r="AI125" s="17" t="s">
        <v>1133</v>
      </c>
      <c r="AJ125" s="17" t="s">
        <v>916</v>
      </c>
      <c r="AK125" s="17" t="s">
        <v>917</v>
      </c>
      <c r="AL125" s="17" t="s">
        <v>2171</v>
      </c>
      <c r="AM125" s="17" t="s">
        <v>24</v>
      </c>
      <c r="AN125" s="17" t="s">
        <v>918</v>
      </c>
      <c r="AO125" s="17" t="s">
        <v>919</v>
      </c>
      <c r="AP125" s="17" t="s">
        <v>378</v>
      </c>
      <c r="AQ125" s="17" t="s">
        <v>24</v>
      </c>
      <c r="AR125" s="17" t="s">
        <v>372</v>
      </c>
      <c r="AS125" s="17" t="s">
        <v>352</v>
      </c>
      <c r="AT125" s="17" t="s">
        <v>2172</v>
      </c>
      <c r="AU125" s="17" t="s">
        <v>353</v>
      </c>
      <c r="AV125" s="17" t="s">
        <v>373</v>
      </c>
      <c r="AX125" s="17" t="s">
        <v>374</v>
      </c>
      <c r="AY125" s="17" t="s">
        <v>24</v>
      </c>
      <c r="AZ125" s="17" t="s">
        <v>24</v>
      </c>
      <c r="BA125" s="17" t="s">
        <v>355</v>
      </c>
      <c r="BB125" s="17" t="s">
        <v>920</v>
      </c>
      <c r="BC125" s="17" t="s">
        <v>24</v>
      </c>
      <c r="BD125" s="17" t="s">
        <v>356</v>
      </c>
      <c r="BE125" s="17" t="s">
        <v>2173</v>
      </c>
      <c r="BF125" s="17" t="s">
        <v>2174</v>
      </c>
      <c r="BG125" s="17">
        <v>0</v>
      </c>
      <c r="BH125" s="17">
        <v>53233</v>
      </c>
      <c r="BI125" s="17" t="s">
        <v>25</v>
      </c>
      <c r="BJ125" s="17" t="s">
        <v>25</v>
      </c>
      <c r="BK125" s="17" t="s">
        <v>25</v>
      </c>
      <c r="BL125" s="17" t="s">
        <v>105</v>
      </c>
      <c r="BM125" s="17">
        <v>0</v>
      </c>
      <c r="BN125" s="17">
        <v>0</v>
      </c>
      <c r="BO125" s="17">
        <v>0</v>
      </c>
      <c r="BP125" s="17" t="s">
        <v>27</v>
      </c>
      <c r="BQ125" s="17">
        <v>0</v>
      </c>
      <c r="BR125" s="17">
        <v>0</v>
      </c>
      <c r="BS125" s="17">
        <v>0</v>
      </c>
      <c r="BT125" s="17" t="s">
        <v>921</v>
      </c>
      <c r="BU125" s="17">
        <v>0</v>
      </c>
      <c r="BV125" s="17">
        <v>0</v>
      </c>
      <c r="BW125" s="17">
        <v>0</v>
      </c>
      <c r="BX125" s="17" t="s">
        <v>396</v>
      </c>
      <c r="BY125" s="17" t="s">
        <v>562</v>
      </c>
      <c r="BZ125" s="17">
        <v>0</v>
      </c>
      <c r="CA125" s="17" t="s">
        <v>563</v>
      </c>
      <c r="CD125" s="17" t="s">
        <v>922</v>
      </c>
      <c r="CE125" s="17" t="s">
        <v>32</v>
      </c>
      <c r="CF125" s="17" t="s">
        <v>39</v>
      </c>
      <c r="CG125" s="17" t="s">
        <v>40</v>
      </c>
      <c r="CH125" s="17" t="s">
        <v>357</v>
      </c>
      <c r="CI125" s="17" t="s">
        <v>377</v>
      </c>
      <c r="CJ125" s="17" t="s">
        <v>375</v>
      </c>
      <c r="CK125" s="17" t="s">
        <v>375</v>
      </c>
      <c r="CL125" s="17" t="s">
        <v>376</v>
      </c>
      <c r="CM125" s="17" t="s">
        <v>388</v>
      </c>
      <c r="CN125" s="17" t="s">
        <v>381</v>
      </c>
      <c r="CO125" s="17" t="s">
        <v>23</v>
      </c>
      <c r="CP125" s="17" t="s">
        <v>382</v>
      </c>
      <c r="CQ125" s="17" t="s">
        <v>24</v>
      </c>
      <c r="CR125" s="17">
        <v>1</v>
      </c>
      <c r="CS125" s="17" t="s">
        <v>24</v>
      </c>
      <c r="CT125" s="17" t="s">
        <v>1223</v>
      </c>
      <c r="CU125" s="17" t="s">
        <v>41</v>
      </c>
      <c r="CZ125" s="17" t="s">
        <v>24</v>
      </c>
      <c r="DA125" s="17" t="s">
        <v>24</v>
      </c>
      <c r="DB125" s="17" t="s">
        <v>24</v>
      </c>
      <c r="DC125" s="17" t="s">
        <v>24</v>
      </c>
    </row>
    <row r="127" spans="1:107" x14ac:dyDescent="0.25">
      <c r="A127" s="17" t="s">
        <v>2175</v>
      </c>
      <c r="B127" s="17" t="s">
        <v>923</v>
      </c>
      <c r="C127" s="17" t="s">
        <v>501</v>
      </c>
      <c r="D127" s="17" t="s">
        <v>170</v>
      </c>
      <c r="E127" s="17">
        <v>1400</v>
      </c>
      <c r="F127" s="17" t="s">
        <v>2176</v>
      </c>
      <c r="G127" s="17" t="s">
        <v>565</v>
      </c>
      <c r="H127" s="17" t="s">
        <v>566</v>
      </c>
      <c r="I127" s="17" t="s">
        <v>32</v>
      </c>
      <c r="J127" s="17" t="s">
        <v>32</v>
      </c>
      <c r="K127" s="17">
        <v>1531180</v>
      </c>
      <c r="L127" s="17">
        <v>0</v>
      </c>
      <c r="M127" s="17">
        <v>0</v>
      </c>
      <c r="N127" s="17">
        <v>1531180</v>
      </c>
      <c r="O127" s="17">
        <v>2</v>
      </c>
      <c r="P127" s="17">
        <v>2</v>
      </c>
      <c r="Q127" s="17">
        <v>1531180</v>
      </c>
      <c r="R127" s="17" t="s">
        <v>349</v>
      </c>
      <c r="S127" s="17">
        <v>0</v>
      </c>
      <c r="T127" s="17">
        <v>0</v>
      </c>
      <c r="U127" s="17">
        <v>0</v>
      </c>
      <c r="V127" s="17">
        <v>0</v>
      </c>
      <c r="W127" s="17">
        <v>0</v>
      </c>
      <c r="X127" s="17">
        <v>0</v>
      </c>
      <c r="Y127" s="17">
        <v>0</v>
      </c>
      <c r="Z127" s="17">
        <v>0</v>
      </c>
      <c r="AA127" s="17" t="s">
        <v>23</v>
      </c>
      <c r="AB127" s="17" t="s">
        <v>350</v>
      </c>
      <c r="AC127" s="17" t="b">
        <v>1</v>
      </c>
      <c r="AD127" s="17">
        <v>0</v>
      </c>
      <c r="AE127" s="17" t="s">
        <v>23</v>
      </c>
      <c r="AF127" s="17" t="s">
        <v>23</v>
      </c>
      <c r="AG127" s="17" t="s">
        <v>2177</v>
      </c>
      <c r="AH127" s="17">
        <v>45754</v>
      </c>
      <c r="AI127" s="17" t="s">
        <v>171</v>
      </c>
      <c r="AJ127" s="17" t="s">
        <v>172</v>
      </c>
      <c r="AK127" s="17" t="s">
        <v>173</v>
      </c>
      <c r="AL127" s="17" t="s">
        <v>2178</v>
      </c>
      <c r="AM127" s="17" t="s">
        <v>24</v>
      </c>
      <c r="AN127" s="17" t="s">
        <v>2179</v>
      </c>
      <c r="AO127" s="17" t="s">
        <v>2180</v>
      </c>
      <c r="AP127" s="17" t="s">
        <v>493</v>
      </c>
      <c r="AQ127" s="17" t="s">
        <v>2181</v>
      </c>
      <c r="AR127" s="17" t="s">
        <v>2182</v>
      </c>
      <c r="AS127" s="17" t="s">
        <v>352</v>
      </c>
      <c r="AT127" s="17" t="s">
        <v>353</v>
      </c>
      <c r="AU127" s="17" t="s">
        <v>353</v>
      </c>
      <c r="AV127" s="17" t="s">
        <v>373</v>
      </c>
      <c r="AX127" s="17" t="s">
        <v>396</v>
      </c>
      <c r="AY127" s="17" t="s">
        <v>24</v>
      </c>
      <c r="AZ127" s="17" t="s">
        <v>24</v>
      </c>
      <c r="BA127" s="17" t="s">
        <v>355</v>
      </c>
      <c r="BB127" s="17" t="s">
        <v>2183</v>
      </c>
      <c r="BC127" s="17" t="s">
        <v>23</v>
      </c>
      <c r="BD127" s="17" t="s">
        <v>356</v>
      </c>
      <c r="BE127" s="17" t="s">
        <v>2184</v>
      </c>
      <c r="BF127" s="17" t="s">
        <v>2185</v>
      </c>
      <c r="BH127" s="17">
        <v>53223</v>
      </c>
      <c r="BI127" s="17" t="s">
        <v>25</v>
      </c>
      <c r="BJ127" s="17" t="s">
        <v>25</v>
      </c>
      <c r="BK127" s="17" t="s">
        <v>25</v>
      </c>
      <c r="BL127" s="17" t="s">
        <v>126</v>
      </c>
      <c r="BM127" s="17">
        <v>0</v>
      </c>
      <c r="BN127" s="17">
        <v>0</v>
      </c>
      <c r="BO127" s="17">
        <v>0</v>
      </c>
      <c r="BP127" s="17" t="s">
        <v>27</v>
      </c>
      <c r="BQ127" s="17">
        <v>0</v>
      </c>
      <c r="BR127" s="17">
        <v>0</v>
      </c>
      <c r="BS127" s="17">
        <v>0</v>
      </c>
      <c r="BT127" s="17" t="s">
        <v>2186</v>
      </c>
      <c r="BU127" s="17">
        <v>0</v>
      </c>
      <c r="BV127" s="17">
        <v>0</v>
      </c>
      <c r="BW127" s="17">
        <v>0</v>
      </c>
      <c r="BX127" s="17" t="s">
        <v>396</v>
      </c>
      <c r="BY127" s="17" t="s">
        <v>562</v>
      </c>
      <c r="BZ127" s="17">
        <v>0</v>
      </c>
      <c r="CA127" s="17" t="s">
        <v>563</v>
      </c>
      <c r="CD127" s="17" t="s">
        <v>2187</v>
      </c>
      <c r="CE127" s="17" t="s">
        <v>53</v>
      </c>
      <c r="CF127" s="17" t="s">
        <v>168</v>
      </c>
      <c r="CG127" s="17" t="s">
        <v>30</v>
      </c>
      <c r="CH127" s="17" t="s">
        <v>357</v>
      </c>
      <c r="CI127" s="17" t="s">
        <v>360</v>
      </c>
      <c r="CJ127" s="17" t="s">
        <v>366</v>
      </c>
      <c r="CK127" s="17" t="s">
        <v>377</v>
      </c>
      <c r="CL127" s="17" t="s">
        <v>376</v>
      </c>
      <c r="CM127" s="17" t="s">
        <v>388</v>
      </c>
      <c r="CN127" s="17" t="s">
        <v>393</v>
      </c>
      <c r="CO127" s="17" t="s">
        <v>25</v>
      </c>
      <c r="CP127" s="17" t="s">
        <v>382</v>
      </c>
      <c r="CQ127" s="17" t="s">
        <v>364</v>
      </c>
      <c r="CR127" s="17">
        <v>0.9</v>
      </c>
      <c r="CS127" s="17" t="s">
        <v>24</v>
      </c>
      <c r="CT127" s="17" t="s">
        <v>1332</v>
      </c>
      <c r="CU127" s="17" t="s">
        <v>31</v>
      </c>
      <c r="CZ127" s="17" t="s">
        <v>24</v>
      </c>
      <c r="DA127" s="17" t="s">
        <v>24</v>
      </c>
      <c r="DB127" s="17" t="s">
        <v>24</v>
      </c>
      <c r="DC127" s="17" t="s">
        <v>24</v>
      </c>
    </row>
    <row r="128" spans="1:107" x14ac:dyDescent="0.25">
      <c r="A128" s="17" t="s">
        <v>1152</v>
      </c>
      <c r="B128" s="17" t="s">
        <v>923</v>
      </c>
      <c r="C128" s="17" t="s">
        <v>501</v>
      </c>
      <c r="D128" s="17" t="s">
        <v>170</v>
      </c>
      <c r="E128" s="17">
        <v>1400</v>
      </c>
      <c r="F128" s="17" t="s">
        <v>217</v>
      </c>
      <c r="G128" s="17" t="s">
        <v>347</v>
      </c>
      <c r="H128" s="17" t="s">
        <v>348</v>
      </c>
      <c r="I128" s="17" t="s">
        <v>565</v>
      </c>
      <c r="J128" s="17" t="s">
        <v>566</v>
      </c>
      <c r="K128" s="17">
        <v>254990</v>
      </c>
      <c r="L128" s="17">
        <v>254990</v>
      </c>
      <c r="M128" s="17">
        <v>1</v>
      </c>
      <c r="N128" s="17">
        <v>0</v>
      </c>
      <c r="O128" s="17">
        <v>0</v>
      </c>
      <c r="P128" s="17">
        <v>1</v>
      </c>
      <c r="Q128" s="17">
        <v>254990</v>
      </c>
      <c r="R128" s="17" t="s">
        <v>384</v>
      </c>
      <c r="S128" s="17">
        <v>0</v>
      </c>
      <c r="T128" s="17">
        <v>1300000</v>
      </c>
      <c r="U128" s="17">
        <v>0</v>
      </c>
      <c r="V128" s="17">
        <v>1300000</v>
      </c>
      <c r="W128" s="17">
        <v>0</v>
      </c>
      <c r="X128" s="17">
        <v>0</v>
      </c>
      <c r="Y128" s="17">
        <v>1300000</v>
      </c>
      <c r="Z128" s="17">
        <v>0</v>
      </c>
      <c r="AA128" s="17" t="s">
        <v>23</v>
      </c>
      <c r="AB128" s="17" t="s">
        <v>350</v>
      </c>
      <c r="AC128" s="17" t="b">
        <v>1</v>
      </c>
      <c r="AD128" s="17">
        <v>0</v>
      </c>
      <c r="AE128" s="17" t="s">
        <v>23</v>
      </c>
      <c r="AF128" s="17" t="s">
        <v>23</v>
      </c>
      <c r="AG128" s="17" t="s">
        <v>218</v>
      </c>
      <c r="AH128" s="17">
        <v>45754</v>
      </c>
      <c r="AI128" s="17" t="s">
        <v>171</v>
      </c>
      <c r="AJ128" s="17" t="s">
        <v>172</v>
      </c>
      <c r="AK128" s="17" t="s">
        <v>173</v>
      </c>
      <c r="AL128" s="17" t="s">
        <v>2188</v>
      </c>
      <c r="AM128" s="17" t="s">
        <v>24</v>
      </c>
      <c r="AN128" s="17" t="s">
        <v>1009</v>
      </c>
      <c r="AO128" s="17" t="s">
        <v>548</v>
      </c>
      <c r="AP128" s="17" t="s">
        <v>424</v>
      </c>
      <c r="AQ128" s="17" t="s">
        <v>1010</v>
      </c>
      <c r="AR128" s="17" t="s">
        <v>372</v>
      </c>
      <c r="AS128" s="17" t="s">
        <v>352</v>
      </c>
      <c r="AT128" s="17" t="s">
        <v>353</v>
      </c>
      <c r="AU128" s="17" t="s">
        <v>353</v>
      </c>
      <c r="AV128" s="17" t="s">
        <v>373</v>
      </c>
      <c r="AX128" s="17" t="s">
        <v>396</v>
      </c>
      <c r="AY128" s="17" t="s">
        <v>24</v>
      </c>
      <c r="AZ128" s="17" t="s">
        <v>24</v>
      </c>
      <c r="BA128" s="17" t="s">
        <v>355</v>
      </c>
      <c r="BB128" s="17" t="s">
        <v>2189</v>
      </c>
      <c r="BC128" s="17" t="s">
        <v>24</v>
      </c>
      <c r="BD128" s="17" t="s">
        <v>356</v>
      </c>
      <c r="BE128" s="17" t="s">
        <v>2190</v>
      </c>
      <c r="BF128" s="17" t="s">
        <v>1011</v>
      </c>
      <c r="BH128" s="17">
        <v>53211</v>
      </c>
      <c r="BI128" s="17" t="s">
        <v>25</v>
      </c>
      <c r="BJ128" s="17" t="s">
        <v>25</v>
      </c>
      <c r="BK128" s="17" t="s">
        <v>25</v>
      </c>
      <c r="BL128" s="17" t="s">
        <v>26</v>
      </c>
      <c r="BM128" s="17">
        <v>0</v>
      </c>
      <c r="BN128" s="17">
        <v>0</v>
      </c>
      <c r="BO128" s="17">
        <v>0</v>
      </c>
      <c r="BP128" s="17" t="s">
        <v>27</v>
      </c>
      <c r="BQ128" s="17">
        <v>0</v>
      </c>
      <c r="BR128" s="17">
        <v>0</v>
      </c>
      <c r="BS128" s="17">
        <v>0</v>
      </c>
      <c r="BT128" s="17" t="s">
        <v>219</v>
      </c>
      <c r="BU128" s="17">
        <v>0</v>
      </c>
      <c r="BV128" s="17">
        <v>0</v>
      </c>
      <c r="BW128" s="17">
        <v>0</v>
      </c>
      <c r="BX128" s="17" t="s">
        <v>396</v>
      </c>
      <c r="BY128" s="17" t="s">
        <v>562</v>
      </c>
      <c r="BZ128" s="17">
        <v>0</v>
      </c>
      <c r="CA128" s="17" t="s">
        <v>563</v>
      </c>
      <c r="CD128" s="17" t="s">
        <v>2191</v>
      </c>
      <c r="CE128" s="17" t="s">
        <v>605</v>
      </c>
      <c r="CF128" s="17" t="s">
        <v>876</v>
      </c>
      <c r="CG128" s="17" t="s">
        <v>30</v>
      </c>
      <c r="CH128" s="17" t="s">
        <v>357</v>
      </c>
      <c r="CI128" s="17" t="s">
        <v>375</v>
      </c>
      <c r="CJ128" s="17" t="s">
        <v>388</v>
      </c>
      <c r="CK128" s="17" t="s">
        <v>576</v>
      </c>
      <c r="CL128" s="17" t="s">
        <v>569</v>
      </c>
      <c r="CM128" s="17" t="s">
        <v>1222</v>
      </c>
      <c r="CN128" s="17" t="s">
        <v>401</v>
      </c>
      <c r="CO128" s="17" t="s">
        <v>25</v>
      </c>
      <c r="CP128" s="17" t="s">
        <v>368</v>
      </c>
      <c r="CQ128" s="17" t="s">
        <v>364</v>
      </c>
      <c r="CR128" s="17" t="s">
        <v>365</v>
      </c>
      <c r="CS128" s="17" t="s">
        <v>23</v>
      </c>
      <c r="CT128" s="17" t="s">
        <v>1716</v>
      </c>
      <c r="CU128" s="17" t="s">
        <v>31</v>
      </c>
      <c r="CZ128" s="17" t="s">
        <v>24</v>
      </c>
      <c r="DA128" s="17" t="s">
        <v>24</v>
      </c>
      <c r="DB128" s="17" t="s">
        <v>24</v>
      </c>
      <c r="DC128" s="17" t="s">
        <v>24</v>
      </c>
    </row>
    <row r="129" spans="1:107" x14ac:dyDescent="0.25">
      <c r="A129" s="17" t="s">
        <v>2192</v>
      </c>
      <c r="B129" s="17" t="s">
        <v>923</v>
      </c>
      <c r="C129" s="17" t="s">
        <v>501</v>
      </c>
      <c r="D129" s="17" t="s">
        <v>170</v>
      </c>
      <c r="E129" s="17">
        <v>1400</v>
      </c>
      <c r="F129" s="17" t="s">
        <v>2193</v>
      </c>
      <c r="G129" s="17" t="s">
        <v>383</v>
      </c>
      <c r="H129" s="17" t="s">
        <v>421</v>
      </c>
      <c r="I129" s="17" t="s">
        <v>32</v>
      </c>
      <c r="J129" s="17" t="s">
        <v>32</v>
      </c>
      <c r="K129" s="17">
        <v>166000</v>
      </c>
      <c r="L129" s="17">
        <v>0</v>
      </c>
      <c r="M129" s="17">
        <v>0</v>
      </c>
      <c r="N129" s="17">
        <v>166000</v>
      </c>
      <c r="O129" s="17">
        <v>2</v>
      </c>
      <c r="P129" s="17">
        <v>2</v>
      </c>
      <c r="Q129" s="17">
        <v>166000</v>
      </c>
      <c r="R129" s="17" t="s">
        <v>349</v>
      </c>
      <c r="S129" s="17">
        <v>0</v>
      </c>
      <c r="T129" s="17">
        <v>0</v>
      </c>
      <c r="U129" s="17">
        <v>0</v>
      </c>
      <c r="V129" s="17">
        <v>0</v>
      </c>
      <c r="W129" s="17">
        <v>0</v>
      </c>
      <c r="X129" s="17">
        <v>0</v>
      </c>
      <c r="Y129" s="17">
        <v>0</v>
      </c>
      <c r="Z129" s="17">
        <v>0</v>
      </c>
      <c r="AA129" s="17" t="s">
        <v>23</v>
      </c>
      <c r="AB129" s="17" t="s">
        <v>350</v>
      </c>
      <c r="AC129" s="17" t="b">
        <v>1</v>
      </c>
      <c r="AD129" s="17">
        <v>0</v>
      </c>
      <c r="AE129" s="17" t="s">
        <v>23</v>
      </c>
      <c r="AF129" s="17" t="s">
        <v>23</v>
      </c>
      <c r="AG129" s="17" t="s">
        <v>2194</v>
      </c>
      <c r="AH129" s="17">
        <v>45751</v>
      </c>
      <c r="AI129" s="17" t="s">
        <v>171</v>
      </c>
      <c r="AJ129" s="17" t="s">
        <v>172</v>
      </c>
      <c r="AK129" s="17" t="s">
        <v>173</v>
      </c>
      <c r="AL129" s="17" t="s">
        <v>2195</v>
      </c>
      <c r="AM129" s="17" t="s">
        <v>24</v>
      </c>
      <c r="AN129" s="17" t="s">
        <v>2196</v>
      </c>
      <c r="AO129" s="17" t="s">
        <v>2197</v>
      </c>
      <c r="AP129" s="17" t="s">
        <v>423</v>
      </c>
      <c r="AQ129" s="17" t="s">
        <v>2198</v>
      </c>
      <c r="AR129" s="17" t="s">
        <v>372</v>
      </c>
      <c r="AS129" s="17" t="s">
        <v>352</v>
      </c>
      <c r="AT129" s="17" t="s">
        <v>353</v>
      </c>
      <c r="AU129" s="17" t="s">
        <v>353</v>
      </c>
      <c r="AV129" s="17" t="s">
        <v>373</v>
      </c>
      <c r="AX129" s="17" t="s">
        <v>396</v>
      </c>
      <c r="AY129" s="17" t="s">
        <v>24</v>
      </c>
      <c r="AZ129" s="17" t="s">
        <v>24</v>
      </c>
      <c r="BA129" s="17" t="s">
        <v>355</v>
      </c>
      <c r="BB129" s="17" t="s">
        <v>2199</v>
      </c>
      <c r="BC129" s="17" t="s">
        <v>24</v>
      </c>
      <c r="BD129" s="17" t="s">
        <v>356</v>
      </c>
      <c r="BE129" s="17" t="s">
        <v>2200</v>
      </c>
      <c r="BF129" s="17" t="s">
        <v>379</v>
      </c>
      <c r="BH129" s="17" t="s">
        <v>62</v>
      </c>
      <c r="BI129" s="17" t="s">
        <v>25</v>
      </c>
      <c r="BJ129" s="17" t="s">
        <v>25</v>
      </c>
      <c r="BK129" s="17" t="s">
        <v>25</v>
      </c>
      <c r="BL129" s="17" t="s">
        <v>63</v>
      </c>
      <c r="BM129" s="17">
        <v>0</v>
      </c>
      <c r="BN129" s="17">
        <v>0</v>
      </c>
      <c r="BO129" s="17">
        <v>0</v>
      </c>
      <c r="BP129" s="17" t="s">
        <v>62</v>
      </c>
      <c r="BQ129" s="17">
        <v>0</v>
      </c>
      <c r="BR129" s="17">
        <v>0</v>
      </c>
      <c r="BS129" s="17">
        <v>0</v>
      </c>
      <c r="BT129" s="17">
        <v>0</v>
      </c>
      <c r="BU129" s="17">
        <v>0</v>
      </c>
      <c r="BV129" s="17">
        <v>0</v>
      </c>
      <c r="BW129" s="17">
        <v>0</v>
      </c>
      <c r="BX129" s="17" t="s">
        <v>396</v>
      </c>
      <c r="BY129" s="17" t="s">
        <v>562</v>
      </c>
      <c r="BZ129" s="17">
        <v>0</v>
      </c>
      <c r="CA129" s="17" t="s">
        <v>563</v>
      </c>
      <c r="CD129" s="17" t="s">
        <v>2201</v>
      </c>
      <c r="CE129" s="17" t="s">
        <v>2202</v>
      </c>
      <c r="CF129" s="17" t="s">
        <v>661</v>
      </c>
      <c r="CG129" s="17" t="s">
        <v>30</v>
      </c>
      <c r="CH129" s="17" t="s">
        <v>357</v>
      </c>
      <c r="CI129" s="17" t="s">
        <v>377</v>
      </c>
      <c r="CJ129" s="17" t="s">
        <v>377</v>
      </c>
      <c r="CK129" s="17" t="s">
        <v>375</v>
      </c>
      <c r="CL129" s="17" t="s">
        <v>376</v>
      </c>
      <c r="CM129" s="17" t="s">
        <v>376</v>
      </c>
      <c r="CN129" s="17" t="s">
        <v>367</v>
      </c>
      <c r="CO129" s="17" t="s">
        <v>25</v>
      </c>
      <c r="CP129" s="17" t="s">
        <v>363</v>
      </c>
      <c r="CQ129" s="17" t="s">
        <v>364</v>
      </c>
      <c r="CR129" s="17">
        <v>0.3</v>
      </c>
      <c r="CS129" s="17" t="s">
        <v>24</v>
      </c>
      <c r="CT129" s="17" t="s">
        <v>1716</v>
      </c>
      <c r="CU129" s="17" t="s">
        <v>31</v>
      </c>
      <c r="CZ129" s="17" t="s">
        <v>24</v>
      </c>
      <c r="DA129" s="17" t="s">
        <v>24</v>
      </c>
      <c r="DB129" s="17" t="s">
        <v>24</v>
      </c>
      <c r="DC129" s="17" t="s">
        <v>24</v>
      </c>
    </row>
    <row r="130" spans="1:107" x14ac:dyDescent="0.25">
      <c r="A130" s="17" t="s">
        <v>1150</v>
      </c>
      <c r="B130" s="17" t="s">
        <v>923</v>
      </c>
      <c r="C130" s="17" t="s">
        <v>501</v>
      </c>
      <c r="D130" s="17" t="s">
        <v>170</v>
      </c>
      <c r="E130" s="17">
        <v>1400</v>
      </c>
      <c r="F130" s="17" t="s">
        <v>222</v>
      </c>
      <c r="G130" s="17" t="s">
        <v>383</v>
      </c>
      <c r="H130" s="17" t="s">
        <v>421</v>
      </c>
      <c r="I130" s="17" t="s">
        <v>565</v>
      </c>
      <c r="J130" s="17" t="s">
        <v>566</v>
      </c>
      <c r="K130" s="17">
        <v>5251000</v>
      </c>
      <c r="L130" s="17">
        <v>5251000</v>
      </c>
      <c r="M130" s="17">
        <v>1</v>
      </c>
      <c r="N130" s="17">
        <v>0</v>
      </c>
      <c r="O130" s="17">
        <v>0</v>
      </c>
      <c r="P130" s="17">
        <v>1</v>
      </c>
      <c r="Q130" s="17">
        <v>5251000</v>
      </c>
      <c r="R130" s="17" t="s">
        <v>384</v>
      </c>
      <c r="S130" s="17">
        <v>0</v>
      </c>
      <c r="T130" s="17">
        <v>3605000</v>
      </c>
      <c r="U130" s="17">
        <v>3605000</v>
      </c>
      <c r="V130" s="17">
        <v>0</v>
      </c>
      <c r="W130" s="17">
        <v>0</v>
      </c>
      <c r="X130" s="17">
        <v>0</v>
      </c>
      <c r="Y130" s="17">
        <v>3605000</v>
      </c>
      <c r="Z130" s="17">
        <v>0</v>
      </c>
      <c r="AA130" s="17" t="s">
        <v>23</v>
      </c>
      <c r="AB130" s="17" t="s">
        <v>350</v>
      </c>
      <c r="AC130" s="17" t="b">
        <v>1</v>
      </c>
      <c r="AD130" s="17">
        <v>0</v>
      </c>
      <c r="AE130" s="17" t="s">
        <v>23</v>
      </c>
      <c r="AF130" s="17" t="s">
        <v>23</v>
      </c>
      <c r="AG130" s="17" t="s">
        <v>223</v>
      </c>
      <c r="AH130" s="17">
        <v>45761</v>
      </c>
      <c r="AI130" s="17" t="s">
        <v>171</v>
      </c>
      <c r="AJ130" s="17" t="s">
        <v>172</v>
      </c>
      <c r="AK130" s="17" t="s">
        <v>173</v>
      </c>
      <c r="AL130" s="17" t="s">
        <v>2203</v>
      </c>
      <c r="AM130" s="17" t="s">
        <v>24</v>
      </c>
      <c r="AN130" s="17" t="s">
        <v>1003</v>
      </c>
      <c r="AO130" s="17" t="s">
        <v>1004</v>
      </c>
      <c r="AP130" s="17" t="s">
        <v>423</v>
      </c>
      <c r="AQ130" s="17" t="s">
        <v>24</v>
      </c>
      <c r="AR130" s="17" t="s">
        <v>549</v>
      </c>
      <c r="AS130" s="17" t="s">
        <v>352</v>
      </c>
      <c r="AT130" s="17" t="s">
        <v>353</v>
      </c>
      <c r="AU130" s="17" t="s">
        <v>353</v>
      </c>
      <c r="AV130" s="17" t="s">
        <v>373</v>
      </c>
      <c r="AX130" s="17" t="s">
        <v>396</v>
      </c>
      <c r="AY130" s="17" t="s">
        <v>24</v>
      </c>
      <c r="AZ130" s="17" t="s">
        <v>24</v>
      </c>
      <c r="BA130" s="17" t="s">
        <v>355</v>
      </c>
      <c r="BB130" s="17" t="s">
        <v>550</v>
      </c>
      <c r="BC130" s="17" t="s">
        <v>23</v>
      </c>
      <c r="BD130" s="17" t="s">
        <v>356</v>
      </c>
      <c r="BE130" s="17" t="s">
        <v>2204</v>
      </c>
      <c r="BF130" s="17" t="s">
        <v>551</v>
      </c>
      <c r="BH130" s="17">
        <v>53132</v>
      </c>
      <c r="BI130" s="17" t="s">
        <v>25</v>
      </c>
      <c r="BJ130" s="17" t="s">
        <v>25</v>
      </c>
      <c r="BK130" s="17" t="s">
        <v>25</v>
      </c>
      <c r="BL130" s="17" t="s">
        <v>35</v>
      </c>
      <c r="BM130" s="17">
        <v>0</v>
      </c>
      <c r="BN130" s="17">
        <v>0</v>
      </c>
      <c r="BO130" s="17">
        <v>0</v>
      </c>
      <c r="BP130" s="17" t="s">
        <v>36</v>
      </c>
      <c r="BQ130" s="17">
        <v>0</v>
      </c>
      <c r="BR130" s="17">
        <v>0</v>
      </c>
      <c r="BS130" s="17">
        <v>0</v>
      </c>
      <c r="BT130" s="17" t="s">
        <v>2205</v>
      </c>
      <c r="BU130" s="17">
        <v>0</v>
      </c>
      <c r="BV130" s="17">
        <v>0</v>
      </c>
      <c r="BW130" s="17">
        <v>0</v>
      </c>
      <c r="BX130" s="17" t="s">
        <v>575</v>
      </c>
      <c r="BY130" s="17" t="s">
        <v>1005</v>
      </c>
      <c r="BZ130" s="17">
        <v>1</v>
      </c>
      <c r="CA130" s="17" t="s">
        <v>1006</v>
      </c>
      <c r="CD130" s="17" t="s">
        <v>2206</v>
      </c>
      <c r="CE130" s="17" t="s">
        <v>2207</v>
      </c>
      <c r="CF130" s="17" t="s">
        <v>2208</v>
      </c>
      <c r="CG130" s="17" t="s">
        <v>30</v>
      </c>
      <c r="CH130" s="17" t="s">
        <v>357</v>
      </c>
      <c r="CI130" s="17" t="s">
        <v>418</v>
      </c>
      <c r="CJ130" s="17" t="s">
        <v>419</v>
      </c>
      <c r="CK130" s="17" t="s">
        <v>377</v>
      </c>
      <c r="CL130" s="17" t="s">
        <v>409</v>
      </c>
      <c r="CM130" s="17" t="s">
        <v>409</v>
      </c>
      <c r="CN130" s="17" t="s">
        <v>410</v>
      </c>
      <c r="CO130" s="17" t="s">
        <v>25</v>
      </c>
      <c r="CP130" s="17" t="s">
        <v>382</v>
      </c>
      <c r="CQ130" s="17" t="s">
        <v>364</v>
      </c>
      <c r="CR130" s="17">
        <v>0.9</v>
      </c>
      <c r="CS130" s="17" t="s">
        <v>24</v>
      </c>
      <c r="CT130" s="17" t="s">
        <v>1292</v>
      </c>
      <c r="CU130" s="17" t="s">
        <v>31</v>
      </c>
      <c r="CZ130" s="17" t="s">
        <v>24</v>
      </c>
      <c r="DA130" s="17" t="s">
        <v>24</v>
      </c>
      <c r="DB130" s="17" t="s">
        <v>24</v>
      </c>
      <c r="DC130" s="17" t="s">
        <v>24</v>
      </c>
    </row>
    <row r="131" spans="1:107" x14ac:dyDescent="0.25">
      <c r="A131" s="17" t="s">
        <v>1155</v>
      </c>
      <c r="B131" s="17" t="s">
        <v>923</v>
      </c>
      <c r="C131" s="17" t="s">
        <v>501</v>
      </c>
      <c r="D131" s="17" t="s">
        <v>170</v>
      </c>
      <c r="E131" s="17">
        <v>1400</v>
      </c>
      <c r="F131" s="17" t="s">
        <v>1025</v>
      </c>
      <c r="G131" s="17" t="s">
        <v>383</v>
      </c>
      <c r="H131" s="17" t="s">
        <v>421</v>
      </c>
      <c r="I131" s="17" t="s">
        <v>32</v>
      </c>
      <c r="J131" s="17" t="s">
        <v>32</v>
      </c>
      <c r="K131" s="17">
        <v>12710736</v>
      </c>
      <c r="L131" s="17">
        <v>12710736</v>
      </c>
      <c r="M131" s="17">
        <v>1</v>
      </c>
      <c r="N131" s="17">
        <v>0</v>
      </c>
      <c r="O131" s="17">
        <v>0</v>
      </c>
      <c r="P131" s="17">
        <v>1</v>
      </c>
      <c r="Q131" s="17">
        <v>12710736</v>
      </c>
      <c r="R131" s="17" t="s">
        <v>384</v>
      </c>
      <c r="S131" s="17">
        <v>0</v>
      </c>
      <c r="T131" s="17">
        <v>0</v>
      </c>
      <c r="U131" s="17">
        <v>0</v>
      </c>
      <c r="V131" s="17">
        <v>0</v>
      </c>
      <c r="W131" s="17">
        <v>0</v>
      </c>
      <c r="X131" s="17">
        <v>0</v>
      </c>
      <c r="Y131" s="17">
        <v>0</v>
      </c>
      <c r="Z131" s="17">
        <v>0</v>
      </c>
      <c r="AA131" s="17" t="s">
        <v>23</v>
      </c>
      <c r="AB131" s="17" t="s">
        <v>350</v>
      </c>
      <c r="AC131" s="17" t="b">
        <v>1</v>
      </c>
      <c r="AD131" s="17">
        <v>0</v>
      </c>
      <c r="AE131" s="17" t="s">
        <v>491</v>
      </c>
      <c r="AF131" s="17" t="s">
        <v>23</v>
      </c>
      <c r="AG131" s="17" t="s">
        <v>1026</v>
      </c>
      <c r="AH131" s="17">
        <v>45751</v>
      </c>
      <c r="AI131" s="17" t="s">
        <v>171</v>
      </c>
      <c r="AJ131" s="17" t="s">
        <v>172</v>
      </c>
      <c r="AK131" s="17" t="s">
        <v>173</v>
      </c>
      <c r="AL131" s="17" t="s">
        <v>2209</v>
      </c>
      <c r="AM131" s="17" t="s">
        <v>24</v>
      </c>
      <c r="AN131" s="17" t="s">
        <v>1027</v>
      </c>
      <c r="AO131" s="17" t="s">
        <v>2210</v>
      </c>
      <c r="AP131" s="17" t="s">
        <v>392</v>
      </c>
      <c r="AQ131" s="17" t="s">
        <v>1028</v>
      </c>
      <c r="AR131" s="17" t="s">
        <v>1029</v>
      </c>
      <c r="AS131" s="17" t="s">
        <v>352</v>
      </c>
      <c r="AT131" s="17" t="s">
        <v>353</v>
      </c>
      <c r="AU131" s="17" t="s">
        <v>353</v>
      </c>
      <c r="AV131" s="17" t="s">
        <v>373</v>
      </c>
      <c r="AX131" s="17" t="s">
        <v>354</v>
      </c>
      <c r="AY131" s="17" t="s">
        <v>24</v>
      </c>
      <c r="AZ131" s="17" t="s">
        <v>24</v>
      </c>
      <c r="BA131" s="17" t="s">
        <v>355</v>
      </c>
      <c r="BB131" s="17" t="s">
        <v>2211</v>
      </c>
      <c r="BC131" s="17" t="s">
        <v>23</v>
      </c>
      <c r="BD131" s="17" t="s">
        <v>356</v>
      </c>
      <c r="BE131" s="17" t="s">
        <v>2212</v>
      </c>
      <c r="BF131" s="17" t="s">
        <v>2213</v>
      </c>
      <c r="BH131" s="17">
        <v>53208</v>
      </c>
      <c r="BI131" s="17" t="s">
        <v>25</v>
      </c>
      <c r="BJ131" s="17" t="s">
        <v>25</v>
      </c>
      <c r="BK131" s="17" t="s">
        <v>25</v>
      </c>
      <c r="BL131" s="17" t="s">
        <v>201</v>
      </c>
      <c r="BM131" s="17">
        <v>0</v>
      </c>
      <c r="BN131" s="17">
        <v>0</v>
      </c>
      <c r="BO131" s="17">
        <v>0</v>
      </c>
      <c r="BP131" s="17" t="s">
        <v>27</v>
      </c>
      <c r="BQ131" s="17">
        <v>0</v>
      </c>
      <c r="BR131" s="17">
        <v>0</v>
      </c>
      <c r="BS131" s="17">
        <v>0</v>
      </c>
      <c r="BT131" s="17" t="s">
        <v>2214</v>
      </c>
      <c r="BU131" s="17">
        <v>0</v>
      </c>
      <c r="BV131" s="17">
        <v>0</v>
      </c>
      <c r="BW131" s="17">
        <v>0</v>
      </c>
      <c r="BX131" s="17" t="s">
        <v>623</v>
      </c>
      <c r="BY131" s="17" t="s">
        <v>1030</v>
      </c>
      <c r="BZ131" s="17">
        <v>1</v>
      </c>
      <c r="CA131" s="17" t="s">
        <v>1031</v>
      </c>
      <c r="CD131" s="17" t="s">
        <v>2215</v>
      </c>
      <c r="CE131" s="17" t="s">
        <v>53</v>
      </c>
      <c r="CF131" s="17" t="s">
        <v>1032</v>
      </c>
      <c r="CG131" s="17" t="s">
        <v>30</v>
      </c>
      <c r="CH131" s="17" t="s">
        <v>357</v>
      </c>
      <c r="CI131" s="17" t="s">
        <v>418</v>
      </c>
      <c r="CJ131" s="17" t="s">
        <v>358</v>
      </c>
      <c r="CK131" s="17" t="s">
        <v>377</v>
      </c>
      <c r="CL131" s="17" t="s">
        <v>388</v>
      </c>
      <c r="CM131" s="17" t="s">
        <v>385</v>
      </c>
      <c r="CN131" s="17" t="s">
        <v>367</v>
      </c>
      <c r="CO131" s="17" t="s">
        <v>25</v>
      </c>
      <c r="CP131" s="17" t="s">
        <v>382</v>
      </c>
      <c r="CQ131" s="17" t="s">
        <v>364</v>
      </c>
      <c r="CR131" s="17">
        <v>0.9</v>
      </c>
      <c r="CS131" s="17" t="s">
        <v>24</v>
      </c>
      <c r="CT131" s="17" t="s">
        <v>1716</v>
      </c>
      <c r="CU131" s="17" t="s">
        <v>31</v>
      </c>
      <c r="CZ131" s="17" t="s">
        <v>24</v>
      </c>
      <c r="DA131" s="17" t="s">
        <v>24</v>
      </c>
      <c r="DB131" s="17" t="s">
        <v>24</v>
      </c>
      <c r="DC131" s="17" t="s">
        <v>24</v>
      </c>
    </row>
    <row r="132" spans="1:107" x14ac:dyDescent="0.25">
      <c r="A132" s="17" t="s">
        <v>2216</v>
      </c>
      <c r="B132" s="17" t="s">
        <v>923</v>
      </c>
      <c r="C132" s="17" t="s">
        <v>501</v>
      </c>
      <c r="D132" s="17" t="s">
        <v>170</v>
      </c>
      <c r="E132" s="17">
        <v>1400</v>
      </c>
      <c r="F132" s="17" t="s">
        <v>2217</v>
      </c>
      <c r="G132" s="17" t="s">
        <v>383</v>
      </c>
      <c r="H132" s="17" t="s">
        <v>421</v>
      </c>
      <c r="I132" s="17" t="s">
        <v>32</v>
      </c>
      <c r="J132" s="17" t="s">
        <v>32</v>
      </c>
      <c r="K132" s="17">
        <v>1278370</v>
      </c>
      <c r="L132" s="17">
        <v>1278370</v>
      </c>
      <c r="M132" s="17">
        <v>1</v>
      </c>
      <c r="N132" s="17">
        <v>0</v>
      </c>
      <c r="O132" s="17">
        <v>0</v>
      </c>
      <c r="P132" s="17">
        <v>1</v>
      </c>
      <c r="Q132" s="17">
        <v>1278370</v>
      </c>
      <c r="R132" s="17" t="s">
        <v>384</v>
      </c>
      <c r="S132" s="17">
        <v>0</v>
      </c>
      <c r="T132" s="17">
        <v>0</v>
      </c>
      <c r="U132" s="17">
        <v>0</v>
      </c>
      <c r="V132" s="17">
        <v>0</v>
      </c>
      <c r="W132" s="17">
        <v>0</v>
      </c>
      <c r="X132" s="17">
        <v>0</v>
      </c>
      <c r="Y132" s="17">
        <v>0</v>
      </c>
      <c r="Z132" s="17">
        <v>0</v>
      </c>
      <c r="AA132" s="17" t="s">
        <v>23</v>
      </c>
      <c r="AB132" s="17" t="s">
        <v>350</v>
      </c>
      <c r="AC132" s="17" t="b">
        <v>1</v>
      </c>
      <c r="AD132" s="17">
        <v>0</v>
      </c>
      <c r="AE132" s="17" t="s">
        <v>23</v>
      </c>
      <c r="AF132" s="17" t="s">
        <v>23</v>
      </c>
      <c r="AG132" s="17" t="s">
        <v>2218</v>
      </c>
      <c r="AH132" s="17">
        <v>45756</v>
      </c>
      <c r="AI132" s="17" t="s">
        <v>171</v>
      </c>
      <c r="AJ132" s="17" t="s">
        <v>172</v>
      </c>
      <c r="AK132" s="17" t="s">
        <v>173</v>
      </c>
      <c r="AL132" s="17" t="s">
        <v>2219</v>
      </c>
      <c r="AM132" s="17" t="s">
        <v>24</v>
      </c>
      <c r="AN132" s="17" t="s">
        <v>2220</v>
      </c>
      <c r="AO132" s="17" t="s">
        <v>371</v>
      </c>
      <c r="AP132" s="17" t="s">
        <v>423</v>
      </c>
      <c r="AQ132" s="17" t="s">
        <v>2221</v>
      </c>
      <c r="AR132" s="17" t="s">
        <v>372</v>
      </c>
      <c r="AS132" s="17" t="s">
        <v>352</v>
      </c>
      <c r="AT132" s="17" t="s">
        <v>353</v>
      </c>
      <c r="AU132" s="17" t="s">
        <v>353</v>
      </c>
      <c r="AV132" s="17" t="s">
        <v>373</v>
      </c>
      <c r="AX132" s="17" t="s">
        <v>396</v>
      </c>
      <c r="AY132" s="17" t="s">
        <v>24</v>
      </c>
      <c r="AZ132" s="17" t="s">
        <v>24</v>
      </c>
      <c r="BA132" s="17" t="s">
        <v>355</v>
      </c>
      <c r="BB132" s="17" t="s">
        <v>2222</v>
      </c>
      <c r="BC132" s="17" t="s">
        <v>23</v>
      </c>
      <c r="BD132" s="17" t="s">
        <v>356</v>
      </c>
      <c r="BE132" s="17" t="s">
        <v>2223</v>
      </c>
      <c r="BF132" s="17" t="s">
        <v>2224</v>
      </c>
      <c r="BH132" s="17">
        <v>53224</v>
      </c>
      <c r="BI132" s="17" t="s">
        <v>25</v>
      </c>
      <c r="BJ132" s="17" t="s">
        <v>25</v>
      </c>
      <c r="BK132" s="17" t="s">
        <v>25</v>
      </c>
      <c r="BL132" s="17" t="s">
        <v>126</v>
      </c>
      <c r="BM132" s="17">
        <v>0</v>
      </c>
      <c r="BN132" s="17">
        <v>0</v>
      </c>
      <c r="BO132" s="17">
        <v>0</v>
      </c>
      <c r="BP132" s="17" t="s">
        <v>27</v>
      </c>
      <c r="BQ132" s="17">
        <v>0</v>
      </c>
      <c r="BR132" s="17">
        <v>0</v>
      </c>
      <c r="BS132" s="17">
        <v>0</v>
      </c>
      <c r="BT132" s="17" t="s">
        <v>2225</v>
      </c>
      <c r="BU132" s="17">
        <v>0</v>
      </c>
      <c r="BV132" s="17">
        <v>0</v>
      </c>
      <c r="BW132" s="17">
        <v>0</v>
      </c>
      <c r="BX132" s="17" t="s">
        <v>396</v>
      </c>
      <c r="BY132" s="17" t="s">
        <v>562</v>
      </c>
      <c r="BZ132" s="17">
        <v>0</v>
      </c>
      <c r="CA132" s="17" t="s">
        <v>563</v>
      </c>
      <c r="CD132" s="17" t="s">
        <v>2226</v>
      </c>
      <c r="CE132" s="17" t="s">
        <v>53</v>
      </c>
      <c r="CF132" s="17" t="s">
        <v>74</v>
      </c>
      <c r="CG132" s="17" t="s">
        <v>30</v>
      </c>
      <c r="CH132" s="17" t="s">
        <v>369</v>
      </c>
      <c r="CI132" s="17" t="s">
        <v>360</v>
      </c>
      <c r="CJ132" s="17" t="s">
        <v>360</v>
      </c>
      <c r="CK132" s="17" t="s">
        <v>377</v>
      </c>
      <c r="CL132" s="17" t="s">
        <v>388</v>
      </c>
      <c r="CM132" s="17" t="s">
        <v>388</v>
      </c>
      <c r="CN132" s="17" t="s">
        <v>362</v>
      </c>
      <c r="CO132" s="17" t="s">
        <v>25</v>
      </c>
      <c r="CP132" s="17" t="s">
        <v>382</v>
      </c>
      <c r="CQ132" s="17" t="s">
        <v>364</v>
      </c>
      <c r="CR132" s="17">
        <v>0.9</v>
      </c>
      <c r="CS132" s="17" t="s">
        <v>24</v>
      </c>
      <c r="CT132" s="17" t="s">
        <v>2227</v>
      </c>
      <c r="CU132" s="17" t="s">
        <v>31</v>
      </c>
      <c r="CZ132" s="17" t="s">
        <v>24</v>
      </c>
      <c r="DA132" s="17" t="s">
        <v>24</v>
      </c>
      <c r="DB132" s="17" t="s">
        <v>24</v>
      </c>
      <c r="DC132" s="17" t="s">
        <v>24</v>
      </c>
    </row>
    <row r="133" spans="1:107" x14ac:dyDescent="0.25">
      <c r="A133" s="17" t="s">
        <v>1135</v>
      </c>
      <c r="B133" s="17" t="s">
        <v>923</v>
      </c>
      <c r="C133" s="17" t="s">
        <v>501</v>
      </c>
      <c r="D133" s="17" t="s">
        <v>170</v>
      </c>
      <c r="E133" s="17">
        <v>1400</v>
      </c>
      <c r="F133" s="17" t="s">
        <v>175</v>
      </c>
      <c r="G133" s="17" t="s">
        <v>347</v>
      </c>
      <c r="H133" s="17" t="s">
        <v>348</v>
      </c>
      <c r="I133" s="17" t="s">
        <v>565</v>
      </c>
      <c r="J133" s="17" t="s">
        <v>566</v>
      </c>
      <c r="K133" s="17">
        <v>270430</v>
      </c>
      <c r="L133" s="17">
        <v>270430</v>
      </c>
      <c r="M133" s="17">
        <v>1</v>
      </c>
      <c r="N133" s="17">
        <v>0</v>
      </c>
      <c r="O133" s="17">
        <v>0</v>
      </c>
      <c r="P133" s="17">
        <v>1</v>
      </c>
      <c r="Q133" s="17">
        <v>270430</v>
      </c>
      <c r="R133" s="17" t="s">
        <v>384</v>
      </c>
      <c r="S133" s="17">
        <v>0</v>
      </c>
      <c r="T133" s="17">
        <v>1900000</v>
      </c>
      <c r="U133" s="17">
        <v>0</v>
      </c>
      <c r="V133" s="17">
        <v>1900000</v>
      </c>
      <c r="W133" s="17">
        <v>0</v>
      </c>
      <c r="X133" s="17">
        <v>0</v>
      </c>
      <c r="Y133" s="17">
        <v>1900000</v>
      </c>
      <c r="Z133" s="17">
        <v>0</v>
      </c>
      <c r="AA133" s="17" t="s">
        <v>23</v>
      </c>
      <c r="AB133" s="17" t="s">
        <v>350</v>
      </c>
      <c r="AC133" s="17" t="b">
        <v>1</v>
      </c>
      <c r="AD133" s="17">
        <v>0</v>
      </c>
      <c r="AE133" s="17" t="s">
        <v>23</v>
      </c>
      <c r="AF133" s="17" t="s">
        <v>23</v>
      </c>
      <c r="AG133" s="17" t="s">
        <v>176</v>
      </c>
      <c r="AH133" s="17">
        <v>45756</v>
      </c>
      <c r="AI133" s="17" t="s">
        <v>171</v>
      </c>
      <c r="AJ133" s="17" t="s">
        <v>172</v>
      </c>
      <c r="AK133" s="17" t="s">
        <v>173</v>
      </c>
      <c r="AL133" s="17" t="s">
        <v>2228</v>
      </c>
      <c r="AM133" s="17" t="s">
        <v>24</v>
      </c>
      <c r="AN133" s="17" t="s">
        <v>503</v>
      </c>
      <c r="AO133" s="17" t="s">
        <v>371</v>
      </c>
      <c r="AP133" s="17" t="s">
        <v>424</v>
      </c>
      <c r="AQ133" s="17" t="s">
        <v>931</v>
      </c>
      <c r="AR133" s="17" t="s">
        <v>504</v>
      </c>
      <c r="AS133" s="17" t="s">
        <v>352</v>
      </c>
      <c r="AT133" s="17" t="s">
        <v>353</v>
      </c>
      <c r="AU133" s="17" t="s">
        <v>505</v>
      </c>
      <c r="AV133" s="17" t="s">
        <v>373</v>
      </c>
      <c r="AX133" s="17" t="s">
        <v>396</v>
      </c>
      <c r="AY133" s="17" t="s">
        <v>24</v>
      </c>
      <c r="AZ133" s="17" t="s">
        <v>24</v>
      </c>
      <c r="BA133" s="17" t="s">
        <v>355</v>
      </c>
      <c r="BB133" s="17" t="s">
        <v>2229</v>
      </c>
      <c r="BC133" s="17" t="s">
        <v>24</v>
      </c>
      <c r="BD133" s="17" t="s">
        <v>356</v>
      </c>
      <c r="BE133" s="17" t="s">
        <v>2230</v>
      </c>
      <c r="BF133" s="17" t="s">
        <v>506</v>
      </c>
      <c r="BH133" s="17">
        <v>53202</v>
      </c>
      <c r="BI133" s="17" t="s">
        <v>25</v>
      </c>
      <c r="BJ133" s="17" t="s">
        <v>25</v>
      </c>
      <c r="BK133" s="17" t="s">
        <v>25</v>
      </c>
      <c r="BL133" s="17" t="s">
        <v>26</v>
      </c>
      <c r="BM133" s="17">
        <v>0</v>
      </c>
      <c r="BN133" s="17">
        <v>0</v>
      </c>
      <c r="BO133" s="17">
        <v>0</v>
      </c>
      <c r="BP133" s="17" t="s">
        <v>27</v>
      </c>
      <c r="BQ133" s="17">
        <v>0</v>
      </c>
      <c r="BR133" s="17">
        <v>0</v>
      </c>
      <c r="BS133" s="17">
        <v>0</v>
      </c>
      <c r="BT133" s="17" t="s">
        <v>177</v>
      </c>
      <c r="BU133" s="17">
        <v>0</v>
      </c>
      <c r="BV133" s="17">
        <v>0</v>
      </c>
      <c r="BW133" s="17">
        <v>0</v>
      </c>
      <c r="BX133" s="17" t="s">
        <v>575</v>
      </c>
      <c r="BY133" s="17" t="s">
        <v>932</v>
      </c>
      <c r="BZ133" s="17">
        <v>1</v>
      </c>
      <c r="CA133" s="17" t="s">
        <v>933</v>
      </c>
      <c r="CD133" s="17" t="s">
        <v>2231</v>
      </c>
      <c r="CE133" s="17" t="s">
        <v>167</v>
      </c>
      <c r="CF133" s="17" t="s">
        <v>934</v>
      </c>
      <c r="CG133" s="17" t="s">
        <v>30</v>
      </c>
      <c r="CH133" s="17" t="s">
        <v>357</v>
      </c>
      <c r="CI133" s="17" t="s">
        <v>375</v>
      </c>
      <c r="CJ133" s="17" t="s">
        <v>388</v>
      </c>
      <c r="CK133" s="17" t="s">
        <v>400</v>
      </c>
      <c r="CL133" s="17" t="s">
        <v>569</v>
      </c>
      <c r="CM133" s="17" t="s">
        <v>1222</v>
      </c>
      <c r="CN133" s="17" t="s">
        <v>367</v>
      </c>
      <c r="CO133" s="17" t="s">
        <v>25</v>
      </c>
      <c r="CP133" s="17" t="s">
        <v>368</v>
      </c>
      <c r="CQ133" s="17" t="s">
        <v>364</v>
      </c>
      <c r="CR133" s="17" t="s">
        <v>365</v>
      </c>
      <c r="CS133" s="17" t="s">
        <v>23</v>
      </c>
      <c r="CT133" s="17" t="s">
        <v>883</v>
      </c>
      <c r="CU133" s="17" t="s">
        <v>31</v>
      </c>
      <c r="CZ133" s="17" t="s">
        <v>24</v>
      </c>
      <c r="DA133" s="17" t="s">
        <v>24</v>
      </c>
      <c r="DB133" s="17" t="s">
        <v>24</v>
      </c>
      <c r="DC133" s="17" t="s">
        <v>24</v>
      </c>
    </row>
    <row r="134" spans="1:107" x14ac:dyDescent="0.25">
      <c r="A134" s="17" t="s">
        <v>1136</v>
      </c>
      <c r="B134" s="17" t="s">
        <v>923</v>
      </c>
      <c r="C134" s="17" t="s">
        <v>501</v>
      </c>
      <c r="D134" s="17" t="s">
        <v>170</v>
      </c>
      <c r="E134" s="17">
        <v>1400</v>
      </c>
      <c r="F134" s="17" t="s">
        <v>178</v>
      </c>
      <c r="G134" s="17" t="s">
        <v>347</v>
      </c>
      <c r="H134" s="17" t="s">
        <v>348</v>
      </c>
      <c r="I134" s="17" t="s">
        <v>565</v>
      </c>
      <c r="J134" s="17" t="s">
        <v>566</v>
      </c>
      <c r="K134" s="17">
        <v>270000</v>
      </c>
      <c r="L134" s="17">
        <v>270000</v>
      </c>
      <c r="M134" s="17">
        <v>1</v>
      </c>
      <c r="N134" s="17">
        <v>0</v>
      </c>
      <c r="O134" s="17">
        <v>0</v>
      </c>
      <c r="P134" s="17">
        <v>1</v>
      </c>
      <c r="Q134" s="17">
        <v>270000</v>
      </c>
      <c r="R134" s="17" t="s">
        <v>384</v>
      </c>
      <c r="S134" s="17">
        <v>0</v>
      </c>
      <c r="T134" s="17">
        <v>1900000</v>
      </c>
      <c r="U134" s="17">
        <v>0</v>
      </c>
      <c r="V134" s="17">
        <v>1900000</v>
      </c>
      <c r="W134" s="17">
        <v>0</v>
      </c>
      <c r="X134" s="17">
        <v>0</v>
      </c>
      <c r="Y134" s="17">
        <v>1900000</v>
      </c>
      <c r="Z134" s="17">
        <v>0</v>
      </c>
      <c r="AA134" s="17" t="s">
        <v>23</v>
      </c>
      <c r="AB134" s="17" t="s">
        <v>350</v>
      </c>
      <c r="AC134" s="17" t="b">
        <v>1</v>
      </c>
      <c r="AD134" s="17">
        <v>0</v>
      </c>
      <c r="AE134" s="17" t="s">
        <v>23</v>
      </c>
      <c r="AF134" s="17" t="s">
        <v>23</v>
      </c>
      <c r="AG134" s="17" t="s">
        <v>179</v>
      </c>
      <c r="AH134" s="17">
        <v>45751</v>
      </c>
      <c r="AI134" s="17" t="s">
        <v>171</v>
      </c>
      <c r="AJ134" s="17" t="s">
        <v>172</v>
      </c>
      <c r="AK134" s="17" t="s">
        <v>173</v>
      </c>
      <c r="AL134" s="17" t="s">
        <v>2232</v>
      </c>
      <c r="AM134" s="17" t="s">
        <v>24</v>
      </c>
      <c r="AN134" s="17" t="s">
        <v>507</v>
      </c>
      <c r="AO134" s="17" t="s">
        <v>371</v>
      </c>
      <c r="AP134" s="17" t="s">
        <v>493</v>
      </c>
      <c r="AQ134" s="17" t="s">
        <v>508</v>
      </c>
      <c r="AR134" s="17" t="s">
        <v>509</v>
      </c>
      <c r="AS134" s="17" t="s">
        <v>352</v>
      </c>
      <c r="AT134" s="17" t="s">
        <v>353</v>
      </c>
      <c r="AU134" s="17" t="s">
        <v>353</v>
      </c>
      <c r="AV134" s="17" t="s">
        <v>373</v>
      </c>
      <c r="AX134" s="17" t="s">
        <v>396</v>
      </c>
      <c r="AY134" s="17" t="s">
        <v>24</v>
      </c>
      <c r="AZ134" s="17" t="s">
        <v>24</v>
      </c>
      <c r="BA134" s="17" t="s">
        <v>355</v>
      </c>
      <c r="BB134" s="17" t="s">
        <v>510</v>
      </c>
      <c r="BC134" s="17" t="s">
        <v>24</v>
      </c>
      <c r="BD134" s="17" t="s">
        <v>356</v>
      </c>
      <c r="BE134" s="17" t="s">
        <v>2233</v>
      </c>
      <c r="BF134" s="17" t="s">
        <v>511</v>
      </c>
      <c r="BH134" s="17">
        <v>53227</v>
      </c>
      <c r="BI134" s="17" t="s">
        <v>25</v>
      </c>
      <c r="BJ134" s="17" t="s">
        <v>25</v>
      </c>
      <c r="BK134" s="17" t="s">
        <v>25</v>
      </c>
      <c r="BL134" s="17" t="s">
        <v>57</v>
      </c>
      <c r="BM134" s="17">
        <v>0</v>
      </c>
      <c r="BN134" s="17">
        <v>0</v>
      </c>
      <c r="BO134" s="17">
        <v>0</v>
      </c>
      <c r="BP134" s="17" t="s">
        <v>124</v>
      </c>
      <c r="BQ134" s="17">
        <v>0</v>
      </c>
      <c r="BR134" s="17">
        <v>0</v>
      </c>
      <c r="BS134" s="17">
        <v>0</v>
      </c>
      <c r="BT134" s="17" t="s">
        <v>180</v>
      </c>
      <c r="BU134" s="17">
        <v>0</v>
      </c>
      <c r="BV134" s="17">
        <v>0</v>
      </c>
      <c r="BW134" s="17">
        <v>0</v>
      </c>
      <c r="BX134" s="17" t="s">
        <v>575</v>
      </c>
      <c r="BY134" s="17" t="s">
        <v>935</v>
      </c>
      <c r="BZ134" s="17">
        <v>1</v>
      </c>
      <c r="CA134" s="17" t="s">
        <v>936</v>
      </c>
      <c r="CD134" s="17" t="s">
        <v>2234</v>
      </c>
      <c r="CE134" s="17" t="s">
        <v>929</v>
      </c>
      <c r="CF134" s="17" t="s">
        <v>876</v>
      </c>
      <c r="CG134" s="17" t="s">
        <v>30</v>
      </c>
      <c r="CH134" s="17" t="s">
        <v>357</v>
      </c>
      <c r="CI134" s="17" t="s">
        <v>375</v>
      </c>
      <c r="CJ134" s="17" t="s">
        <v>388</v>
      </c>
      <c r="CK134" s="17" t="s">
        <v>576</v>
      </c>
      <c r="CL134" s="17" t="s">
        <v>569</v>
      </c>
      <c r="CM134" s="17" t="s">
        <v>1222</v>
      </c>
      <c r="CN134" s="17" t="s">
        <v>367</v>
      </c>
      <c r="CO134" s="17" t="s">
        <v>25</v>
      </c>
      <c r="CP134" s="17" t="s">
        <v>368</v>
      </c>
      <c r="CQ134" s="17" t="s">
        <v>364</v>
      </c>
      <c r="CR134" s="17" t="s">
        <v>365</v>
      </c>
      <c r="CS134" s="17" t="s">
        <v>23</v>
      </c>
      <c r="CT134" s="17" t="s">
        <v>1528</v>
      </c>
      <c r="CU134" s="17" t="s">
        <v>31</v>
      </c>
      <c r="CZ134" s="17" t="s">
        <v>24</v>
      </c>
      <c r="DA134" s="17" t="s">
        <v>24</v>
      </c>
      <c r="DB134" s="17" t="s">
        <v>24</v>
      </c>
      <c r="DC134" s="17" t="s">
        <v>24</v>
      </c>
    </row>
    <row r="135" spans="1:107" x14ac:dyDescent="0.25">
      <c r="A135" s="17" t="s">
        <v>2235</v>
      </c>
      <c r="B135" s="17" t="s">
        <v>923</v>
      </c>
      <c r="C135" s="17" t="s">
        <v>501</v>
      </c>
      <c r="D135" s="17" t="s">
        <v>170</v>
      </c>
      <c r="E135" s="17">
        <v>1400</v>
      </c>
      <c r="F135" s="17" t="s">
        <v>2236</v>
      </c>
      <c r="G135" s="17" t="s">
        <v>383</v>
      </c>
      <c r="H135" s="17" t="s">
        <v>421</v>
      </c>
      <c r="I135" s="17" t="s">
        <v>32</v>
      </c>
      <c r="J135" s="17" t="s">
        <v>32</v>
      </c>
      <c r="K135" s="17">
        <v>1556810</v>
      </c>
      <c r="L135" s="17">
        <v>0</v>
      </c>
      <c r="M135" s="17">
        <v>0</v>
      </c>
      <c r="N135" s="17">
        <v>1556810</v>
      </c>
      <c r="O135" s="17">
        <v>2</v>
      </c>
      <c r="P135" s="17">
        <v>2</v>
      </c>
      <c r="Q135" s="17">
        <v>1556810</v>
      </c>
      <c r="R135" s="17" t="s">
        <v>349</v>
      </c>
      <c r="S135" s="17">
        <v>0</v>
      </c>
      <c r="T135" s="17">
        <v>0</v>
      </c>
      <c r="U135" s="17">
        <v>0</v>
      </c>
      <c r="V135" s="17">
        <v>0</v>
      </c>
      <c r="W135" s="17">
        <v>0</v>
      </c>
      <c r="X135" s="17">
        <v>0</v>
      </c>
      <c r="Y135" s="17">
        <v>0</v>
      </c>
      <c r="Z135" s="17">
        <v>0</v>
      </c>
      <c r="AA135" s="17" t="s">
        <v>23</v>
      </c>
      <c r="AB135" s="17" t="s">
        <v>350</v>
      </c>
      <c r="AC135" s="17" t="b">
        <v>1</v>
      </c>
      <c r="AD135" s="17">
        <v>0</v>
      </c>
      <c r="AE135" s="17" t="s">
        <v>491</v>
      </c>
      <c r="AF135" s="17" t="s">
        <v>23</v>
      </c>
      <c r="AG135" s="17" t="s">
        <v>2237</v>
      </c>
      <c r="AH135" s="17">
        <v>45756</v>
      </c>
      <c r="AI135" s="17" t="s">
        <v>171</v>
      </c>
      <c r="AJ135" s="17" t="s">
        <v>172</v>
      </c>
      <c r="AK135" s="17" t="s">
        <v>173</v>
      </c>
      <c r="AL135" s="17" t="s">
        <v>2238</v>
      </c>
      <c r="AM135" s="17" t="s">
        <v>24</v>
      </c>
      <c r="AN135" s="17" t="s">
        <v>2239</v>
      </c>
      <c r="AO135" s="17" t="s">
        <v>371</v>
      </c>
      <c r="AP135" s="17" t="s">
        <v>351</v>
      </c>
      <c r="AQ135" s="17" t="s">
        <v>2240</v>
      </c>
      <c r="AR135" s="17" t="s">
        <v>372</v>
      </c>
      <c r="AS135" s="17" t="s">
        <v>352</v>
      </c>
      <c r="AT135" s="17" t="s">
        <v>353</v>
      </c>
      <c r="AU135" s="17" t="s">
        <v>353</v>
      </c>
      <c r="AV135" s="17" t="s">
        <v>373</v>
      </c>
      <c r="AX135" s="17" t="s">
        <v>416</v>
      </c>
      <c r="AY135" s="17" t="s">
        <v>24</v>
      </c>
      <c r="AZ135" s="17" t="s">
        <v>24</v>
      </c>
      <c r="BA135" s="17" t="s">
        <v>355</v>
      </c>
      <c r="BB135" s="17" t="s">
        <v>2241</v>
      </c>
      <c r="BC135" s="17" t="s">
        <v>23</v>
      </c>
      <c r="BD135" s="17" t="s">
        <v>356</v>
      </c>
      <c r="BE135" s="17" t="s">
        <v>2242</v>
      </c>
      <c r="BF135" s="17" t="s">
        <v>2243</v>
      </c>
      <c r="BH135" s="17">
        <v>53132</v>
      </c>
      <c r="BI135" s="17" t="s">
        <v>25</v>
      </c>
      <c r="BJ135" s="17" t="s">
        <v>25</v>
      </c>
      <c r="BK135" s="17" t="s">
        <v>25</v>
      </c>
      <c r="BL135" s="17" t="s">
        <v>35</v>
      </c>
      <c r="BM135" s="17">
        <v>0</v>
      </c>
      <c r="BN135" s="17">
        <v>0</v>
      </c>
      <c r="BO135" s="17">
        <v>0</v>
      </c>
      <c r="BP135" s="17" t="s">
        <v>36</v>
      </c>
      <c r="BQ135" s="17">
        <v>0</v>
      </c>
      <c r="BR135" s="17">
        <v>0</v>
      </c>
      <c r="BS135" s="17">
        <v>0</v>
      </c>
      <c r="BT135" s="17" t="s">
        <v>2244</v>
      </c>
      <c r="BU135" s="17">
        <v>0</v>
      </c>
      <c r="BV135" s="17">
        <v>0</v>
      </c>
      <c r="BW135" s="17">
        <v>0</v>
      </c>
      <c r="BX135" s="17" t="s">
        <v>396</v>
      </c>
      <c r="BY135" s="17" t="s">
        <v>562</v>
      </c>
      <c r="BZ135" s="17">
        <v>0</v>
      </c>
      <c r="CA135" s="17" t="s">
        <v>563</v>
      </c>
      <c r="CD135" s="17" t="s">
        <v>2245</v>
      </c>
      <c r="CE135" s="17" t="s">
        <v>53</v>
      </c>
      <c r="CF135" s="17" t="s">
        <v>2246</v>
      </c>
      <c r="CG135" s="17" t="s">
        <v>30</v>
      </c>
      <c r="CH135" s="17" t="s">
        <v>357</v>
      </c>
      <c r="CI135" s="17" t="s">
        <v>358</v>
      </c>
      <c r="CJ135" s="17" t="s">
        <v>360</v>
      </c>
      <c r="CK135" s="17" t="s">
        <v>377</v>
      </c>
      <c r="CL135" s="17" t="s">
        <v>376</v>
      </c>
      <c r="CM135" s="17" t="s">
        <v>388</v>
      </c>
      <c r="CN135" s="17" t="s">
        <v>370</v>
      </c>
      <c r="CO135" s="17" t="s">
        <v>25</v>
      </c>
      <c r="CP135" s="17" t="s">
        <v>363</v>
      </c>
      <c r="CQ135" s="17" t="s">
        <v>364</v>
      </c>
      <c r="CR135" s="17">
        <v>0.9</v>
      </c>
      <c r="CS135" s="17" t="s">
        <v>24</v>
      </c>
      <c r="CT135" s="17" t="s">
        <v>1265</v>
      </c>
      <c r="CU135" s="17" t="s">
        <v>31</v>
      </c>
      <c r="CZ135" s="17" t="s">
        <v>24</v>
      </c>
      <c r="DA135" s="17" t="s">
        <v>24</v>
      </c>
      <c r="DB135" s="17" t="s">
        <v>24</v>
      </c>
      <c r="DC135" s="17" t="s">
        <v>24</v>
      </c>
    </row>
    <row r="136" spans="1:107" x14ac:dyDescent="0.25">
      <c r="A136" s="17" t="s">
        <v>2247</v>
      </c>
      <c r="B136" s="17" t="s">
        <v>923</v>
      </c>
      <c r="C136" s="17" t="s">
        <v>501</v>
      </c>
      <c r="D136" s="17" t="s">
        <v>170</v>
      </c>
      <c r="E136" s="17">
        <v>1400</v>
      </c>
      <c r="F136" s="17" t="s">
        <v>2248</v>
      </c>
      <c r="G136" s="17" t="s">
        <v>565</v>
      </c>
      <c r="H136" s="17" t="s">
        <v>566</v>
      </c>
      <c r="I136" s="17" t="s">
        <v>32</v>
      </c>
      <c r="J136" s="17" t="s">
        <v>32</v>
      </c>
      <c r="K136" s="17">
        <v>954420</v>
      </c>
      <c r="L136" s="17">
        <v>954420</v>
      </c>
      <c r="M136" s="17">
        <v>1</v>
      </c>
      <c r="N136" s="17">
        <v>0</v>
      </c>
      <c r="O136" s="17">
        <v>0</v>
      </c>
      <c r="P136" s="17">
        <v>1</v>
      </c>
      <c r="Q136" s="17">
        <v>954420</v>
      </c>
      <c r="R136" s="17" t="s">
        <v>384</v>
      </c>
      <c r="S136" s="17">
        <v>0</v>
      </c>
      <c r="T136" s="17">
        <v>0</v>
      </c>
      <c r="U136" s="17">
        <v>0</v>
      </c>
      <c r="V136" s="17">
        <v>0</v>
      </c>
      <c r="W136" s="17">
        <v>0</v>
      </c>
      <c r="X136" s="17">
        <v>0</v>
      </c>
      <c r="Y136" s="17">
        <v>0</v>
      </c>
      <c r="Z136" s="17">
        <v>0</v>
      </c>
      <c r="AA136" s="17" t="s">
        <v>23</v>
      </c>
      <c r="AB136" s="17" t="s">
        <v>350</v>
      </c>
      <c r="AC136" s="17" t="b">
        <v>1</v>
      </c>
      <c r="AD136" s="17">
        <v>0</v>
      </c>
      <c r="AE136" s="17" t="s">
        <v>23</v>
      </c>
      <c r="AF136" s="17" t="s">
        <v>23</v>
      </c>
      <c r="AG136" s="17" t="s">
        <v>2249</v>
      </c>
      <c r="AH136" s="17">
        <v>45751</v>
      </c>
      <c r="AI136" s="17" t="s">
        <v>171</v>
      </c>
      <c r="AJ136" s="17" t="s">
        <v>172</v>
      </c>
      <c r="AK136" s="17" t="s">
        <v>173</v>
      </c>
      <c r="AL136" s="17" t="s">
        <v>2250</v>
      </c>
      <c r="AM136" s="17" t="s">
        <v>24</v>
      </c>
      <c r="AN136" s="17" t="s">
        <v>2251</v>
      </c>
      <c r="AO136" s="17" t="s">
        <v>2252</v>
      </c>
      <c r="AP136" s="17" t="s">
        <v>351</v>
      </c>
      <c r="AQ136" s="17" t="s">
        <v>2253</v>
      </c>
      <c r="AR136" s="17" t="s">
        <v>2254</v>
      </c>
      <c r="AS136" s="17" t="s">
        <v>352</v>
      </c>
      <c r="AT136" s="17" t="s">
        <v>353</v>
      </c>
      <c r="AU136" s="17" t="s">
        <v>353</v>
      </c>
      <c r="AV136" s="17" t="s">
        <v>373</v>
      </c>
      <c r="AX136" s="17" t="s">
        <v>416</v>
      </c>
      <c r="AY136" s="17" t="s">
        <v>24</v>
      </c>
      <c r="AZ136" s="17" t="s">
        <v>24</v>
      </c>
      <c r="BA136" s="17" t="s">
        <v>355</v>
      </c>
      <c r="BB136" s="17" t="s">
        <v>2255</v>
      </c>
      <c r="BC136" s="17" t="s">
        <v>23</v>
      </c>
      <c r="BD136" s="17" t="s">
        <v>356</v>
      </c>
      <c r="BE136" s="17" t="s">
        <v>2256</v>
      </c>
      <c r="BF136" s="17" t="s">
        <v>379</v>
      </c>
      <c r="BH136" s="17">
        <v>53227</v>
      </c>
      <c r="BI136" s="17" t="s">
        <v>25</v>
      </c>
      <c r="BJ136" s="17" t="s">
        <v>25</v>
      </c>
      <c r="BK136" s="17" t="s">
        <v>25</v>
      </c>
      <c r="BL136" s="17" t="s">
        <v>57</v>
      </c>
      <c r="BM136" s="17">
        <v>0</v>
      </c>
      <c r="BN136" s="17">
        <v>0</v>
      </c>
      <c r="BO136" s="17">
        <v>0</v>
      </c>
      <c r="BP136" s="17" t="s">
        <v>124</v>
      </c>
      <c r="BQ136" s="17">
        <v>0</v>
      </c>
      <c r="BR136" s="17">
        <v>0</v>
      </c>
      <c r="BS136" s="17">
        <v>0</v>
      </c>
      <c r="BT136" s="17" t="s">
        <v>180</v>
      </c>
      <c r="BU136" s="17">
        <v>0</v>
      </c>
      <c r="BV136" s="17">
        <v>0</v>
      </c>
      <c r="BW136" s="17">
        <v>0</v>
      </c>
      <c r="BX136" s="17" t="s">
        <v>396</v>
      </c>
      <c r="BY136" s="17" t="s">
        <v>562</v>
      </c>
      <c r="BZ136" s="17">
        <v>0</v>
      </c>
      <c r="CA136" s="17" t="s">
        <v>563</v>
      </c>
      <c r="CD136" s="17" t="s">
        <v>2257</v>
      </c>
      <c r="CE136" s="17" t="s">
        <v>53</v>
      </c>
      <c r="CF136" s="17" t="s">
        <v>1331</v>
      </c>
      <c r="CG136" s="17" t="s">
        <v>30</v>
      </c>
      <c r="CH136" s="17" t="s">
        <v>357</v>
      </c>
      <c r="CI136" s="17" t="s">
        <v>359</v>
      </c>
      <c r="CJ136" s="17" t="s">
        <v>366</v>
      </c>
      <c r="CK136" s="17" t="s">
        <v>377</v>
      </c>
      <c r="CL136" s="17" t="s">
        <v>376</v>
      </c>
      <c r="CM136" s="17" t="s">
        <v>388</v>
      </c>
      <c r="CN136" s="17" t="s">
        <v>370</v>
      </c>
      <c r="CO136" s="17" t="s">
        <v>25</v>
      </c>
      <c r="CP136" s="17" t="s">
        <v>382</v>
      </c>
      <c r="CQ136" s="17" t="s">
        <v>364</v>
      </c>
      <c r="CR136" s="17">
        <v>0.9</v>
      </c>
      <c r="CS136" s="17" t="s">
        <v>24</v>
      </c>
      <c r="CT136" s="17" t="s">
        <v>1500</v>
      </c>
      <c r="CU136" s="17" t="s">
        <v>31</v>
      </c>
      <c r="CZ136" s="17" t="s">
        <v>24</v>
      </c>
      <c r="DA136" s="17" t="s">
        <v>24</v>
      </c>
      <c r="DB136" s="17" t="s">
        <v>24</v>
      </c>
      <c r="DC136" s="17" t="s">
        <v>24</v>
      </c>
    </row>
    <row r="137" spans="1:107" x14ac:dyDescent="0.25">
      <c r="A137" s="17" t="s">
        <v>2258</v>
      </c>
      <c r="B137" s="17" t="s">
        <v>923</v>
      </c>
      <c r="C137" s="17" t="s">
        <v>501</v>
      </c>
      <c r="D137" s="17" t="s">
        <v>170</v>
      </c>
      <c r="E137" s="17">
        <v>1400</v>
      </c>
      <c r="F137" s="17" t="s">
        <v>181</v>
      </c>
      <c r="G137" s="17" t="s">
        <v>383</v>
      </c>
      <c r="H137" s="17" t="s">
        <v>421</v>
      </c>
      <c r="I137" s="17" t="s">
        <v>32</v>
      </c>
      <c r="J137" s="17" t="s">
        <v>32</v>
      </c>
      <c r="K137" s="17">
        <v>18129970</v>
      </c>
      <c r="L137" s="17">
        <v>18129970</v>
      </c>
      <c r="M137" s="17">
        <v>1</v>
      </c>
      <c r="N137" s="17">
        <v>0</v>
      </c>
      <c r="O137" s="17">
        <v>0</v>
      </c>
      <c r="P137" s="17">
        <v>1</v>
      </c>
      <c r="Q137" s="17">
        <v>18129970</v>
      </c>
      <c r="R137" s="17" t="s">
        <v>384</v>
      </c>
      <c r="S137" s="17">
        <v>0</v>
      </c>
      <c r="T137" s="17">
        <v>0</v>
      </c>
      <c r="U137" s="17">
        <v>0</v>
      </c>
      <c r="V137" s="17">
        <v>0</v>
      </c>
      <c r="W137" s="17">
        <v>0</v>
      </c>
      <c r="X137" s="17">
        <v>0</v>
      </c>
      <c r="Y137" s="17">
        <v>0</v>
      </c>
      <c r="Z137" s="17">
        <v>0</v>
      </c>
      <c r="AA137" s="17" t="s">
        <v>23</v>
      </c>
      <c r="AB137" s="17" t="s">
        <v>350</v>
      </c>
      <c r="AC137" s="17" t="b">
        <v>1</v>
      </c>
      <c r="AD137" s="17">
        <v>0</v>
      </c>
      <c r="AE137" s="17" t="s">
        <v>23</v>
      </c>
      <c r="AF137" s="17" t="s">
        <v>23</v>
      </c>
      <c r="AG137" s="17" t="s">
        <v>2259</v>
      </c>
      <c r="AH137" s="17">
        <v>45756</v>
      </c>
      <c r="AI137" s="17" t="s">
        <v>171</v>
      </c>
      <c r="AJ137" s="17" t="s">
        <v>172</v>
      </c>
      <c r="AK137" s="17" t="s">
        <v>173</v>
      </c>
      <c r="AL137" s="17" t="s">
        <v>2260</v>
      </c>
      <c r="AM137" s="17" t="s">
        <v>24</v>
      </c>
      <c r="AN137" s="17" t="s">
        <v>512</v>
      </c>
      <c r="AO137" s="17" t="s">
        <v>371</v>
      </c>
      <c r="AP137" s="17" t="s">
        <v>423</v>
      </c>
      <c r="AQ137" s="17" t="s">
        <v>937</v>
      </c>
      <c r="AR137" s="17" t="s">
        <v>938</v>
      </c>
      <c r="AS137" s="17" t="s">
        <v>352</v>
      </c>
      <c r="AT137" s="17" t="s">
        <v>353</v>
      </c>
      <c r="AU137" s="17" t="s">
        <v>939</v>
      </c>
      <c r="AV137" s="17" t="s">
        <v>373</v>
      </c>
      <c r="AX137" s="17" t="s">
        <v>396</v>
      </c>
      <c r="AY137" s="17" t="s">
        <v>24</v>
      </c>
      <c r="AZ137" s="17" t="s">
        <v>24</v>
      </c>
      <c r="BA137" s="17" t="s">
        <v>355</v>
      </c>
      <c r="BB137" s="17" t="s">
        <v>940</v>
      </c>
      <c r="BC137" s="17" t="s">
        <v>24</v>
      </c>
      <c r="BD137" s="17" t="s">
        <v>356</v>
      </c>
      <c r="BE137" s="17" t="s">
        <v>2230</v>
      </c>
      <c r="BF137" s="17" t="s">
        <v>941</v>
      </c>
      <c r="BH137" s="17">
        <v>53207</v>
      </c>
      <c r="BI137" s="17" t="s">
        <v>25</v>
      </c>
      <c r="BJ137" s="17" t="s">
        <v>25</v>
      </c>
      <c r="BK137" s="17" t="s">
        <v>25</v>
      </c>
      <c r="BL137" s="17" t="s">
        <v>105</v>
      </c>
      <c r="BM137" s="17">
        <v>0</v>
      </c>
      <c r="BN137" s="17">
        <v>0</v>
      </c>
      <c r="BO137" s="17">
        <v>0</v>
      </c>
      <c r="BP137" s="17" t="s">
        <v>27</v>
      </c>
      <c r="BQ137" s="17">
        <v>0</v>
      </c>
      <c r="BR137" s="17">
        <v>0</v>
      </c>
      <c r="BS137" s="17">
        <v>0</v>
      </c>
      <c r="BT137" s="17" t="s">
        <v>2261</v>
      </c>
      <c r="BU137" s="17">
        <v>0</v>
      </c>
      <c r="BV137" s="17">
        <v>0</v>
      </c>
      <c r="BW137" s="17">
        <v>0</v>
      </c>
      <c r="BX137" s="17" t="s">
        <v>575</v>
      </c>
      <c r="BY137" s="17" t="s">
        <v>942</v>
      </c>
      <c r="BZ137" s="17">
        <v>1</v>
      </c>
      <c r="CA137" s="17" t="s">
        <v>943</v>
      </c>
      <c r="CD137" s="17" t="s">
        <v>2262</v>
      </c>
      <c r="CE137" s="17" t="s">
        <v>32</v>
      </c>
      <c r="CF137" s="17" t="s">
        <v>944</v>
      </c>
      <c r="CG137" s="17" t="s">
        <v>30</v>
      </c>
      <c r="CH137" s="17" t="s">
        <v>357</v>
      </c>
      <c r="CI137" s="17" t="s">
        <v>358</v>
      </c>
      <c r="CJ137" s="17" t="s">
        <v>377</v>
      </c>
      <c r="CK137" s="17" t="s">
        <v>377</v>
      </c>
      <c r="CL137" s="17" t="s">
        <v>388</v>
      </c>
      <c r="CM137" s="17" t="s">
        <v>385</v>
      </c>
      <c r="CN137" s="17" t="s">
        <v>410</v>
      </c>
      <c r="CO137" s="17" t="s">
        <v>25</v>
      </c>
      <c r="CP137" s="17" t="s">
        <v>363</v>
      </c>
      <c r="CQ137" s="17" t="s">
        <v>364</v>
      </c>
      <c r="CR137" s="17">
        <v>0.9</v>
      </c>
      <c r="CS137" s="17" t="s">
        <v>24</v>
      </c>
      <c r="CT137" s="17" t="s">
        <v>1489</v>
      </c>
      <c r="CU137" s="17" t="s">
        <v>31</v>
      </c>
      <c r="CZ137" s="17" t="s">
        <v>24</v>
      </c>
      <c r="DA137" s="17" t="s">
        <v>24</v>
      </c>
      <c r="DB137" s="17" t="s">
        <v>24</v>
      </c>
      <c r="DC137" s="17" t="s">
        <v>24</v>
      </c>
    </row>
    <row r="138" spans="1:107" x14ac:dyDescent="0.25">
      <c r="A138" s="17" t="s">
        <v>1137</v>
      </c>
      <c r="B138" s="17" t="s">
        <v>923</v>
      </c>
      <c r="C138" s="17" t="s">
        <v>501</v>
      </c>
      <c r="D138" s="17" t="s">
        <v>170</v>
      </c>
      <c r="E138" s="17">
        <v>1400</v>
      </c>
      <c r="F138" s="17" t="s">
        <v>182</v>
      </c>
      <c r="G138" s="17" t="s">
        <v>347</v>
      </c>
      <c r="H138" s="17" t="s">
        <v>348</v>
      </c>
      <c r="I138" s="17" t="s">
        <v>32</v>
      </c>
      <c r="J138" s="17" t="s">
        <v>32</v>
      </c>
      <c r="K138" s="17">
        <v>1294090</v>
      </c>
      <c r="L138" s="17">
        <v>0</v>
      </c>
      <c r="M138" s="17">
        <v>0</v>
      </c>
      <c r="N138" s="17">
        <v>1294090</v>
      </c>
      <c r="O138" s="17">
        <v>2</v>
      </c>
      <c r="P138" s="17">
        <v>2</v>
      </c>
      <c r="Q138" s="17">
        <v>1294090</v>
      </c>
      <c r="R138" s="17" t="s">
        <v>349</v>
      </c>
      <c r="S138" s="17">
        <v>0</v>
      </c>
      <c r="T138" s="17">
        <v>0</v>
      </c>
      <c r="U138" s="17">
        <v>0</v>
      </c>
      <c r="V138" s="17">
        <v>0</v>
      </c>
      <c r="W138" s="17">
        <v>0</v>
      </c>
      <c r="X138" s="17">
        <v>0</v>
      </c>
      <c r="Y138" s="17">
        <v>0</v>
      </c>
      <c r="Z138" s="17">
        <v>0</v>
      </c>
      <c r="AA138" s="17" t="s">
        <v>23</v>
      </c>
      <c r="AB138" s="17" t="s">
        <v>350</v>
      </c>
      <c r="AC138" s="17" t="b">
        <v>1</v>
      </c>
      <c r="AD138" s="17">
        <v>0</v>
      </c>
      <c r="AE138" s="17" t="s">
        <v>491</v>
      </c>
      <c r="AF138" s="17" t="s">
        <v>23</v>
      </c>
      <c r="AG138" s="17" t="s">
        <v>183</v>
      </c>
      <c r="AH138" s="17">
        <v>45763</v>
      </c>
      <c r="AI138" s="17" t="s">
        <v>171</v>
      </c>
      <c r="AJ138" s="17" t="s">
        <v>172</v>
      </c>
      <c r="AK138" s="17" t="s">
        <v>173</v>
      </c>
      <c r="AL138" s="17" t="s">
        <v>2263</v>
      </c>
      <c r="AM138" s="17" t="s">
        <v>23</v>
      </c>
      <c r="AN138" s="17" t="s">
        <v>2264</v>
      </c>
      <c r="AO138" s="17" t="s">
        <v>513</v>
      </c>
      <c r="AP138" s="17" t="s">
        <v>392</v>
      </c>
      <c r="AQ138" s="17" t="s">
        <v>514</v>
      </c>
      <c r="AR138" s="17" t="s">
        <v>945</v>
      </c>
      <c r="AS138" s="17" t="s">
        <v>352</v>
      </c>
      <c r="AT138" s="17" t="s">
        <v>353</v>
      </c>
      <c r="AU138" s="17" t="s">
        <v>353</v>
      </c>
      <c r="AV138" s="17" t="s">
        <v>373</v>
      </c>
      <c r="AX138" s="17" t="s">
        <v>354</v>
      </c>
      <c r="AY138" s="17" t="s">
        <v>24</v>
      </c>
      <c r="AZ138" s="17" t="s">
        <v>24</v>
      </c>
      <c r="BA138" s="17" t="s">
        <v>355</v>
      </c>
      <c r="BB138" s="17" t="s">
        <v>2265</v>
      </c>
      <c r="BC138" s="17" t="s">
        <v>24</v>
      </c>
      <c r="BD138" s="17" t="s">
        <v>356</v>
      </c>
      <c r="BE138" s="17" t="s">
        <v>2266</v>
      </c>
      <c r="BF138" s="17" t="s">
        <v>515</v>
      </c>
      <c r="BH138" s="17">
        <v>53215</v>
      </c>
      <c r="BI138" s="17" t="s">
        <v>25</v>
      </c>
      <c r="BJ138" s="17" t="s">
        <v>25</v>
      </c>
      <c r="BK138" s="17" t="s">
        <v>25</v>
      </c>
      <c r="BL138" s="17" t="s">
        <v>184</v>
      </c>
      <c r="BM138" s="17">
        <v>0</v>
      </c>
      <c r="BN138" s="17">
        <v>0</v>
      </c>
      <c r="BO138" s="17">
        <v>0</v>
      </c>
      <c r="BP138" s="17" t="s">
        <v>27</v>
      </c>
      <c r="BQ138" s="17">
        <v>0</v>
      </c>
      <c r="BR138" s="17">
        <v>0</v>
      </c>
      <c r="BS138" s="17">
        <v>0</v>
      </c>
      <c r="BT138" s="17" t="s">
        <v>185</v>
      </c>
      <c r="BU138" s="17">
        <v>0</v>
      </c>
      <c r="BV138" s="17">
        <v>0</v>
      </c>
      <c r="BW138" s="17">
        <v>0</v>
      </c>
      <c r="BX138" s="17" t="s">
        <v>642</v>
      </c>
      <c r="BY138" s="17" t="s">
        <v>946</v>
      </c>
      <c r="BZ138" s="17">
        <v>1</v>
      </c>
      <c r="CA138" s="17" t="s">
        <v>947</v>
      </c>
      <c r="CD138" s="17" t="s">
        <v>948</v>
      </c>
      <c r="CE138" s="17" t="s">
        <v>949</v>
      </c>
      <c r="CF138" s="17" t="s">
        <v>2267</v>
      </c>
      <c r="CG138" s="17" t="s">
        <v>30</v>
      </c>
      <c r="CH138" s="17" t="s">
        <v>357</v>
      </c>
      <c r="CI138" s="17" t="s">
        <v>388</v>
      </c>
      <c r="CJ138" s="17" t="s">
        <v>399</v>
      </c>
      <c r="CK138" s="17" t="s">
        <v>576</v>
      </c>
      <c r="CL138" s="17" t="s">
        <v>1221</v>
      </c>
      <c r="CM138" s="17" t="s">
        <v>569</v>
      </c>
      <c r="CN138" s="17" t="s">
        <v>370</v>
      </c>
      <c r="CO138" s="17" t="s">
        <v>25</v>
      </c>
      <c r="CP138" s="17" t="s">
        <v>382</v>
      </c>
      <c r="CQ138" s="17" t="s">
        <v>364</v>
      </c>
      <c r="CR138" s="17">
        <v>0.9</v>
      </c>
      <c r="CS138" s="17" t="s">
        <v>23</v>
      </c>
      <c r="CT138" s="17" t="s">
        <v>1265</v>
      </c>
      <c r="CU138" s="17" t="s">
        <v>31</v>
      </c>
      <c r="CZ138" s="17" t="s">
        <v>24</v>
      </c>
      <c r="DA138" s="17" t="s">
        <v>24</v>
      </c>
      <c r="DB138" s="17" t="s">
        <v>24</v>
      </c>
      <c r="DC138" s="17" t="s">
        <v>24</v>
      </c>
    </row>
    <row r="139" spans="1:107" x14ac:dyDescent="0.25">
      <c r="A139" s="17" t="s">
        <v>2268</v>
      </c>
      <c r="B139" s="17" t="s">
        <v>923</v>
      </c>
      <c r="C139" s="17" t="s">
        <v>501</v>
      </c>
      <c r="D139" s="17" t="s">
        <v>170</v>
      </c>
      <c r="E139" s="17">
        <v>1400</v>
      </c>
      <c r="F139" s="17" t="s">
        <v>2269</v>
      </c>
      <c r="G139" s="17" t="s">
        <v>565</v>
      </c>
      <c r="H139" s="17" t="s">
        <v>566</v>
      </c>
      <c r="I139" s="17" t="s">
        <v>32</v>
      </c>
      <c r="J139" s="17" t="s">
        <v>32</v>
      </c>
      <c r="K139" s="17">
        <v>443940</v>
      </c>
      <c r="L139" s="17">
        <v>443940</v>
      </c>
      <c r="M139" s="17">
        <v>1</v>
      </c>
      <c r="N139" s="17">
        <v>0</v>
      </c>
      <c r="O139" s="17">
        <v>0</v>
      </c>
      <c r="P139" s="17">
        <v>1</v>
      </c>
      <c r="Q139" s="17">
        <v>443940</v>
      </c>
      <c r="R139" s="17" t="s">
        <v>384</v>
      </c>
      <c r="S139" s="17">
        <v>0</v>
      </c>
      <c r="T139" s="17">
        <v>0</v>
      </c>
      <c r="U139" s="17">
        <v>0</v>
      </c>
      <c r="V139" s="17">
        <v>0</v>
      </c>
      <c r="W139" s="17">
        <v>0</v>
      </c>
      <c r="X139" s="17">
        <v>0</v>
      </c>
      <c r="Y139" s="17">
        <v>0</v>
      </c>
      <c r="Z139" s="17">
        <v>0</v>
      </c>
      <c r="AA139" s="17" t="s">
        <v>23</v>
      </c>
      <c r="AB139" s="17" t="s">
        <v>350</v>
      </c>
      <c r="AC139" s="17" t="b">
        <v>1</v>
      </c>
      <c r="AD139" s="17">
        <v>0</v>
      </c>
      <c r="AE139" s="17" t="s">
        <v>23</v>
      </c>
      <c r="AF139" s="17" t="s">
        <v>23</v>
      </c>
      <c r="AG139" s="17" t="s">
        <v>2270</v>
      </c>
      <c r="AH139" s="17">
        <v>45758</v>
      </c>
      <c r="AI139" s="17" t="s">
        <v>171</v>
      </c>
      <c r="AJ139" s="17" t="s">
        <v>172</v>
      </c>
      <c r="AK139" s="17" t="s">
        <v>173</v>
      </c>
      <c r="AL139" s="17" t="s">
        <v>2271</v>
      </c>
      <c r="AM139" s="17" t="s">
        <v>24</v>
      </c>
      <c r="AN139" s="17" t="s">
        <v>2272</v>
      </c>
      <c r="AO139" s="17" t="s">
        <v>2273</v>
      </c>
      <c r="AP139" s="17" t="s">
        <v>351</v>
      </c>
      <c r="AQ139" s="17" t="s">
        <v>2274</v>
      </c>
      <c r="AR139" s="17" t="s">
        <v>2275</v>
      </c>
      <c r="AS139" s="17" t="s">
        <v>352</v>
      </c>
      <c r="AT139" s="17" t="s">
        <v>353</v>
      </c>
      <c r="AU139" s="17" t="s">
        <v>353</v>
      </c>
      <c r="AV139" s="17" t="s">
        <v>373</v>
      </c>
      <c r="AX139" s="17" t="s">
        <v>416</v>
      </c>
      <c r="AY139" s="17" t="s">
        <v>24</v>
      </c>
      <c r="AZ139" s="17" t="s">
        <v>24</v>
      </c>
      <c r="BA139" s="17" t="s">
        <v>355</v>
      </c>
      <c r="BB139" s="17" t="s">
        <v>2276</v>
      </c>
      <c r="BC139" s="17" t="s">
        <v>23</v>
      </c>
      <c r="BD139" s="17" t="s">
        <v>356</v>
      </c>
      <c r="BE139" s="17" t="s">
        <v>2277</v>
      </c>
      <c r="BF139" s="17" t="s">
        <v>379</v>
      </c>
      <c r="BH139" s="17">
        <v>53209</v>
      </c>
      <c r="BI139" s="17" t="s">
        <v>25</v>
      </c>
      <c r="BJ139" s="17" t="s">
        <v>25</v>
      </c>
      <c r="BK139" s="17" t="s">
        <v>25</v>
      </c>
      <c r="BL139" s="17" t="s">
        <v>127</v>
      </c>
      <c r="BM139" s="17">
        <v>0</v>
      </c>
      <c r="BN139" s="17">
        <v>0</v>
      </c>
      <c r="BO139" s="17">
        <v>0</v>
      </c>
      <c r="BP139" s="17" t="s">
        <v>27</v>
      </c>
      <c r="BQ139" s="17">
        <v>0</v>
      </c>
      <c r="BR139" s="17">
        <v>0</v>
      </c>
      <c r="BS139" s="17">
        <v>0</v>
      </c>
      <c r="BT139" s="17" t="s">
        <v>2278</v>
      </c>
      <c r="BU139" s="17">
        <v>0</v>
      </c>
      <c r="BV139" s="17">
        <v>0</v>
      </c>
      <c r="BW139" s="17">
        <v>0</v>
      </c>
      <c r="BX139" s="17" t="s">
        <v>396</v>
      </c>
      <c r="BY139" s="17" t="s">
        <v>562</v>
      </c>
      <c r="BZ139" s="17">
        <v>0</v>
      </c>
      <c r="CA139" s="17" t="s">
        <v>563</v>
      </c>
      <c r="CD139" s="17" t="s">
        <v>2279</v>
      </c>
      <c r="CE139" s="17" t="s">
        <v>53</v>
      </c>
      <c r="CF139" s="17" t="s">
        <v>1331</v>
      </c>
      <c r="CG139" s="17" t="s">
        <v>30</v>
      </c>
      <c r="CH139" s="17" t="s">
        <v>357</v>
      </c>
      <c r="CI139" s="17" t="s">
        <v>359</v>
      </c>
      <c r="CJ139" s="17" t="s">
        <v>360</v>
      </c>
      <c r="CK139" s="17" t="s">
        <v>377</v>
      </c>
      <c r="CL139" s="17" t="s">
        <v>376</v>
      </c>
      <c r="CM139" s="17" t="s">
        <v>388</v>
      </c>
      <c r="CN139" s="17" t="s">
        <v>370</v>
      </c>
      <c r="CO139" s="17" t="s">
        <v>25</v>
      </c>
      <c r="CP139" s="17" t="s">
        <v>382</v>
      </c>
      <c r="CQ139" s="17" t="s">
        <v>364</v>
      </c>
      <c r="CR139" s="17">
        <v>0.9</v>
      </c>
      <c r="CS139" s="17" t="s">
        <v>24</v>
      </c>
      <c r="CT139" s="17" t="s">
        <v>1500</v>
      </c>
      <c r="CU139" s="17" t="s">
        <v>31</v>
      </c>
      <c r="CZ139" s="17" t="s">
        <v>24</v>
      </c>
      <c r="DA139" s="17" t="s">
        <v>24</v>
      </c>
      <c r="DB139" s="17" t="s">
        <v>24</v>
      </c>
      <c r="DC139" s="17" t="s">
        <v>24</v>
      </c>
    </row>
    <row r="140" spans="1:107" x14ac:dyDescent="0.25">
      <c r="A140" s="17" t="s">
        <v>2280</v>
      </c>
      <c r="B140" s="17" t="s">
        <v>923</v>
      </c>
      <c r="C140" s="17" t="s">
        <v>501</v>
      </c>
      <c r="D140" s="17" t="s">
        <v>170</v>
      </c>
      <c r="E140" s="17">
        <v>1400</v>
      </c>
      <c r="F140" s="17" t="s">
        <v>2281</v>
      </c>
      <c r="G140" s="17" t="s">
        <v>383</v>
      </c>
      <c r="H140" s="17" t="s">
        <v>421</v>
      </c>
      <c r="I140" s="17" t="s">
        <v>32</v>
      </c>
      <c r="J140" s="17" t="s">
        <v>32</v>
      </c>
      <c r="K140" s="17">
        <v>593350</v>
      </c>
      <c r="L140" s="17">
        <v>0</v>
      </c>
      <c r="M140" s="17">
        <v>0</v>
      </c>
      <c r="N140" s="17">
        <v>593350</v>
      </c>
      <c r="O140" s="17">
        <v>2</v>
      </c>
      <c r="P140" s="17">
        <v>2</v>
      </c>
      <c r="Q140" s="17">
        <v>593350</v>
      </c>
      <c r="R140" s="17" t="s">
        <v>349</v>
      </c>
      <c r="S140" s="17">
        <v>0</v>
      </c>
      <c r="T140" s="17">
        <v>0</v>
      </c>
      <c r="U140" s="17">
        <v>0</v>
      </c>
      <c r="V140" s="17">
        <v>0</v>
      </c>
      <c r="W140" s="17">
        <v>0</v>
      </c>
      <c r="X140" s="17">
        <v>0</v>
      </c>
      <c r="Y140" s="17">
        <v>0</v>
      </c>
      <c r="Z140" s="17">
        <v>0</v>
      </c>
      <c r="AA140" s="17" t="s">
        <v>23</v>
      </c>
      <c r="AB140" s="17" t="s">
        <v>350</v>
      </c>
      <c r="AC140" s="17" t="b">
        <v>1</v>
      </c>
      <c r="AD140" s="17">
        <v>0</v>
      </c>
      <c r="AE140" s="17" t="s">
        <v>23</v>
      </c>
      <c r="AF140" s="17" t="s">
        <v>23</v>
      </c>
      <c r="AG140" s="17" t="s">
        <v>2282</v>
      </c>
      <c r="AH140" s="17">
        <v>45756</v>
      </c>
      <c r="AI140" s="17" t="s">
        <v>171</v>
      </c>
      <c r="AJ140" s="17" t="s">
        <v>172</v>
      </c>
      <c r="AK140" s="17" t="s">
        <v>173</v>
      </c>
      <c r="AL140" s="17" t="s">
        <v>2283</v>
      </c>
      <c r="AM140" s="17" t="s">
        <v>24</v>
      </c>
      <c r="AN140" s="17" t="s">
        <v>2284</v>
      </c>
      <c r="AO140" s="17" t="s">
        <v>371</v>
      </c>
      <c r="AP140" s="17" t="s">
        <v>423</v>
      </c>
      <c r="AQ140" s="17" t="s">
        <v>2285</v>
      </c>
      <c r="AR140" s="17" t="s">
        <v>372</v>
      </c>
      <c r="AS140" s="17" t="s">
        <v>352</v>
      </c>
      <c r="AT140" s="17" t="s">
        <v>353</v>
      </c>
      <c r="AU140" s="17" t="s">
        <v>353</v>
      </c>
      <c r="AV140" s="17" t="s">
        <v>373</v>
      </c>
      <c r="AX140" s="17" t="s">
        <v>396</v>
      </c>
      <c r="AY140" s="17" t="s">
        <v>24</v>
      </c>
      <c r="AZ140" s="17" t="s">
        <v>24</v>
      </c>
      <c r="BA140" s="17" t="s">
        <v>355</v>
      </c>
      <c r="BB140" s="17" t="s">
        <v>2286</v>
      </c>
      <c r="BC140" s="17" t="s">
        <v>23</v>
      </c>
      <c r="BD140" s="17" t="s">
        <v>356</v>
      </c>
      <c r="BE140" s="17" t="s">
        <v>2223</v>
      </c>
      <c r="BF140" s="17" t="s">
        <v>2287</v>
      </c>
      <c r="BH140" s="17">
        <v>53214</v>
      </c>
      <c r="BI140" s="17" t="s">
        <v>25</v>
      </c>
      <c r="BJ140" s="17" t="s">
        <v>25</v>
      </c>
      <c r="BK140" s="17" t="s">
        <v>25</v>
      </c>
      <c r="BL140" s="17" t="s">
        <v>57</v>
      </c>
      <c r="BM140" s="17">
        <v>0</v>
      </c>
      <c r="BN140" s="17">
        <v>0</v>
      </c>
      <c r="BO140" s="17">
        <v>0</v>
      </c>
      <c r="BP140" s="17" t="s">
        <v>124</v>
      </c>
      <c r="BQ140" s="17">
        <v>0</v>
      </c>
      <c r="BR140" s="17">
        <v>0</v>
      </c>
      <c r="BS140" s="17">
        <v>0</v>
      </c>
      <c r="BT140" s="17" t="s">
        <v>2288</v>
      </c>
      <c r="BU140" s="17">
        <v>0</v>
      </c>
      <c r="BV140" s="17">
        <v>0</v>
      </c>
      <c r="BW140" s="17">
        <v>0</v>
      </c>
      <c r="BX140" s="17" t="s">
        <v>396</v>
      </c>
      <c r="BY140" s="17" t="s">
        <v>562</v>
      </c>
      <c r="BZ140" s="17">
        <v>0</v>
      </c>
      <c r="CA140" s="17" t="s">
        <v>563</v>
      </c>
      <c r="CD140" s="17" t="s">
        <v>2289</v>
      </c>
      <c r="CE140" s="17" t="s">
        <v>32</v>
      </c>
      <c r="CF140" s="17" t="s">
        <v>74</v>
      </c>
      <c r="CG140" s="17" t="s">
        <v>30</v>
      </c>
      <c r="CH140" s="17" t="s">
        <v>380</v>
      </c>
      <c r="CI140" s="17" t="s">
        <v>369</v>
      </c>
      <c r="CJ140" s="17" t="s">
        <v>359</v>
      </c>
      <c r="CK140" s="17" t="s">
        <v>375</v>
      </c>
      <c r="CL140" s="17" t="s">
        <v>376</v>
      </c>
      <c r="CM140" s="17" t="s">
        <v>388</v>
      </c>
      <c r="CN140" s="17" t="s">
        <v>362</v>
      </c>
      <c r="CO140" s="17" t="s">
        <v>25</v>
      </c>
      <c r="CP140" s="17" t="s">
        <v>382</v>
      </c>
      <c r="CQ140" s="17" t="s">
        <v>364</v>
      </c>
      <c r="CR140" s="17">
        <v>0.9</v>
      </c>
      <c r="CS140" s="17" t="s">
        <v>24</v>
      </c>
      <c r="CT140" s="17" t="s">
        <v>2290</v>
      </c>
      <c r="CU140" s="17" t="s">
        <v>31</v>
      </c>
      <c r="CZ140" s="17" t="s">
        <v>24</v>
      </c>
      <c r="DA140" s="17" t="s">
        <v>24</v>
      </c>
      <c r="DB140" s="17" t="s">
        <v>24</v>
      </c>
      <c r="DC140" s="17" t="s">
        <v>24</v>
      </c>
    </row>
    <row r="141" spans="1:107" x14ac:dyDescent="0.25">
      <c r="A141" s="17" t="s">
        <v>1138</v>
      </c>
      <c r="B141" s="17" t="s">
        <v>923</v>
      </c>
      <c r="C141" s="17" t="s">
        <v>501</v>
      </c>
      <c r="D141" s="17" t="s">
        <v>170</v>
      </c>
      <c r="E141" s="17">
        <v>1400</v>
      </c>
      <c r="F141" s="17" t="s">
        <v>187</v>
      </c>
      <c r="G141" s="17" t="s">
        <v>347</v>
      </c>
      <c r="H141" s="17" t="s">
        <v>348</v>
      </c>
      <c r="I141" s="17" t="s">
        <v>565</v>
      </c>
      <c r="J141" s="17" t="s">
        <v>566</v>
      </c>
      <c r="K141" s="17">
        <v>118000</v>
      </c>
      <c r="L141" s="17">
        <v>118000</v>
      </c>
      <c r="M141" s="17">
        <v>1</v>
      </c>
      <c r="N141" s="17">
        <v>0</v>
      </c>
      <c r="O141" s="17">
        <v>0</v>
      </c>
      <c r="P141" s="17">
        <v>1</v>
      </c>
      <c r="Q141" s="17">
        <v>118000</v>
      </c>
      <c r="R141" s="17" t="s">
        <v>384</v>
      </c>
      <c r="S141" s="17">
        <v>0</v>
      </c>
      <c r="T141" s="17">
        <v>900000</v>
      </c>
      <c r="U141" s="17">
        <v>0</v>
      </c>
      <c r="V141" s="17">
        <v>900000</v>
      </c>
      <c r="W141" s="17">
        <v>0</v>
      </c>
      <c r="X141" s="17">
        <v>0</v>
      </c>
      <c r="Y141" s="17">
        <v>900000</v>
      </c>
      <c r="Z141" s="17">
        <v>0</v>
      </c>
      <c r="AA141" s="17" t="s">
        <v>23</v>
      </c>
      <c r="AB141" s="17" t="s">
        <v>350</v>
      </c>
      <c r="AC141" s="17" t="b">
        <v>1</v>
      </c>
      <c r="AD141" s="17">
        <v>0</v>
      </c>
      <c r="AE141" s="17" t="s">
        <v>23</v>
      </c>
      <c r="AF141" s="17" t="s">
        <v>23</v>
      </c>
      <c r="AG141" s="17" t="s">
        <v>950</v>
      </c>
      <c r="AH141" s="17">
        <v>45761</v>
      </c>
      <c r="AI141" s="17" t="s">
        <v>171</v>
      </c>
      <c r="AJ141" s="17" t="s">
        <v>172</v>
      </c>
      <c r="AK141" s="17" t="s">
        <v>173</v>
      </c>
      <c r="AL141" s="17" t="s">
        <v>2291</v>
      </c>
      <c r="AM141" s="17" t="s">
        <v>24</v>
      </c>
      <c r="AN141" s="17" t="s">
        <v>517</v>
      </c>
      <c r="AO141" s="17" t="s">
        <v>518</v>
      </c>
      <c r="AP141" s="17" t="s">
        <v>424</v>
      </c>
      <c r="AQ141" s="17" t="s">
        <v>519</v>
      </c>
      <c r="AR141" s="17" t="s">
        <v>520</v>
      </c>
      <c r="AS141" s="17" t="s">
        <v>352</v>
      </c>
      <c r="AT141" s="17" t="s">
        <v>353</v>
      </c>
      <c r="AU141" s="17" t="s">
        <v>353</v>
      </c>
      <c r="AV141" s="17" t="s">
        <v>373</v>
      </c>
      <c r="AX141" s="17" t="s">
        <v>416</v>
      </c>
      <c r="AY141" s="17" t="s">
        <v>24</v>
      </c>
      <c r="AZ141" s="17" t="s">
        <v>24</v>
      </c>
      <c r="BA141" s="17" t="s">
        <v>355</v>
      </c>
      <c r="BB141" s="17" t="s">
        <v>2292</v>
      </c>
      <c r="BC141" s="17" t="s">
        <v>24</v>
      </c>
      <c r="BD141" s="17" t="s">
        <v>356</v>
      </c>
      <c r="BE141" s="17" t="s">
        <v>2293</v>
      </c>
      <c r="BF141" s="17" t="s">
        <v>521</v>
      </c>
      <c r="BH141" s="17">
        <v>53222</v>
      </c>
      <c r="BI141" s="17" t="s">
        <v>25</v>
      </c>
      <c r="BJ141" s="17" t="s">
        <v>25</v>
      </c>
      <c r="BK141" s="17" t="s">
        <v>25</v>
      </c>
      <c r="BL141" s="17" t="s">
        <v>186</v>
      </c>
      <c r="BM141" s="17">
        <v>0</v>
      </c>
      <c r="BN141" s="17">
        <v>0</v>
      </c>
      <c r="BO141" s="17">
        <v>0</v>
      </c>
      <c r="BP141" s="17" t="s">
        <v>27</v>
      </c>
      <c r="BQ141" s="17">
        <v>0</v>
      </c>
      <c r="BR141" s="17">
        <v>0</v>
      </c>
      <c r="BS141" s="17">
        <v>0</v>
      </c>
      <c r="BT141" s="17" t="s">
        <v>188</v>
      </c>
      <c r="BU141" s="17">
        <v>0</v>
      </c>
      <c r="BV141" s="17">
        <v>0</v>
      </c>
      <c r="BW141" s="17">
        <v>0</v>
      </c>
      <c r="BX141" s="17" t="s">
        <v>575</v>
      </c>
      <c r="BY141" s="17" t="s">
        <v>980</v>
      </c>
      <c r="BZ141" s="17">
        <v>1</v>
      </c>
      <c r="CA141" s="17" t="s">
        <v>981</v>
      </c>
      <c r="CD141" s="17" t="s">
        <v>2294</v>
      </c>
      <c r="CE141" s="17" t="s">
        <v>951</v>
      </c>
      <c r="CF141" s="17" t="s">
        <v>913</v>
      </c>
      <c r="CG141" s="17" t="s">
        <v>30</v>
      </c>
      <c r="CH141" s="17" t="s">
        <v>357</v>
      </c>
      <c r="CI141" s="17" t="s">
        <v>375</v>
      </c>
      <c r="CJ141" s="17" t="s">
        <v>388</v>
      </c>
      <c r="CK141" s="17" t="s">
        <v>400</v>
      </c>
      <c r="CL141" s="17" t="s">
        <v>1221</v>
      </c>
      <c r="CM141" s="17" t="s">
        <v>569</v>
      </c>
      <c r="CN141" s="17" t="s">
        <v>367</v>
      </c>
      <c r="CO141" s="17" t="s">
        <v>25</v>
      </c>
      <c r="CP141" s="17" t="s">
        <v>368</v>
      </c>
      <c r="CQ141" s="17" t="s">
        <v>364</v>
      </c>
      <c r="CR141" s="17" t="s">
        <v>365</v>
      </c>
      <c r="CS141" s="17" t="s">
        <v>23</v>
      </c>
      <c r="CT141" s="17" t="s">
        <v>1716</v>
      </c>
      <c r="CU141" s="17" t="s">
        <v>31</v>
      </c>
      <c r="CZ141" s="17" t="s">
        <v>24</v>
      </c>
      <c r="DA141" s="17" t="s">
        <v>24</v>
      </c>
      <c r="DB141" s="17" t="s">
        <v>24</v>
      </c>
      <c r="DC141" s="17" t="s">
        <v>24</v>
      </c>
    </row>
    <row r="142" spans="1:107" x14ac:dyDescent="0.25">
      <c r="A142" s="17" t="s">
        <v>2295</v>
      </c>
      <c r="B142" s="17" t="s">
        <v>923</v>
      </c>
      <c r="C142" s="17" t="s">
        <v>501</v>
      </c>
      <c r="D142" s="17" t="s">
        <v>170</v>
      </c>
      <c r="E142" s="17">
        <v>1400</v>
      </c>
      <c r="F142" s="17" t="s">
        <v>2296</v>
      </c>
      <c r="G142" s="17" t="s">
        <v>347</v>
      </c>
      <c r="H142" s="17" t="s">
        <v>348</v>
      </c>
      <c r="I142" s="17" t="s">
        <v>32</v>
      </c>
      <c r="J142" s="17" t="s">
        <v>32</v>
      </c>
      <c r="K142" s="17">
        <v>122110</v>
      </c>
      <c r="L142" s="17">
        <v>0</v>
      </c>
      <c r="M142" s="17">
        <v>0</v>
      </c>
      <c r="N142" s="17">
        <v>122110</v>
      </c>
      <c r="O142" s="17">
        <v>2</v>
      </c>
      <c r="P142" s="17">
        <v>2</v>
      </c>
      <c r="Q142" s="17">
        <v>122110</v>
      </c>
      <c r="R142" s="17" t="s">
        <v>349</v>
      </c>
      <c r="S142" s="17">
        <v>0</v>
      </c>
      <c r="T142" s="17">
        <v>0</v>
      </c>
      <c r="U142" s="17">
        <v>0</v>
      </c>
      <c r="V142" s="17">
        <v>0</v>
      </c>
      <c r="W142" s="17">
        <v>0</v>
      </c>
      <c r="X142" s="17">
        <v>0</v>
      </c>
      <c r="Y142" s="17">
        <v>0</v>
      </c>
      <c r="Z142" s="17">
        <v>0</v>
      </c>
      <c r="AA142" s="17" t="s">
        <v>23</v>
      </c>
      <c r="AB142" s="17" t="s">
        <v>350</v>
      </c>
      <c r="AC142" s="17" t="b">
        <v>1</v>
      </c>
      <c r="AD142" s="17">
        <v>0</v>
      </c>
      <c r="AE142" s="17" t="s">
        <v>23</v>
      </c>
      <c r="AF142" s="17" t="s">
        <v>23</v>
      </c>
      <c r="AG142" s="17" t="s">
        <v>2297</v>
      </c>
      <c r="AH142" s="17">
        <v>45759</v>
      </c>
      <c r="AI142" s="17" t="s">
        <v>171</v>
      </c>
      <c r="AJ142" s="17" t="s">
        <v>172</v>
      </c>
      <c r="AK142" s="17" t="s">
        <v>173</v>
      </c>
      <c r="AL142" s="17" t="s">
        <v>2298</v>
      </c>
      <c r="AM142" s="17" t="s">
        <v>24</v>
      </c>
      <c r="AN142" s="17" t="s">
        <v>2299</v>
      </c>
      <c r="AO142" s="17" t="s">
        <v>2300</v>
      </c>
      <c r="AP142" s="17" t="s">
        <v>423</v>
      </c>
      <c r="AQ142" s="17" t="s">
        <v>2301</v>
      </c>
      <c r="AR142" s="17" t="s">
        <v>2302</v>
      </c>
      <c r="AS142" s="17" t="s">
        <v>352</v>
      </c>
      <c r="AT142" s="17" t="s">
        <v>353</v>
      </c>
      <c r="AU142" s="17" t="s">
        <v>2303</v>
      </c>
      <c r="AV142" s="17" t="s">
        <v>1192</v>
      </c>
      <c r="AX142" s="17" t="s">
        <v>396</v>
      </c>
      <c r="AY142" s="17" t="s">
        <v>24</v>
      </c>
      <c r="AZ142" s="17" t="s">
        <v>24</v>
      </c>
      <c r="BA142" s="17" t="s">
        <v>355</v>
      </c>
      <c r="BB142" s="17" t="s">
        <v>2304</v>
      </c>
      <c r="BC142" s="17" t="s">
        <v>24</v>
      </c>
      <c r="BD142" s="17" t="s">
        <v>356</v>
      </c>
      <c r="BE142" s="17" t="s">
        <v>2305</v>
      </c>
      <c r="BF142" s="17" t="s">
        <v>2306</v>
      </c>
      <c r="BG142" s="17">
        <v>0</v>
      </c>
      <c r="BH142" s="17" t="s">
        <v>62</v>
      </c>
      <c r="BI142" s="17" t="s">
        <v>25</v>
      </c>
      <c r="BJ142" s="17" t="s">
        <v>25</v>
      </c>
      <c r="BK142" s="17" t="s">
        <v>25</v>
      </c>
      <c r="BL142" s="17" t="s">
        <v>63</v>
      </c>
      <c r="BM142" s="17">
        <v>0</v>
      </c>
      <c r="BN142" s="17">
        <v>0</v>
      </c>
      <c r="BO142" s="17">
        <v>0</v>
      </c>
      <c r="BP142" s="17" t="s">
        <v>62</v>
      </c>
      <c r="BQ142" s="17">
        <v>0</v>
      </c>
      <c r="BR142" s="17">
        <v>0</v>
      </c>
      <c r="BS142" s="17">
        <v>0</v>
      </c>
      <c r="BT142" s="17" t="s">
        <v>62</v>
      </c>
      <c r="BU142" s="17">
        <v>0</v>
      </c>
      <c r="BV142" s="17">
        <v>0</v>
      </c>
      <c r="BW142" s="17">
        <v>0</v>
      </c>
      <c r="BX142" s="17" t="s">
        <v>575</v>
      </c>
      <c r="BY142" s="17" t="s">
        <v>2307</v>
      </c>
      <c r="BZ142" s="17">
        <v>1</v>
      </c>
      <c r="CA142" s="17" t="s">
        <v>2308</v>
      </c>
      <c r="CD142" s="17" t="s">
        <v>2309</v>
      </c>
      <c r="CE142" s="17" t="s">
        <v>53</v>
      </c>
      <c r="CF142" s="17" t="s">
        <v>876</v>
      </c>
      <c r="CG142" s="17" t="s">
        <v>30</v>
      </c>
      <c r="CH142" s="17" t="s">
        <v>357</v>
      </c>
      <c r="CI142" s="17" t="s">
        <v>377</v>
      </c>
      <c r="CJ142" s="17" t="s">
        <v>377</v>
      </c>
      <c r="CK142" s="17" t="s">
        <v>375</v>
      </c>
      <c r="CL142" s="17" t="s">
        <v>376</v>
      </c>
      <c r="CM142" s="17" t="s">
        <v>388</v>
      </c>
      <c r="CN142" s="17" t="s">
        <v>367</v>
      </c>
      <c r="CO142" s="17" t="s">
        <v>25</v>
      </c>
      <c r="CP142" s="17" t="s">
        <v>382</v>
      </c>
      <c r="CQ142" s="17" t="s">
        <v>364</v>
      </c>
      <c r="CR142" s="17" t="s">
        <v>365</v>
      </c>
      <c r="CS142" s="17" t="s">
        <v>24</v>
      </c>
      <c r="CT142" s="17" t="s">
        <v>1528</v>
      </c>
      <c r="CU142" s="17" t="s">
        <v>31</v>
      </c>
      <c r="CZ142" s="17" t="s">
        <v>24</v>
      </c>
      <c r="DA142" s="17" t="s">
        <v>24</v>
      </c>
      <c r="DB142" s="17" t="s">
        <v>24</v>
      </c>
      <c r="DC142" s="17" t="s">
        <v>24</v>
      </c>
    </row>
    <row r="143" spans="1:107" x14ac:dyDescent="0.25">
      <c r="A143" s="17" t="s">
        <v>2310</v>
      </c>
      <c r="B143" s="17" t="s">
        <v>923</v>
      </c>
      <c r="C143" s="17" t="s">
        <v>501</v>
      </c>
      <c r="D143" s="17" t="s">
        <v>170</v>
      </c>
      <c r="E143" s="17">
        <v>1400</v>
      </c>
      <c r="F143" s="17" t="s">
        <v>2311</v>
      </c>
      <c r="G143" s="17" t="s">
        <v>565</v>
      </c>
      <c r="H143" s="17" t="s">
        <v>566</v>
      </c>
      <c r="I143" s="17" t="s">
        <v>32</v>
      </c>
      <c r="J143" s="17" t="s">
        <v>32</v>
      </c>
      <c r="K143" s="17">
        <v>3657110</v>
      </c>
      <c r="L143" s="17">
        <v>3657110</v>
      </c>
      <c r="M143" s="17">
        <v>1</v>
      </c>
      <c r="N143" s="17">
        <v>0</v>
      </c>
      <c r="O143" s="17">
        <v>0</v>
      </c>
      <c r="P143" s="17">
        <v>1</v>
      </c>
      <c r="Q143" s="17">
        <v>3657110</v>
      </c>
      <c r="R143" s="17" t="s">
        <v>384</v>
      </c>
      <c r="S143" s="17">
        <v>0</v>
      </c>
      <c r="T143" s="17">
        <v>0</v>
      </c>
      <c r="U143" s="17">
        <v>0</v>
      </c>
      <c r="V143" s="17">
        <v>0</v>
      </c>
      <c r="W143" s="17">
        <v>0</v>
      </c>
      <c r="X143" s="17">
        <v>0</v>
      </c>
      <c r="Y143" s="17">
        <v>0</v>
      </c>
      <c r="Z143" s="17">
        <v>0</v>
      </c>
      <c r="AA143" s="17" t="s">
        <v>23</v>
      </c>
      <c r="AB143" s="17" t="s">
        <v>350</v>
      </c>
      <c r="AC143" s="17" t="b">
        <v>1</v>
      </c>
      <c r="AD143" s="17">
        <v>0</v>
      </c>
      <c r="AE143" s="17" t="s">
        <v>23</v>
      </c>
      <c r="AF143" s="17" t="s">
        <v>23</v>
      </c>
      <c r="AG143" s="17" t="s">
        <v>2312</v>
      </c>
      <c r="AH143" s="17">
        <v>45756</v>
      </c>
      <c r="AI143" s="17" t="s">
        <v>171</v>
      </c>
      <c r="AJ143" s="17" t="s">
        <v>172</v>
      </c>
      <c r="AK143" s="17" t="s">
        <v>173</v>
      </c>
      <c r="AL143" s="17" t="s">
        <v>2313</v>
      </c>
      <c r="AM143" s="17" t="s">
        <v>24</v>
      </c>
      <c r="AN143" s="17" t="s">
        <v>2314</v>
      </c>
      <c r="AO143" s="17" t="s">
        <v>2315</v>
      </c>
      <c r="AP143" s="17" t="s">
        <v>424</v>
      </c>
      <c r="AQ143" s="17" t="s">
        <v>2316</v>
      </c>
      <c r="AR143" s="17" t="s">
        <v>2317</v>
      </c>
      <c r="AS143" s="17" t="s">
        <v>352</v>
      </c>
      <c r="AT143" s="17" t="s">
        <v>353</v>
      </c>
      <c r="AU143" s="17" t="s">
        <v>2318</v>
      </c>
      <c r="AV143" s="17" t="s">
        <v>373</v>
      </c>
      <c r="AX143" s="17" t="s">
        <v>396</v>
      </c>
      <c r="AY143" s="17" t="s">
        <v>24</v>
      </c>
      <c r="AZ143" s="17" t="s">
        <v>24</v>
      </c>
      <c r="BA143" s="17" t="s">
        <v>355</v>
      </c>
      <c r="BB143" s="17" t="s">
        <v>2319</v>
      </c>
      <c r="BC143" s="17" t="s">
        <v>23</v>
      </c>
      <c r="BD143" s="17" t="s">
        <v>356</v>
      </c>
      <c r="BE143" s="17" t="s">
        <v>2320</v>
      </c>
      <c r="BF143" s="17" t="s">
        <v>2321</v>
      </c>
      <c r="BH143" s="17">
        <v>53154</v>
      </c>
      <c r="BI143" s="17" t="s">
        <v>25</v>
      </c>
      <c r="BJ143" s="17" t="s">
        <v>25</v>
      </c>
      <c r="BK143" s="17" t="s">
        <v>25</v>
      </c>
      <c r="BL143" s="17" t="s">
        <v>121</v>
      </c>
      <c r="BM143" s="17">
        <v>0</v>
      </c>
      <c r="BN143" s="17">
        <v>0</v>
      </c>
      <c r="BO143" s="17">
        <v>0</v>
      </c>
      <c r="BP143" s="17" t="s">
        <v>122</v>
      </c>
      <c r="BQ143" s="17">
        <v>0</v>
      </c>
      <c r="BR143" s="17">
        <v>0</v>
      </c>
      <c r="BS143" s="17">
        <v>0</v>
      </c>
      <c r="BT143" s="17" t="s">
        <v>2322</v>
      </c>
      <c r="BU143" s="17">
        <v>0</v>
      </c>
      <c r="BV143" s="17">
        <v>0</v>
      </c>
      <c r="BW143" s="17">
        <v>0</v>
      </c>
      <c r="BX143" s="17" t="s">
        <v>575</v>
      </c>
      <c r="BY143" s="17" t="s">
        <v>924</v>
      </c>
      <c r="BZ143" s="17">
        <v>1</v>
      </c>
      <c r="CA143" s="17" t="s">
        <v>925</v>
      </c>
      <c r="CD143" s="17" t="s">
        <v>2323</v>
      </c>
      <c r="CE143" s="17" t="s">
        <v>53</v>
      </c>
      <c r="CF143" s="17" t="s">
        <v>85</v>
      </c>
      <c r="CG143" s="17" t="s">
        <v>30</v>
      </c>
      <c r="CH143" s="17" t="s">
        <v>357</v>
      </c>
      <c r="CI143" s="17" t="s">
        <v>358</v>
      </c>
      <c r="CJ143" s="17" t="s">
        <v>361</v>
      </c>
      <c r="CK143" s="17" t="s">
        <v>377</v>
      </c>
      <c r="CL143" s="17" t="s">
        <v>388</v>
      </c>
      <c r="CM143" s="17" t="s">
        <v>385</v>
      </c>
      <c r="CN143" s="17" t="s">
        <v>367</v>
      </c>
      <c r="CO143" s="17" t="s">
        <v>25</v>
      </c>
      <c r="CP143" s="17" t="s">
        <v>382</v>
      </c>
      <c r="CQ143" s="17" t="s">
        <v>364</v>
      </c>
      <c r="CR143" s="17">
        <v>0.9</v>
      </c>
      <c r="CS143" s="17" t="s">
        <v>24</v>
      </c>
      <c r="CT143" s="17" t="s">
        <v>1362</v>
      </c>
      <c r="CU143" s="17" t="s">
        <v>31</v>
      </c>
      <c r="CZ143" s="17" t="s">
        <v>24</v>
      </c>
      <c r="DA143" s="17" t="s">
        <v>24</v>
      </c>
      <c r="DB143" s="17" t="s">
        <v>24</v>
      </c>
      <c r="DC143" s="17" t="s">
        <v>24</v>
      </c>
    </row>
    <row r="144" spans="1:107" x14ac:dyDescent="0.25">
      <c r="A144" s="17" t="s">
        <v>1139</v>
      </c>
      <c r="B144" s="17" t="s">
        <v>923</v>
      </c>
      <c r="C144" s="17" t="s">
        <v>501</v>
      </c>
      <c r="D144" s="17" t="s">
        <v>170</v>
      </c>
      <c r="E144" s="17">
        <v>1400</v>
      </c>
      <c r="F144" s="17" t="s">
        <v>220</v>
      </c>
      <c r="G144" s="17" t="s">
        <v>347</v>
      </c>
      <c r="H144" s="17" t="s">
        <v>348</v>
      </c>
      <c r="I144" s="17" t="s">
        <v>565</v>
      </c>
      <c r="J144" s="17" t="s">
        <v>566</v>
      </c>
      <c r="K144" s="17">
        <v>184740</v>
      </c>
      <c r="L144" s="17">
        <v>184740</v>
      </c>
      <c r="M144" s="17">
        <v>1</v>
      </c>
      <c r="N144" s="17">
        <v>0</v>
      </c>
      <c r="O144" s="17">
        <v>0</v>
      </c>
      <c r="P144" s="17">
        <v>1</v>
      </c>
      <c r="Q144" s="17">
        <v>184740</v>
      </c>
      <c r="R144" s="17" t="s">
        <v>384</v>
      </c>
      <c r="S144" s="17">
        <v>0</v>
      </c>
      <c r="T144" s="17">
        <v>1200000</v>
      </c>
      <c r="U144" s="17">
        <v>0</v>
      </c>
      <c r="V144" s="17">
        <v>1200000</v>
      </c>
      <c r="W144" s="17">
        <v>0</v>
      </c>
      <c r="X144" s="17">
        <v>0</v>
      </c>
      <c r="Y144" s="17">
        <v>1200000</v>
      </c>
      <c r="Z144" s="17">
        <v>0</v>
      </c>
      <c r="AA144" s="17" t="s">
        <v>23</v>
      </c>
      <c r="AB144" s="17" t="s">
        <v>350</v>
      </c>
      <c r="AC144" s="17" t="b">
        <v>1</v>
      </c>
      <c r="AD144" s="17">
        <v>0</v>
      </c>
      <c r="AE144" s="17" t="s">
        <v>23</v>
      </c>
      <c r="AF144" s="17" t="s">
        <v>23</v>
      </c>
      <c r="AG144" s="17" t="s">
        <v>952</v>
      </c>
      <c r="AH144" s="17">
        <v>45760</v>
      </c>
      <c r="AI144" s="17" t="s">
        <v>171</v>
      </c>
      <c r="AJ144" s="17" t="s">
        <v>172</v>
      </c>
      <c r="AK144" s="17" t="s">
        <v>2324</v>
      </c>
      <c r="AL144" s="17" t="s">
        <v>2325</v>
      </c>
      <c r="AM144" s="17" t="s">
        <v>24</v>
      </c>
      <c r="AN144" s="17" t="s">
        <v>2326</v>
      </c>
      <c r="AO144" s="17" t="s">
        <v>371</v>
      </c>
      <c r="AP144" s="17" t="s">
        <v>423</v>
      </c>
      <c r="AQ144" s="17" t="s">
        <v>953</v>
      </c>
      <c r="AR144" s="17" t="s">
        <v>954</v>
      </c>
      <c r="AS144" s="17" t="s">
        <v>352</v>
      </c>
      <c r="AT144" s="17" t="s">
        <v>353</v>
      </c>
      <c r="AU144" s="17" t="s">
        <v>353</v>
      </c>
      <c r="AV144" s="17" t="s">
        <v>373</v>
      </c>
      <c r="AX144" s="17" t="s">
        <v>396</v>
      </c>
      <c r="AY144" s="17" t="s">
        <v>24</v>
      </c>
      <c r="AZ144" s="17" t="s">
        <v>24</v>
      </c>
      <c r="BA144" s="17" t="s">
        <v>355</v>
      </c>
      <c r="BB144" s="17" t="s">
        <v>2327</v>
      </c>
      <c r="BC144" s="17" t="s">
        <v>24</v>
      </c>
      <c r="BD144" s="17" t="s">
        <v>356</v>
      </c>
      <c r="BE144" s="17" t="s">
        <v>2328</v>
      </c>
      <c r="BF144" s="17" t="s">
        <v>955</v>
      </c>
      <c r="BH144" s="17">
        <v>53209</v>
      </c>
      <c r="BI144" s="17" t="s">
        <v>25</v>
      </c>
      <c r="BJ144" s="17" t="s">
        <v>25</v>
      </c>
      <c r="BK144" s="17" t="s">
        <v>25</v>
      </c>
      <c r="BL144" s="17" t="s">
        <v>127</v>
      </c>
      <c r="BM144" s="17">
        <v>0</v>
      </c>
      <c r="BN144" s="17">
        <v>0</v>
      </c>
      <c r="BO144" s="17">
        <v>0</v>
      </c>
      <c r="BP144" s="17" t="s">
        <v>27</v>
      </c>
      <c r="BQ144" s="17">
        <v>0</v>
      </c>
      <c r="BR144" s="17">
        <v>0</v>
      </c>
      <c r="BS144" s="17">
        <v>0</v>
      </c>
      <c r="BT144" s="17" t="s">
        <v>221</v>
      </c>
      <c r="BU144" s="17">
        <v>0</v>
      </c>
      <c r="BV144" s="17">
        <v>0</v>
      </c>
      <c r="BW144" s="17">
        <v>0</v>
      </c>
      <c r="BX144" s="17" t="s">
        <v>396</v>
      </c>
      <c r="BY144" s="17" t="s">
        <v>562</v>
      </c>
      <c r="BZ144" s="17">
        <v>0</v>
      </c>
      <c r="CA144" s="17" t="s">
        <v>563</v>
      </c>
      <c r="CD144" s="17" t="s">
        <v>2329</v>
      </c>
      <c r="CE144" s="17" t="s">
        <v>167</v>
      </c>
      <c r="CF144" s="17" t="s">
        <v>956</v>
      </c>
      <c r="CG144" s="17" t="s">
        <v>30</v>
      </c>
      <c r="CH144" s="17" t="s">
        <v>357</v>
      </c>
      <c r="CI144" s="17" t="s">
        <v>375</v>
      </c>
      <c r="CJ144" s="17" t="s">
        <v>388</v>
      </c>
      <c r="CK144" s="17" t="s">
        <v>400</v>
      </c>
      <c r="CL144" s="17" t="s">
        <v>1221</v>
      </c>
      <c r="CM144" s="17" t="s">
        <v>569</v>
      </c>
      <c r="CN144" s="17" t="s">
        <v>367</v>
      </c>
      <c r="CO144" s="17" t="s">
        <v>25</v>
      </c>
      <c r="CP144" s="17" t="s">
        <v>368</v>
      </c>
      <c r="CQ144" s="17" t="s">
        <v>364</v>
      </c>
      <c r="CR144" s="17" t="s">
        <v>365</v>
      </c>
      <c r="CS144" s="17" t="s">
        <v>23</v>
      </c>
      <c r="CT144" s="17" t="s">
        <v>1716</v>
      </c>
      <c r="CU144" s="17" t="s">
        <v>31</v>
      </c>
      <c r="CZ144" s="17" t="s">
        <v>24</v>
      </c>
      <c r="DA144" s="17" t="s">
        <v>24</v>
      </c>
      <c r="DB144" s="17" t="s">
        <v>24</v>
      </c>
      <c r="DC144" s="17" t="s">
        <v>24</v>
      </c>
    </row>
    <row r="145" spans="1:107" x14ac:dyDescent="0.25">
      <c r="A145" s="17" t="s">
        <v>2330</v>
      </c>
      <c r="B145" s="17" t="s">
        <v>923</v>
      </c>
      <c r="C145" s="17" t="s">
        <v>501</v>
      </c>
      <c r="D145" s="17" t="s">
        <v>170</v>
      </c>
      <c r="E145" s="17">
        <v>1400</v>
      </c>
      <c r="F145" s="17" t="s">
        <v>2331</v>
      </c>
      <c r="G145" s="17" t="s">
        <v>383</v>
      </c>
      <c r="H145" s="17" t="s">
        <v>421</v>
      </c>
      <c r="I145" s="17" t="s">
        <v>32</v>
      </c>
      <c r="J145" s="17" t="s">
        <v>32</v>
      </c>
      <c r="K145" s="17">
        <v>2290000</v>
      </c>
      <c r="L145" s="17">
        <v>2290000</v>
      </c>
      <c r="M145" s="17">
        <v>1</v>
      </c>
      <c r="N145" s="17">
        <v>0</v>
      </c>
      <c r="O145" s="17">
        <v>0</v>
      </c>
      <c r="P145" s="17">
        <v>1</v>
      </c>
      <c r="Q145" s="17">
        <v>2290000</v>
      </c>
      <c r="R145" s="17" t="s">
        <v>384</v>
      </c>
      <c r="S145" s="17">
        <v>0</v>
      </c>
      <c r="T145" s="17">
        <v>0</v>
      </c>
      <c r="U145" s="17">
        <v>0</v>
      </c>
      <c r="V145" s="17">
        <v>0</v>
      </c>
      <c r="W145" s="17">
        <v>0</v>
      </c>
      <c r="X145" s="17">
        <v>0</v>
      </c>
      <c r="Y145" s="17">
        <v>0</v>
      </c>
      <c r="Z145" s="17">
        <v>0</v>
      </c>
      <c r="AA145" s="17" t="s">
        <v>23</v>
      </c>
      <c r="AB145" s="17" t="s">
        <v>350</v>
      </c>
      <c r="AC145" s="17" t="b">
        <v>1</v>
      </c>
      <c r="AD145" s="17">
        <v>0</v>
      </c>
      <c r="AE145" s="17" t="s">
        <v>23</v>
      </c>
      <c r="AF145" s="17" t="s">
        <v>23</v>
      </c>
      <c r="AG145" s="17" t="s">
        <v>2332</v>
      </c>
      <c r="AH145" s="17">
        <v>45756</v>
      </c>
      <c r="AI145" s="17" t="s">
        <v>171</v>
      </c>
      <c r="AJ145" s="17" t="s">
        <v>172</v>
      </c>
      <c r="AK145" s="17" t="s">
        <v>173</v>
      </c>
      <c r="AL145" s="17" t="s">
        <v>2333</v>
      </c>
      <c r="AM145" s="17" t="s">
        <v>24</v>
      </c>
      <c r="AN145" s="17" t="s">
        <v>2334</v>
      </c>
      <c r="AO145" s="17" t="s">
        <v>371</v>
      </c>
      <c r="AP145" s="17" t="s">
        <v>423</v>
      </c>
      <c r="AQ145" s="17" t="s">
        <v>2335</v>
      </c>
      <c r="AR145" s="17" t="s">
        <v>2336</v>
      </c>
      <c r="AS145" s="17" t="s">
        <v>352</v>
      </c>
      <c r="AT145" s="17" t="s">
        <v>353</v>
      </c>
      <c r="AU145" s="17" t="s">
        <v>353</v>
      </c>
      <c r="AV145" s="17" t="s">
        <v>373</v>
      </c>
      <c r="AX145" s="17" t="s">
        <v>396</v>
      </c>
      <c r="AY145" s="17" t="s">
        <v>24</v>
      </c>
      <c r="AZ145" s="17" t="s">
        <v>24</v>
      </c>
      <c r="BA145" s="17" t="s">
        <v>355</v>
      </c>
      <c r="BB145" s="17" t="s">
        <v>2337</v>
      </c>
      <c r="BC145" s="17" t="s">
        <v>23</v>
      </c>
      <c r="BD145" s="17" t="s">
        <v>356</v>
      </c>
      <c r="BE145" s="17" t="s">
        <v>2338</v>
      </c>
      <c r="BF145" s="17" t="s">
        <v>2339</v>
      </c>
      <c r="BH145" s="17">
        <v>53215</v>
      </c>
      <c r="BI145" s="17" t="s">
        <v>25</v>
      </c>
      <c r="BJ145" s="17" t="s">
        <v>25</v>
      </c>
      <c r="BK145" s="17" t="s">
        <v>25</v>
      </c>
      <c r="BL145" s="17" t="s">
        <v>70</v>
      </c>
      <c r="BM145" s="17">
        <v>0</v>
      </c>
      <c r="BN145" s="17">
        <v>0</v>
      </c>
      <c r="BO145" s="17">
        <v>0</v>
      </c>
      <c r="BP145" s="17" t="s">
        <v>27</v>
      </c>
      <c r="BQ145" s="17">
        <v>0</v>
      </c>
      <c r="BR145" s="17">
        <v>0</v>
      </c>
      <c r="BS145" s="17">
        <v>0</v>
      </c>
      <c r="BT145" s="17" t="s">
        <v>2340</v>
      </c>
      <c r="BU145" s="17">
        <v>0</v>
      </c>
      <c r="BV145" s="17">
        <v>0</v>
      </c>
      <c r="BW145" s="17">
        <v>0</v>
      </c>
      <c r="BX145" s="17" t="s">
        <v>642</v>
      </c>
      <c r="BY145" s="17" t="s">
        <v>2341</v>
      </c>
      <c r="BZ145" s="17">
        <v>1</v>
      </c>
      <c r="CA145" s="17" t="s">
        <v>2342</v>
      </c>
      <c r="CD145" s="17" t="s">
        <v>2343</v>
      </c>
      <c r="CE145" s="17" t="s">
        <v>53</v>
      </c>
      <c r="CF145" s="17" t="s">
        <v>1361</v>
      </c>
      <c r="CG145" s="17" t="s">
        <v>30</v>
      </c>
      <c r="CH145" s="17" t="s">
        <v>357</v>
      </c>
      <c r="CI145" s="17" t="s">
        <v>359</v>
      </c>
      <c r="CJ145" s="17" t="s">
        <v>360</v>
      </c>
      <c r="CK145" s="17" t="s">
        <v>377</v>
      </c>
      <c r="CL145" s="17" t="s">
        <v>375</v>
      </c>
      <c r="CM145" s="17" t="s">
        <v>388</v>
      </c>
      <c r="CN145" s="17" t="s">
        <v>370</v>
      </c>
      <c r="CO145" s="17" t="s">
        <v>25</v>
      </c>
      <c r="CP145" s="17" t="s">
        <v>382</v>
      </c>
      <c r="CQ145" s="17" t="s">
        <v>364</v>
      </c>
      <c r="CR145" s="17">
        <v>0.9</v>
      </c>
      <c r="CS145" s="17" t="s">
        <v>24</v>
      </c>
      <c r="CT145" s="17" t="s">
        <v>1265</v>
      </c>
      <c r="CU145" s="17" t="s">
        <v>31</v>
      </c>
      <c r="CZ145" s="17" t="s">
        <v>24</v>
      </c>
      <c r="DA145" s="17" t="s">
        <v>24</v>
      </c>
      <c r="DB145" s="17" t="s">
        <v>24</v>
      </c>
      <c r="DC145" s="17" t="s">
        <v>24</v>
      </c>
    </row>
    <row r="146" spans="1:107" x14ac:dyDescent="0.25">
      <c r="A146" s="17" t="s">
        <v>1141</v>
      </c>
      <c r="B146" s="17" t="s">
        <v>923</v>
      </c>
      <c r="C146" s="17" t="s">
        <v>501</v>
      </c>
      <c r="D146" s="17" t="s">
        <v>170</v>
      </c>
      <c r="E146" s="17">
        <v>1400</v>
      </c>
      <c r="F146" s="17" t="s">
        <v>212</v>
      </c>
      <c r="G146" s="17" t="s">
        <v>565</v>
      </c>
      <c r="H146" s="17" t="s">
        <v>566</v>
      </c>
      <c r="I146" s="17" t="s">
        <v>32</v>
      </c>
      <c r="J146" s="17" t="s">
        <v>32</v>
      </c>
      <c r="K146" s="17">
        <v>475010</v>
      </c>
      <c r="L146" s="17">
        <v>475010</v>
      </c>
      <c r="M146" s="17">
        <v>1</v>
      </c>
      <c r="N146" s="17">
        <v>0</v>
      </c>
      <c r="O146" s="17">
        <v>0</v>
      </c>
      <c r="P146" s="17">
        <v>1</v>
      </c>
      <c r="Q146" s="17">
        <v>475010</v>
      </c>
      <c r="R146" s="17" t="s">
        <v>384</v>
      </c>
      <c r="S146" s="17">
        <v>0</v>
      </c>
      <c r="T146" s="17">
        <v>0</v>
      </c>
      <c r="U146" s="17">
        <v>0</v>
      </c>
      <c r="V146" s="17">
        <v>0</v>
      </c>
      <c r="W146" s="17">
        <v>0</v>
      </c>
      <c r="X146" s="17">
        <v>0</v>
      </c>
      <c r="Y146" s="17">
        <v>0</v>
      </c>
      <c r="Z146" s="17">
        <v>0</v>
      </c>
      <c r="AA146" s="17" t="s">
        <v>23</v>
      </c>
      <c r="AB146" s="17" t="s">
        <v>350</v>
      </c>
      <c r="AC146" s="17" t="b">
        <v>1</v>
      </c>
      <c r="AD146" s="17">
        <v>0</v>
      </c>
      <c r="AE146" s="17" t="s">
        <v>23</v>
      </c>
      <c r="AF146" s="17" t="s">
        <v>23</v>
      </c>
      <c r="AG146" s="17" t="s">
        <v>213</v>
      </c>
      <c r="AH146" s="17">
        <v>45760</v>
      </c>
      <c r="AI146" s="17" t="s">
        <v>171</v>
      </c>
      <c r="AJ146" s="17" t="s">
        <v>172</v>
      </c>
      <c r="AK146" s="17" t="s">
        <v>173</v>
      </c>
      <c r="AL146" s="17" t="s">
        <v>2344</v>
      </c>
      <c r="AM146" s="17" t="s">
        <v>24</v>
      </c>
      <c r="AN146" s="17" t="s">
        <v>545</v>
      </c>
      <c r="AO146" s="17" t="s">
        <v>959</v>
      </c>
      <c r="AP146" s="17" t="s">
        <v>423</v>
      </c>
      <c r="AQ146" s="17" t="s">
        <v>24</v>
      </c>
      <c r="AR146" s="17" t="s">
        <v>524</v>
      </c>
      <c r="AS146" s="17" t="s">
        <v>352</v>
      </c>
      <c r="AT146" s="17" t="s">
        <v>353</v>
      </c>
      <c r="AU146" s="17" t="s">
        <v>353</v>
      </c>
      <c r="AV146" s="17" t="s">
        <v>373</v>
      </c>
      <c r="AX146" s="17" t="s">
        <v>396</v>
      </c>
      <c r="AY146" s="17" t="s">
        <v>24</v>
      </c>
      <c r="AZ146" s="17" t="s">
        <v>24</v>
      </c>
      <c r="BA146" s="17" t="s">
        <v>355</v>
      </c>
      <c r="BB146" s="17" t="s">
        <v>960</v>
      </c>
      <c r="BC146" s="17" t="s">
        <v>24</v>
      </c>
      <c r="BD146" s="17" t="s">
        <v>356</v>
      </c>
      <c r="BE146" s="17" t="s">
        <v>2345</v>
      </c>
      <c r="BF146" s="17" t="s">
        <v>961</v>
      </c>
      <c r="BH146" s="17">
        <v>53221</v>
      </c>
      <c r="BI146" s="17" t="s">
        <v>25</v>
      </c>
      <c r="BJ146" s="17" t="s">
        <v>25</v>
      </c>
      <c r="BK146" s="17" t="s">
        <v>25</v>
      </c>
      <c r="BL146" s="17" t="s">
        <v>125</v>
      </c>
      <c r="BM146" s="17">
        <v>0</v>
      </c>
      <c r="BN146" s="17">
        <v>0</v>
      </c>
      <c r="BO146" s="17">
        <v>0</v>
      </c>
      <c r="BP146" s="17" t="s">
        <v>123</v>
      </c>
      <c r="BQ146" s="17">
        <v>0</v>
      </c>
      <c r="BR146" s="17">
        <v>0</v>
      </c>
      <c r="BS146" s="17">
        <v>0</v>
      </c>
      <c r="BT146" s="17" t="s">
        <v>962</v>
      </c>
      <c r="BU146" s="17">
        <v>0</v>
      </c>
      <c r="BV146" s="17">
        <v>0</v>
      </c>
      <c r="BW146" s="17">
        <v>0</v>
      </c>
      <c r="BX146" s="17" t="s">
        <v>396</v>
      </c>
      <c r="BY146" s="17" t="s">
        <v>562</v>
      </c>
      <c r="BZ146" s="17">
        <v>0</v>
      </c>
      <c r="CA146" s="17" t="s">
        <v>563</v>
      </c>
      <c r="CD146" s="17" t="s">
        <v>214</v>
      </c>
      <c r="CE146" s="17" t="s">
        <v>53</v>
      </c>
      <c r="CF146" s="17" t="s">
        <v>171</v>
      </c>
      <c r="CG146" s="17" t="s">
        <v>132</v>
      </c>
      <c r="CH146" s="17" t="s">
        <v>357</v>
      </c>
      <c r="CI146" s="17" t="s">
        <v>357</v>
      </c>
      <c r="CJ146" s="17" t="s">
        <v>375</v>
      </c>
      <c r="CK146" s="17" t="s">
        <v>376</v>
      </c>
      <c r="CL146" s="17" t="s">
        <v>443</v>
      </c>
      <c r="CM146" s="17" t="s">
        <v>399</v>
      </c>
      <c r="CN146" s="17" t="s">
        <v>367</v>
      </c>
      <c r="CO146" s="17" t="s">
        <v>25</v>
      </c>
      <c r="CP146" s="17" t="s">
        <v>382</v>
      </c>
      <c r="CQ146" s="17" t="s">
        <v>24</v>
      </c>
      <c r="CR146" s="17" t="s">
        <v>365</v>
      </c>
      <c r="CS146" s="17" t="s">
        <v>24</v>
      </c>
      <c r="CT146" s="17" t="s">
        <v>883</v>
      </c>
      <c r="CU146" s="17" t="s">
        <v>133</v>
      </c>
      <c r="CZ146" s="17" t="s">
        <v>24</v>
      </c>
      <c r="DA146" s="17" t="s">
        <v>24</v>
      </c>
      <c r="DB146" s="17" t="s">
        <v>24</v>
      </c>
      <c r="DC146" s="17" t="s">
        <v>24</v>
      </c>
    </row>
    <row r="147" spans="1:107" x14ac:dyDescent="0.25">
      <c r="A147" s="17" t="s">
        <v>1140</v>
      </c>
      <c r="B147" s="17" t="s">
        <v>923</v>
      </c>
      <c r="C147" s="17" t="s">
        <v>501</v>
      </c>
      <c r="D147" s="17" t="s">
        <v>170</v>
      </c>
      <c r="E147" s="17">
        <v>1400</v>
      </c>
      <c r="F147" s="17" t="s">
        <v>189</v>
      </c>
      <c r="G147" s="17" t="s">
        <v>565</v>
      </c>
      <c r="H147" s="17" t="s">
        <v>566</v>
      </c>
      <c r="I147" s="17" t="s">
        <v>32</v>
      </c>
      <c r="J147" s="17" t="s">
        <v>32</v>
      </c>
      <c r="K147" s="17">
        <v>586898</v>
      </c>
      <c r="L147" s="17">
        <v>586898</v>
      </c>
      <c r="M147" s="17">
        <v>1</v>
      </c>
      <c r="N147" s="17">
        <v>0</v>
      </c>
      <c r="O147" s="17">
        <v>0</v>
      </c>
      <c r="P147" s="17">
        <v>1</v>
      </c>
      <c r="Q147" s="17">
        <v>586898</v>
      </c>
      <c r="R147" s="17" t="s">
        <v>384</v>
      </c>
      <c r="S147" s="17">
        <v>0</v>
      </c>
      <c r="T147" s="17">
        <v>0</v>
      </c>
      <c r="U147" s="17">
        <v>0</v>
      </c>
      <c r="V147" s="17">
        <v>0</v>
      </c>
      <c r="W147" s="17">
        <v>0</v>
      </c>
      <c r="X147" s="17">
        <v>0</v>
      </c>
      <c r="Y147" s="17">
        <v>0</v>
      </c>
      <c r="Z147" s="17">
        <v>0</v>
      </c>
      <c r="AA147" s="17" t="s">
        <v>23</v>
      </c>
      <c r="AB147" s="17" t="s">
        <v>350</v>
      </c>
      <c r="AC147" s="17" t="b">
        <v>1</v>
      </c>
      <c r="AD147" s="17">
        <v>0</v>
      </c>
      <c r="AE147" s="17" t="s">
        <v>23</v>
      </c>
      <c r="AF147" s="17" t="s">
        <v>23</v>
      </c>
      <c r="AG147" s="17" t="s">
        <v>190</v>
      </c>
      <c r="AH147" s="17">
        <v>45760</v>
      </c>
      <c r="AI147" s="17" t="s">
        <v>171</v>
      </c>
      <c r="AJ147" s="17" t="s">
        <v>172</v>
      </c>
      <c r="AK147" s="17" t="s">
        <v>173</v>
      </c>
      <c r="AL147" s="17" t="s">
        <v>2346</v>
      </c>
      <c r="AM147" s="17" t="s">
        <v>24</v>
      </c>
      <c r="AN147" s="17" t="s">
        <v>522</v>
      </c>
      <c r="AO147" s="17" t="s">
        <v>523</v>
      </c>
      <c r="AP147" s="17" t="s">
        <v>423</v>
      </c>
      <c r="AQ147" s="17" t="s">
        <v>24</v>
      </c>
      <c r="AR147" s="17" t="s">
        <v>524</v>
      </c>
      <c r="AS147" s="17" t="s">
        <v>352</v>
      </c>
      <c r="AT147" s="17" t="s">
        <v>353</v>
      </c>
      <c r="AU147" s="17" t="s">
        <v>353</v>
      </c>
      <c r="AV147" s="17" t="s">
        <v>373</v>
      </c>
      <c r="AX147" s="17" t="s">
        <v>396</v>
      </c>
      <c r="AY147" s="17" t="s">
        <v>24</v>
      </c>
      <c r="AZ147" s="17" t="s">
        <v>24</v>
      </c>
      <c r="BA147" s="17" t="s">
        <v>355</v>
      </c>
      <c r="BB147" s="17" t="s">
        <v>957</v>
      </c>
      <c r="BC147" s="17" t="s">
        <v>24</v>
      </c>
      <c r="BD147" s="17" t="s">
        <v>356</v>
      </c>
      <c r="BE147" s="17" t="s">
        <v>2347</v>
      </c>
      <c r="BF147" s="17" t="s">
        <v>2348</v>
      </c>
      <c r="BH147" s="17">
        <v>53213</v>
      </c>
      <c r="BI147" s="17" t="s">
        <v>25</v>
      </c>
      <c r="BJ147" s="17" t="s">
        <v>25</v>
      </c>
      <c r="BK147" s="17" t="s">
        <v>25</v>
      </c>
      <c r="BL147" s="17" t="s">
        <v>50</v>
      </c>
      <c r="BM147" s="17">
        <v>0</v>
      </c>
      <c r="BN147" s="17">
        <v>0</v>
      </c>
      <c r="BO147" s="17">
        <v>0</v>
      </c>
      <c r="BP147" s="17" t="s">
        <v>51</v>
      </c>
      <c r="BQ147" s="17">
        <v>0</v>
      </c>
      <c r="BR147" s="17">
        <v>0</v>
      </c>
      <c r="BS147" s="17">
        <v>0</v>
      </c>
      <c r="BT147" s="17" t="s">
        <v>191</v>
      </c>
      <c r="BU147" s="17">
        <v>0</v>
      </c>
      <c r="BV147" s="17">
        <v>0</v>
      </c>
      <c r="BW147" s="17">
        <v>0</v>
      </c>
      <c r="BX147" s="17" t="s">
        <v>396</v>
      </c>
      <c r="BY147" s="17" t="s">
        <v>562</v>
      </c>
      <c r="BZ147" s="17">
        <v>0</v>
      </c>
      <c r="CA147" s="17" t="s">
        <v>563</v>
      </c>
      <c r="CD147" s="17" t="s">
        <v>192</v>
      </c>
      <c r="CE147" s="17" t="s">
        <v>53</v>
      </c>
      <c r="CF147" s="17" t="s">
        <v>171</v>
      </c>
      <c r="CG147" s="17" t="s">
        <v>132</v>
      </c>
      <c r="CH147" s="17" t="s">
        <v>357</v>
      </c>
      <c r="CI147" s="17" t="s">
        <v>357</v>
      </c>
      <c r="CJ147" s="17" t="s">
        <v>375</v>
      </c>
      <c r="CK147" s="17" t="s">
        <v>376</v>
      </c>
      <c r="CL147" s="17" t="s">
        <v>443</v>
      </c>
      <c r="CM147" s="17" t="s">
        <v>399</v>
      </c>
      <c r="CN147" s="17" t="s">
        <v>367</v>
      </c>
      <c r="CO147" s="17" t="s">
        <v>25</v>
      </c>
      <c r="CP147" s="17" t="s">
        <v>382</v>
      </c>
      <c r="CQ147" s="17" t="s">
        <v>24</v>
      </c>
      <c r="CR147" s="17" t="s">
        <v>365</v>
      </c>
      <c r="CS147" s="17" t="s">
        <v>24</v>
      </c>
      <c r="CT147" s="17" t="s">
        <v>883</v>
      </c>
      <c r="CU147" s="17" t="s">
        <v>133</v>
      </c>
      <c r="CZ147" s="17" t="s">
        <v>24</v>
      </c>
      <c r="DA147" s="17" t="s">
        <v>24</v>
      </c>
      <c r="DB147" s="17" t="s">
        <v>24</v>
      </c>
      <c r="DC147" s="17" t="s">
        <v>24</v>
      </c>
    </row>
    <row r="148" spans="1:107" x14ac:dyDescent="0.25">
      <c r="A148" s="17" t="s">
        <v>1142</v>
      </c>
      <c r="B148" s="17" t="s">
        <v>923</v>
      </c>
      <c r="C148" s="17" t="s">
        <v>501</v>
      </c>
      <c r="D148" s="17" t="s">
        <v>170</v>
      </c>
      <c r="E148" s="17">
        <v>1400</v>
      </c>
      <c r="F148" s="17" t="s">
        <v>193</v>
      </c>
      <c r="G148" s="17" t="s">
        <v>565</v>
      </c>
      <c r="H148" s="17" t="s">
        <v>566</v>
      </c>
      <c r="I148" s="17" t="s">
        <v>32</v>
      </c>
      <c r="J148" s="17" t="s">
        <v>32</v>
      </c>
      <c r="K148" s="17">
        <v>390789</v>
      </c>
      <c r="L148" s="17">
        <v>390789</v>
      </c>
      <c r="M148" s="17">
        <v>1</v>
      </c>
      <c r="N148" s="17">
        <v>0</v>
      </c>
      <c r="O148" s="17">
        <v>0</v>
      </c>
      <c r="P148" s="17">
        <v>1</v>
      </c>
      <c r="Q148" s="17">
        <v>390789</v>
      </c>
      <c r="R148" s="17" t="s">
        <v>384</v>
      </c>
      <c r="S148" s="17">
        <v>0</v>
      </c>
      <c r="T148" s="17">
        <v>0</v>
      </c>
      <c r="U148" s="17">
        <v>0</v>
      </c>
      <c r="V148" s="17">
        <v>0</v>
      </c>
      <c r="W148" s="17">
        <v>0</v>
      </c>
      <c r="X148" s="17">
        <v>0</v>
      </c>
      <c r="Y148" s="17">
        <v>0</v>
      </c>
      <c r="Z148" s="17">
        <v>0</v>
      </c>
      <c r="AA148" s="17" t="s">
        <v>23</v>
      </c>
      <c r="AB148" s="17" t="s">
        <v>350</v>
      </c>
      <c r="AC148" s="17" t="b">
        <v>1</v>
      </c>
      <c r="AD148" s="17">
        <v>0</v>
      </c>
      <c r="AE148" s="17" t="s">
        <v>23</v>
      </c>
      <c r="AF148" s="17" t="s">
        <v>23</v>
      </c>
      <c r="AG148" s="17" t="s">
        <v>194</v>
      </c>
      <c r="AH148" s="17">
        <v>45760</v>
      </c>
      <c r="AI148" s="17" t="s">
        <v>171</v>
      </c>
      <c r="AJ148" s="17" t="s">
        <v>172</v>
      </c>
      <c r="AK148" s="17" t="s">
        <v>173</v>
      </c>
      <c r="AL148" s="17" t="s">
        <v>2349</v>
      </c>
      <c r="AM148" s="17" t="s">
        <v>24</v>
      </c>
      <c r="AN148" s="17" t="s">
        <v>525</v>
      </c>
      <c r="AO148" s="17" t="s">
        <v>963</v>
      </c>
      <c r="AP148" s="17" t="s">
        <v>423</v>
      </c>
      <c r="AQ148" s="17" t="s">
        <v>24</v>
      </c>
      <c r="AR148" s="17" t="s">
        <v>524</v>
      </c>
      <c r="AS148" s="17" t="s">
        <v>352</v>
      </c>
      <c r="AT148" s="17" t="s">
        <v>353</v>
      </c>
      <c r="AU148" s="17" t="s">
        <v>353</v>
      </c>
      <c r="AV148" s="17" t="s">
        <v>373</v>
      </c>
      <c r="AX148" s="17" t="s">
        <v>396</v>
      </c>
      <c r="AY148" s="17" t="s">
        <v>24</v>
      </c>
      <c r="AZ148" s="17" t="s">
        <v>24</v>
      </c>
      <c r="BA148" s="17" t="s">
        <v>355</v>
      </c>
      <c r="BB148" s="17" t="s">
        <v>2350</v>
      </c>
      <c r="BC148" s="17" t="s">
        <v>24</v>
      </c>
      <c r="BD148" s="17" t="s">
        <v>356</v>
      </c>
      <c r="BE148" s="17" t="s">
        <v>2351</v>
      </c>
      <c r="BF148" s="17" t="s">
        <v>2352</v>
      </c>
      <c r="BH148" s="17">
        <v>53223</v>
      </c>
      <c r="BI148" s="17" t="s">
        <v>25</v>
      </c>
      <c r="BJ148" s="17" t="s">
        <v>25</v>
      </c>
      <c r="BK148" s="17" t="s">
        <v>25</v>
      </c>
      <c r="BL148" s="17" t="s">
        <v>127</v>
      </c>
      <c r="BM148" s="17">
        <v>0</v>
      </c>
      <c r="BN148" s="17">
        <v>0</v>
      </c>
      <c r="BO148" s="17">
        <v>0</v>
      </c>
      <c r="BP148" s="17" t="s">
        <v>128</v>
      </c>
      <c r="BQ148" s="17">
        <v>0</v>
      </c>
      <c r="BR148" s="17">
        <v>0</v>
      </c>
      <c r="BS148" s="17">
        <v>0</v>
      </c>
      <c r="BT148" s="17" t="s">
        <v>964</v>
      </c>
      <c r="BU148" s="17">
        <v>0</v>
      </c>
      <c r="BV148" s="17">
        <v>0</v>
      </c>
      <c r="BW148" s="17">
        <v>0</v>
      </c>
      <c r="BX148" s="17" t="s">
        <v>396</v>
      </c>
      <c r="BY148" s="17" t="s">
        <v>562</v>
      </c>
      <c r="BZ148" s="17">
        <v>0</v>
      </c>
      <c r="CA148" s="17" t="s">
        <v>563</v>
      </c>
      <c r="CD148" s="17" t="s">
        <v>2353</v>
      </c>
      <c r="CE148" s="17" t="s">
        <v>53</v>
      </c>
      <c r="CF148" s="17" t="s">
        <v>171</v>
      </c>
      <c r="CG148" s="17" t="s">
        <v>132</v>
      </c>
      <c r="CH148" s="17" t="s">
        <v>357</v>
      </c>
      <c r="CI148" s="17" t="s">
        <v>357</v>
      </c>
      <c r="CJ148" s="17" t="s">
        <v>375</v>
      </c>
      <c r="CK148" s="17" t="s">
        <v>376</v>
      </c>
      <c r="CL148" s="17" t="s">
        <v>443</v>
      </c>
      <c r="CM148" s="17" t="s">
        <v>399</v>
      </c>
      <c r="CN148" s="17" t="s">
        <v>367</v>
      </c>
      <c r="CO148" s="17" t="s">
        <v>25</v>
      </c>
      <c r="CP148" s="17" t="s">
        <v>382</v>
      </c>
      <c r="CQ148" s="17" t="s">
        <v>24</v>
      </c>
      <c r="CR148" s="17" t="s">
        <v>365</v>
      </c>
      <c r="CS148" s="17" t="s">
        <v>24</v>
      </c>
      <c r="CT148" s="17" t="s">
        <v>883</v>
      </c>
      <c r="CU148" s="17" t="s">
        <v>133</v>
      </c>
      <c r="CZ148" s="17" t="s">
        <v>24</v>
      </c>
      <c r="DA148" s="17" t="s">
        <v>24</v>
      </c>
      <c r="DB148" s="17" t="s">
        <v>24</v>
      </c>
      <c r="DC148" s="17" t="s">
        <v>24</v>
      </c>
    </row>
    <row r="149" spans="1:107" x14ac:dyDescent="0.25">
      <c r="A149" s="17" t="s">
        <v>1134</v>
      </c>
      <c r="B149" s="17" t="s">
        <v>923</v>
      </c>
      <c r="C149" s="17" t="s">
        <v>501</v>
      </c>
      <c r="D149" s="17" t="s">
        <v>170</v>
      </c>
      <c r="E149" s="17">
        <v>1400</v>
      </c>
      <c r="F149" s="17" t="s">
        <v>199</v>
      </c>
      <c r="G149" s="17" t="s">
        <v>347</v>
      </c>
      <c r="H149" s="17" t="s">
        <v>348</v>
      </c>
      <c r="I149" s="17" t="s">
        <v>565</v>
      </c>
      <c r="J149" s="17" t="s">
        <v>566</v>
      </c>
      <c r="K149" s="17">
        <v>300040</v>
      </c>
      <c r="L149" s="17">
        <v>300040</v>
      </c>
      <c r="M149" s="17">
        <v>1</v>
      </c>
      <c r="N149" s="17">
        <v>0</v>
      </c>
      <c r="O149" s="17">
        <v>0</v>
      </c>
      <c r="P149" s="17">
        <v>1</v>
      </c>
      <c r="Q149" s="17">
        <v>300040</v>
      </c>
      <c r="R149" s="17" t="s">
        <v>384</v>
      </c>
      <c r="S149" s="17">
        <v>0</v>
      </c>
      <c r="T149" s="17">
        <v>4000000</v>
      </c>
      <c r="U149" s="17">
        <v>0</v>
      </c>
      <c r="V149" s="17">
        <v>4000000</v>
      </c>
      <c r="W149" s="17">
        <v>0</v>
      </c>
      <c r="X149" s="17">
        <v>0</v>
      </c>
      <c r="Y149" s="17">
        <v>4000000</v>
      </c>
      <c r="Z149" s="17">
        <v>0</v>
      </c>
      <c r="AA149" s="17" t="s">
        <v>23</v>
      </c>
      <c r="AB149" s="17" t="s">
        <v>350</v>
      </c>
      <c r="AC149" s="17" t="b">
        <v>1</v>
      </c>
      <c r="AD149" s="17">
        <v>0</v>
      </c>
      <c r="AE149" s="17" t="s">
        <v>23</v>
      </c>
      <c r="AF149" s="17" t="s">
        <v>23</v>
      </c>
      <c r="AG149" s="17" t="s">
        <v>200</v>
      </c>
      <c r="AH149" s="17">
        <v>45761</v>
      </c>
      <c r="AI149" s="17" t="s">
        <v>171</v>
      </c>
      <c r="AJ149" s="17" t="s">
        <v>172</v>
      </c>
      <c r="AK149" s="17" t="s">
        <v>173</v>
      </c>
      <c r="AL149" s="17" t="s">
        <v>2354</v>
      </c>
      <c r="AM149" s="17" t="s">
        <v>24</v>
      </c>
      <c r="AN149" s="17" t="s">
        <v>530</v>
      </c>
      <c r="AO149" s="17" t="s">
        <v>2355</v>
      </c>
      <c r="AP149" s="17" t="s">
        <v>424</v>
      </c>
      <c r="AQ149" s="17" t="s">
        <v>531</v>
      </c>
      <c r="AR149" s="17" t="s">
        <v>532</v>
      </c>
      <c r="AS149" s="17" t="s">
        <v>352</v>
      </c>
      <c r="AT149" s="17" t="s">
        <v>353</v>
      </c>
      <c r="AU149" s="17" t="s">
        <v>533</v>
      </c>
      <c r="AV149" s="17" t="s">
        <v>373</v>
      </c>
      <c r="AX149" s="17" t="s">
        <v>396</v>
      </c>
      <c r="AY149" s="17" t="s">
        <v>24</v>
      </c>
      <c r="AZ149" s="17" t="s">
        <v>24</v>
      </c>
      <c r="BA149" s="17" t="s">
        <v>355</v>
      </c>
      <c r="BB149" s="17" t="s">
        <v>2356</v>
      </c>
      <c r="BC149" s="17" t="s">
        <v>24</v>
      </c>
      <c r="BD149" s="17" t="s">
        <v>356</v>
      </c>
      <c r="BE149" s="17" t="s">
        <v>2357</v>
      </c>
      <c r="BF149" s="17" t="s">
        <v>534</v>
      </c>
      <c r="BH149" s="17">
        <v>53172</v>
      </c>
      <c r="BI149" s="17" t="s">
        <v>25</v>
      </c>
      <c r="BJ149" s="17" t="s">
        <v>25</v>
      </c>
      <c r="BK149" s="17" t="s">
        <v>25</v>
      </c>
      <c r="BL149" s="17" t="s">
        <v>72</v>
      </c>
      <c r="BM149" s="17">
        <v>0</v>
      </c>
      <c r="BN149" s="17">
        <v>0</v>
      </c>
      <c r="BO149" s="17">
        <v>0</v>
      </c>
      <c r="BP149" s="17" t="s">
        <v>73</v>
      </c>
      <c r="BQ149" s="17">
        <v>0</v>
      </c>
      <c r="BR149" s="17">
        <v>0</v>
      </c>
      <c r="BS149" s="17">
        <v>0</v>
      </c>
      <c r="BT149" s="17" t="s">
        <v>2358</v>
      </c>
      <c r="BU149" s="17">
        <v>0</v>
      </c>
      <c r="BV149" s="17">
        <v>0</v>
      </c>
      <c r="BW149" s="17">
        <v>0</v>
      </c>
      <c r="BX149" s="17" t="s">
        <v>575</v>
      </c>
      <c r="BY149" s="17" t="s">
        <v>924</v>
      </c>
      <c r="BZ149" s="17">
        <v>1</v>
      </c>
      <c r="CA149" s="17" t="s">
        <v>925</v>
      </c>
      <c r="CD149" s="17" t="s">
        <v>2359</v>
      </c>
      <c r="CE149" s="17" t="s">
        <v>926</v>
      </c>
      <c r="CF149" s="17" t="s">
        <v>2360</v>
      </c>
      <c r="CG149" s="17" t="s">
        <v>30</v>
      </c>
      <c r="CH149" s="17" t="s">
        <v>357</v>
      </c>
      <c r="CI149" s="17" t="s">
        <v>377</v>
      </c>
      <c r="CJ149" s="17" t="s">
        <v>388</v>
      </c>
      <c r="CK149" s="17" t="s">
        <v>576</v>
      </c>
      <c r="CL149" s="17" t="s">
        <v>1221</v>
      </c>
      <c r="CM149" s="17" t="s">
        <v>569</v>
      </c>
      <c r="CN149" s="17" t="s">
        <v>367</v>
      </c>
      <c r="CO149" s="17" t="s">
        <v>25</v>
      </c>
      <c r="CP149" s="17" t="s">
        <v>368</v>
      </c>
      <c r="CQ149" s="17" t="s">
        <v>364</v>
      </c>
      <c r="CR149" s="17" t="s">
        <v>365</v>
      </c>
      <c r="CS149" s="17" t="s">
        <v>23</v>
      </c>
      <c r="CT149" s="17" t="s">
        <v>1489</v>
      </c>
      <c r="CU149" s="17" t="s">
        <v>31</v>
      </c>
      <c r="CZ149" s="17" t="s">
        <v>24</v>
      </c>
      <c r="DA149" s="17" t="s">
        <v>24</v>
      </c>
      <c r="DB149" s="17" t="s">
        <v>24</v>
      </c>
      <c r="DC149" s="17" t="s">
        <v>24</v>
      </c>
    </row>
    <row r="150" spans="1:107" x14ac:dyDescent="0.25">
      <c r="A150" s="17" t="s">
        <v>1151</v>
      </c>
      <c r="B150" s="17" t="s">
        <v>923</v>
      </c>
      <c r="C150" s="17" t="s">
        <v>501</v>
      </c>
      <c r="D150" s="17" t="s">
        <v>170</v>
      </c>
      <c r="E150" s="17">
        <v>1400</v>
      </c>
      <c r="F150" s="17" t="s">
        <v>196</v>
      </c>
      <c r="G150" s="17" t="s">
        <v>347</v>
      </c>
      <c r="H150" s="17" t="s">
        <v>348</v>
      </c>
      <c r="I150" s="17" t="s">
        <v>565</v>
      </c>
      <c r="J150" s="17" t="s">
        <v>566</v>
      </c>
      <c r="K150" s="17">
        <v>317420</v>
      </c>
      <c r="L150" s="17">
        <v>0</v>
      </c>
      <c r="M150" s="17">
        <v>0</v>
      </c>
      <c r="N150" s="17">
        <v>317420</v>
      </c>
      <c r="O150" s="17">
        <v>2</v>
      </c>
      <c r="P150" s="17">
        <v>2</v>
      </c>
      <c r="Q150" s="17">
        <v>317420</v>
      </c>
      <c r="R150" s="17" t="s">
        <v>349</v>
      </c>
      <c r="S150" s="17">
        <v>0</v>
      </c>
      <c r="T150" s="17">
        <v>2500000</v>
      </c>
      <c r="U150" s="17">
        <v>0</v>
      </c>
      <c r="V150" s="17">
        <v>2500000</v>
      </c>
      <c r="W150" s="17">
        <v>0</v>
      </c>
      <c r="X150" s="17">
        <v>0</v>
      </c>
      <c r="Y150" s="17">
        <v>2500000</v>
      </c>
      <c r="Z150" s="17">
        <v>0</v>
      </c>
      <c r="AA150" s="17" t="s">
        <v>23</v>
      </c>
      <c r="AB150" s="17" t="s">
        <v>350</v>
      </c>
      <c r="AC150" s="17" t="b">
        <v>1</v>
      </c>
      <c r="AD150" s="17">
        <v>0</v>
      </c>
      <c r="AE150" s="17" t="s">
        <v>23</v>
      </c>
      <c r="AF150" s="17" t="s">
        <v>23</v>
      </c>
      <c r="AG150" s="17" t="s">
        <v>197</v>
      </c>
      <c r="AH150" s="17">
        <v>45761</v>
      </c>
      <c r="AI150" s="17" t="s">
        <v>171</v>
      </c>
      <c r="AJ150" s="17" t="s">
        <v>172</v>
      </c>
      <c r="AK150" s="17" t="s">
        <v>2361</v>
      </c>
      <c r="AL150" s="17" t="s">
        <v>2362</v>
      </c>
      <c r="AM150" s="17" t="s">
        <v>24</v>
      </c>
      <c r="AN150" s="17" t="s">
        <v>526</v>
      </c>
      <c r="AO150" s="17" t="s">
        <v>371</v>
      </c>
      <c r="AP150" s="17" t="s">
        <v>423</v>
      </c>
      <c r="AQ150" s="17" t="s">
        <v>527</v>
      </c>
      <c r="AR150" s="17" t="s">
        <v>528</v>
      </c>
      <c r="AS150" s="17" t="s">
        <v>352</v>
      </c>
      <c r="AT150" s="17" t="s">
        <v>353</v>
      </c>
      <c r="AU150" s="17" t="s">
        <v>353</v>
      </c>
      <c r="AV150" s="17" t="s">
        <v>373</v>
      </c>
      <c r="AX150" s="17" t="s">
        <v>396</v>
      </c>
      <c r="AY150" s="17" t="s">
        <v>24</v>
      </c>
      <c r="AZ150" s="17" t="s">
        <v>24</v>
      </c>
      <c r="BA150" s="17" t="s">
        <v>355</v>
      </c>
      <c r="BB150" s="17" t="s">
        <v>529</v>
      </c>
      <c r="BC150" s="17" t="s">
        <v>24</v>
      </c>
      <c r="BD150" s="17" t="s">
        <v>356</v>
      </c>
      <c r="BE150" s="17" t="s">
        <v>2363</v>
      </c>
      <c r="BF150" s="17" t="s">
        <v>1007</v>
      </c>
      <c r="BH150" s="17">
        <v>53221</v>
      </c>
      <c r="BI150" s="17" t="s">
        <v>25</v>
      </c>
      <c r="BJ150" s="17" t="s">
        <v>25</v>
      </c>
      <c r="BK150" s="17" t="s">
        <v>25</v>
      </c>
      <c r="BL150" s="17" t="s">
        <v>125</v>
      </c>
      <c r="BM150" s="17">
        <v>0</v>
      </c>
      <c r="BN150" s="17">
        <v>0</v>
      </c>
      <c r="BO150" s="17">
        <v>0</v>
      </c>
      <c r="BP150" s="17" t="s">
        <v>123</v>
      </c>
      <c r="BQ150" s="17">
        <v>0</v>
      </c>
      <c r="BR150" s="17">
        <v>0</v>
      </c>
      <c r="BS150" s="17">
        <v>0</v>
      </c>
      <c r="BT150" s="17" t="s">
        <v>2364</v>
      </c>
      <c r="BU150" s="17">
        <v>0</v>
      </c>
      <c r="BV150" s="17">
        <v>0</v>
      </c>
      <c r="BW150" s="17">
        <v>0</v>
      </c>
      <c r="BX150" s="17" t="s">
        <v>396</v>
      </c>
      <c r="BY150" s="17" t="s">
        <v>562</v>
      </c>
      <c r="BZ150" s="17">
        <v>0</v>
      </c>
      <c r="CA150" s="17" t="s">
        <v>563</v>
      </c>
      <c r="CD150" s="17" t="s">
        <v>198</v>
      </c>
      <c r="CE150" s="17" t="s">
        <v>167</v>
      </c>
      <c r="CF150" s="17" t="s">
        <v>1008</v>
      </c>
      <c r="CG150" s="17" t="s">
        <v>30</v>
      </c>
      <c r="CH150" s="17" t="s">
        <v>357</v>
      </c>
      <c r="CI150" s="17" t="s">
        <v>375</v>
      </c>
      <c r="CJ150" s="17" t="s">
        <v>388</v>
      </c>
      <c r="CK150" s="17" t="s">
        <v>400</v>
      </c>
      <c r="CL150" s="17" t="s">
        <v>569</v>
      </c>
      <c r="CM150" s="17" t="s">
        <v>1222</v>
      </c>
      <c r="CN150" s="17" t="s">
        <v>393</v>
      </c>
      <c r="CO150" s="17" t="s">
        <v>25</v>
      </c>
      <c r="CP150" s="17" t="s">
        <v>368</v>
      </c>
      <c r="CQ150" s="17" t="s">
        <v>364</v>
      </c>
      <c r="CR150" s="17" t="s">
        <v>365</v>
      </c>
      <c r="CS150" s="17" t="s">
        <v>23</v>
      </c>
      <c r="CT150" s="17" t="s">
        <v>1265</v>
      </c>
      <c r="CU150" s="17" t="s">
        <v>31</v>
      </c>
      <c r="CZ150" s="17" t="s">
        <v>24</v>
      </c>
      <c r="DA150" s="17" t="s">
        <v>24</v>
      </c>
      <c r="DB150" s="17" t="s">
        <v>24</v>
      </c>
      <c r="DC150" s="17" t="s">
        <v>24</v>
      </c>
    </row>
    <row r="151" spans="1:107" x14ac:dyDescent="0.25">
      <c r="A151" s="17" t="s">
        <v>2365</v>
      </c>
      <c r="B151" s="17" t="s">
        <v>923</v>
      </c>
      <c r="C151" s="17" t="s">
        <v>501</v>
      </c>
      <c r="D151" s="17" t="s">
        <v>170</v>
      </c>
      <c r="E151" s="17">
        <v>1400</v>
      </c>
      <c r="F151" s="17" t="s">
        <v>2366</v>
      </c>
      <c r="G151" s="17" t="s">
        <v>383</v>
      </c>
      <c r="H151" s="17" t="s">
        <v>421</v>
      </c>
      <c r="I151" s="17" t="s">
        <v>32</v>
      </c>
      <c r="J151" s="17" t="s">
        <v>32</v>
      </c>
      <c r="K151" s="17">
        <v>620760</v>
      </c>
      <c r="L151" s="17">
        <v>0</v>
      </c>
      <c r="M151" s="17">
        <v>0</v>
      </c>
      <c r="N151" s="17">
        <v>620760</v>
      </c>
      <c r="O151" s="17">
        <v>2</v>
      </c>
      <c r="P151" s="17">
        <v>2</v>
      </c>
      <c r="Q151" s="17">
        <v>620760</v>
      </c>
      <c r="R151" s="17" t="s">
        <v>349</v>
      </c>
      <c r="S151" s="17">
        <v>0</v>
      </c>
      <c r="T151" s="17">
        <v>0</v>
      </c>
      <c r="U151" s="17">
        <v>0</v>
      </c>
      <c r="V151" s="17">
        <v>0</v>
      </c>
      <c r="W151" s="17">
        <v>0</v>
      </c>
      <c r="X151" s="17">
        <v>0</v>
      </c>
      <c r="Y151" s="17">
        <v>0</v>
      </c>
      <c r="Z151" s="17">
        <v>0</v>
      </c>
      <c r="AA151" s="17" t="s">
        <v>23</v>
      </c>
      <c r="AB151" s="17" t="s">
        <v>350</v>
      </c>
      <c r="AC151" s="17" t="b">
        <v>1</v>
      </c>
      <c r="AD151" s="17">
        <v>0</v>
      </c>
      <c r="AE151" s="17" t="s">
        <v>23</v>
      </c>
      <c r="AF151" s="17" t="s">
        <v>23</v>
      </c>
      <c r="AG151" s="17" t="s">
        <v>2367</v>
      </c>
      <c r="AH151" s="17">
        <v>45765</v>
      </c>
      <c r="AI151" s="17" t="s">
        <v>171</v>
      </c>
      <c r="AJ151" s="17" t="s">
        <v>172</v>
      </c>
      <c r="AK151" s="17" t="s">
        <v>173</v>
      </c>
      <c r="AL151" s="17" t="s">
        <v>2368</v>
      </c>
      <c r="AM151" s="17" t="s">
        <v>24</v>
      </c>
      <c r="AN151" s="17" t="s">
        <v>2369</v>
      </c>
      <c r="AO151" s="17" t="s">
        <v>513</v>
      </c>
      <c r="AP151" s="17" t="s">
        <v>351</v>
      </c>
      <c r="AQ151" s="17" t="s">
        <v>2370</v>
      </c>
      <c r="AR151" s="17" t="s">
        <v>2371</v>
      </c>
      <c r="AS151" s="17" t="s">
        <v>352</v>
      </c>
      <c r="AT151" s="17" t="s">
        <v>353</v>
      </c>
      <c r="AU151" s="17" t="s">
        <v>353</v>
      </c>
      <c r="AV151" s="17" t="s">
        <v>373</v>
      </c>
      <c r="AX151" s="17" t="s">
        <v>354</v>
      </c>
      <c r="AY151" s="17" t="s">
        <v>24</v>
      </c>
      <c r="AZ151" s="17" t="s">
        <v>24</v>
      </c>
      <c r="BA151" s="17" t="s">
        <v>355</v>
      </c>
      <c r="BB151" s="17" t="s">
        <v>2372</v>
      </c>
      <c r="BC151" s="17" t="s">
        <v>23</v>
      </c>
      <c r="BD151" s="17" t="s">
        <v>356</v>
      </c>
      <c r="BE151" s="17" t="s">
        <v>2373</v>
      </c>
      <c r="BF151" s="17" t="s">
        <v>2374</v>
      </c>
      <c r="BH151" s="17">
        <v>53215</v>
      </c>
      <c r="BI151" s="17" t="s">
        <v>25</v>
      </c>
      <c r="BJ151" s="17" t="s">
        <v>25</v>
      </c>
      <c r="BK151" s="17" t="s">
        <v>25</v>
      </c>
      <c r="BL151" s="17" t="s">
        <v>184</v>
      </c>
      <c r="BM151" s="17">
        <v>0</v>
      </c>
      <c r="BN151" s="17">
        <v>0</v>
      </c>
      <c r="BO151" s="17">
        <v>0</v>
      </c>
      <c r="BP151" s="17" t="s">
        <v>27</v>
      </c>
      <c r="BQ151" s="17">
        <v>0</v>
      </c>
      <c r="BR151" s="17">
        <v>0</v>
      </c>
      <c r="BS151" s="17">
        <v>0</v>
      </c>
      <c r="BT151" s="17" t="s">
        <v>185</v>
      </c>
      <c r="BU151" s="17">
        <v>0</v>
      </c>
      <c r="BV151" s="17">
        <v>0</v>
      </c>
      <c r="BW151" s="17">
        <v>0</v>
      </c>
      <c r="BX151" s="17" t="s">
        <v>396</v>
      </c>
      <c r="BY151" s="17" t="s">
        <v>562</v>
      </c>
      <c r="BZ151" s="17">
        <v>0</v>
      </c>
      <c r="CA151" s="17" t="s">
        <v>563</v>
      </c>
      <c r="CD151" s="17" t="s">
        <v>2375</v>
      </c>
      <c r="CE151" s="17" t="s">
        <v>53</v>
      </c>
      <c r="CF151" s="17" t="s">
        <v>1572</v>
      </c>
      <c r="CG151" s="17" t="s">
        <v>30</v>
      </c>
      <c r="CH151" s="17" t="s">
        <v>357</v>
      </c>
      <c r="CI151" s="17" t="s">
        <v>359</v>
      </c>
      <c r="CJ151" s="17" t="s">
        <v>360</v>
      </c>
      <c r="CK151" s="17" t="s">
        <v>377</v>
      </c>
      <c r="CL151" s="17" t="s">
        <v>375</v>
      </c>
      <c r="CM151" s="17" t="s">
        <v>388</v>
      </c>
      <c r="CN151" s="17" t="s">
        <v>393</v>
      </c>
      <c r="CO151" s="17" t="s">
        <v>25</v>
      </c>
      <c r="CP151" s="17" t="s">
        <v>382</v>
      </c>
      <c r="CQ151" s="17" t="s">
        <v>364</v>
      </c>
      <c r="CR151" s="17">
        <v>0.9</v>
      </c>
      <c r="CS151" s="17" t="s">
        <v>24</v>
      </c>
      <c r="CT151" s="17" t="s">
        <v>1265</v>
      </c>
      <c r="CU151" s="17" t="s">
        <v>31</v>
      </c>
      <c r="CZ151" s="17" t="s">
        <v>24</v>
      </c>
      <c r="DA151" s="17" t="s">
        <v>24</v>
      </c>
      <c r="DB151" s="17" t="s">
        <v>24</v>
      </c>
      <c r="DC151" s="17" t="s">
        <v>24</v>
      </c>
    </row>
    <row r="152" spans="1:107" x14ac:dyDescent="0.25">
      <c r="A152" s="17" t="s">
        <v>2376</v>
      </c>
      <c r="B152" s="17" t="s">
        <v>923</v>
      </c>
      <c r="C152" s="17" t="s">
        <v>501</v>
      </c>
      <c r="D152" s="17" t="s">
        <v>170</v>
      </c>
      <c r="E152" s="17">
        <v>1400</v>
      </c>
      <c r="F152" s="17" t="s">
        <v>2377</v>
      </c>
      <c r="G152" s="17" t="s">
        <v>347</v>
      </c>
      <c r="H152" s="17" t="s">
        <v>348</v>
      </c>
      <c r="I152" s="17" t="s">
        <v>565</v>
      </c>
      <c r="J152" s="17" t="s">
        <v>566</v>
      </c>
      <c r="K152" s="17">
        <v>190010</v>
      </c>
      <c r="L152" s="17">
        <v>0</v>
      </c>
      <c r="M152" s="17">
        <v>0</v>
      </c>
      <c r="N152" s="17">
        <v>190010</v>
      </c>
      <c r="O152" s="17">
        <v>2</v>
      </c>
      <c r="P152" s="17">
        <v>2</v>
      </c>
      <c r="Q152" s="17">
        <v>190010</v>
      </c>
      <c r="R152" s="17" t="s">
        <v>349</v>
      </c>
      <c r="S152" s="17">
        <v>0</v>
      </c>
      <c r="T152" s="17">
        <v>1500000</v>
      </c>
      <c r="U152" s="17">
        <v>0</v>
      </c>
      <c r="V152" s="17">
        <v>1500000</v>
      </c>
      <c r="W152" s="17">
        <v>0</v>
      </c>
      <c r="X152" s="17">
        <v>0</v>
      </c>
      <c r="Y152" s="17">
        <v>1500000</v>
      </c>
      <c r="Z152" s="17">
        <v>0</v>
      </c>
      <c r="AA152" s="17" t="s">
        <v>23</v>
      </c>
      <c r="AB152" s="17" t="s">
        <v>350</v>
      </c>
      <c r="AC152" s="17" t="b">
        <v>1</v>
      </c>
      <c r="AD152" s="17">
        <v>0</v>
      </c>
      <c r="AE152" s="17" t="s">
        <v>23</v>
      </c>
      <c r="AF152" s="17" t="s">
        <v>23</v>
      </c>
      <c r="AG152" s="17" t="s">
        <v>2378</v>
      </c>
      <c r="AH152" s="17">
        <v>45761</v>
      </c>
      <c r="AI152" s="17" t="s">
        <v>171</v>
      </c>
      <c r="AJ152" s="17" t="s">
        <v>172</v>
      </c>
      <c r="AK152" s="17" t="s">
        <v>2324</v>
      </c>
      <c r="AL152" s="17" t="s">
        <v>2379</v>
      </c>
      <c r="AM152" s="17" t="s">
        <v>24</v>
      </c>
      <c r="AN152" s="17" t="s">
        <v>2380</v>
      </c>
      <c r="AO152" s="17" t="s">
        <v>371</v>
      </c>
      <c r="AP152" s="17" t="s">
        <v>423</v>
      </c>
      <c r="AQ152" s="17" t="s">
        <v>2381</v>
      </c>
      <c r="AR152" s="17" t="s">
        <v>372</v>
      </c>
      <c r="AS152" s="17" t="s">
        <v>352</v>
      </c>
      <c r="AT152" s="17" t="s">
        <v>353</v>
      </c>
      <c r="AU152" s="17" t="s">
        <v>353</v>
      </c>
      <c r="AV152" s="17" t="s">
        <v>373</v>
      </c>
      <c r="AX152" s="17" t="s">
        <v>396</v>
      </c>
      <c r="AY152" s="17" t="s">
        <v>24</v>
      </c>
      <c r="AZ152" s="17" t="s">
        <v>24</v>
      </c>
      <c r="BA152" s="17" t="s">
        <v>355</v>
      </c>
      <c r="BB152" s="17" t="s">
        <v>2382</v>
      </c>
      <c r="BC152" s="17" t="s">
        <v>24</v>
      </c>
      <c r="BD152" s="17" t="s">
        <v>356</v>
      </c>
      <c r="BE152" s="17" t="s">
        <v>2383</v>
      </c>
      <c r="BF152" s="17" t="s">
        <v>379</v>
      </c>
      <c r="BH152" s="17">
        <v>53213</v>
      </c>
      <c r="BI152" s="17" t="s">
        <v>25</v>
      </c>
      <c r="BJ152" s="17" t="s">
        <v>25</v>
      </c>
      <c r="BK152" s="17" t="s">
        <v>25</v>
      </c>
      <c r="BL152" s="17" t="s">
        <v>201</v>
      </c>
      <c r="BM152" s="17">
        <v>0</v>
      </c>
      <c r="BN152" s="17">
        <v>0</v>
      </c>
      <c r="BO152" s="17">
        <v>0</v>
      </c>
      <c r="BP152" s="17" t="s">
        <v>27</v>
      </c>
      <c r="BQ152" s="17">
        <v>0</v>
      </c>
      <c r="BR152" s="17">
        <v>0</v>
      </c>
      <c r="BS152" s="17">
        <v>0</v>
      </c>
      <c r="BT152" s="17" t="s">
        <v>2384</v>
      </c>
      <c r="BU152" s="17">
        <v>0</v>
      </c>
      <c r="BV152" s="17">
        <v>0</v>
      </c>
      <c r="BW152" s="17">
        <v>0</v>
      </c>
      <c r="BX152" s="17" t="s">
        <v>396</v>
      </c>
      <c r="BY152" s="17" t="s">
        <v>562</v>
      </c>
      <c r="BZ152" s="17">
        <v>0</v>
      </c>
      <c r="CA152" s="17" t="s">
        <v>563</v>
      </c>
      <c r="CD152" s="17" t="s">
        <v>2385</v>
      </c>
      <c r="CE152" s="17" t="s">
        <v>2386</v>
      </c>
      <c r="CF152" s="17" t="s">
        <v>661</v>
      </c>
      <c r="CG152" s="17" t="s">
        <v>30</v>
      </c>
      <c r="CH152" s="17" t="s">
        <v>357</v>
      </c>
      <c r="CI152" s="17" t="s">
        <v>377</v>
      </c>
      <c r="CJ152" s="17" t="s">
        <v>375</v>
      </c>
      <c r="CK152" s="17" t="s">
        <v>1221</v>
      </c>
      <c r="CL152" s="17" t="s">
        <v>1221</v>
      </c>
      <c r="CM152" s="17" t="s">
        <v>569</v>
      </c>
      <c r="CN152" s="17" t="s">
        <v>367</v>
      </c>
      <c r="CO152" s="17" t="s">
        <v>25</v>
      </c>
      <c r="CP152" s="17" t="s">
        <v>368</v>
      </c>
      <c r="CQ152" s="17" t="s">
        <v>364</v>
      </c>
      <c r="CR152" s="17" t="s">
        <v>365</v>
      </c>
      <c r="CS152" s="17" t="s">
        <v>23</v>
      </c>
      <c r="CT152" s="17" t="s">
        <v>1528</v>
      </c>
      <c r="CU152" s="17" t="s">
        <v>31</v>
      </c>
      <c r="CZ152" s="17" t="s">
        <v>24</v>
      </c>
      <c r="DA152" s="17" t="s">
        <v>24</v>
      </c>
      <c r="DB152" s="17" t="s">
        <v>24</v>
      </c>
      <c r="DC152" s="17" t="s">
        <v>24</v>
      </c>
    </row>
    <row r="153" spans="1:107" x14ac:dyDescent="0.25">
      <c r="A153" s="17" t="s">
        <v>1144</v>
      </c>
      <c r="B153" s="17" t="s">
        <v>923</v>
      </c>
      <c r="C153" s="17" t="s">
        <v>501</v>
      </c>
      <c r="D153" s="17" t="s">
        <v>170</v>
      </c>
      <c r="E153" s="17">
        <v>1400</v>
      </c>
      <c r="F153" s="17" t="s">
        <v>203</v>
      </c>
      <c r="G153" s="17" t="s">
        <v>347</v>
      </c>
      <c r="H153" s="17" t="s">
        <v>348</v>
      </c>
      <c r="I153" s="17" t="s">
        <v>565</v>
      </c>
      <c r="J153" s="17" t="s">
        <v>566</v>
      </c>
      <c r="K153" s="17">
        <v>762160</v>
      </c>
      <c r="L153" s="17">
        <v>762160</v>
      </c>
      <c r="M153" s="17">
        <v>1</v>
      </c>
      <c r="N153" s="17">
        <v>0</v>
      </c>
      <c r="O153" s="17">
        <v>0</v>
      </c>
      <c r="P153" s="17">
        <v>1</v>
      </c>
      <c r="Q153" s="17">
        <v>762160</v>
      </c>
      <c r="R153" s="17" t="s">
        <v>384</v>
      </c>
      <c r="S153" s="17">
        <v>0</v>
      </c>
      <c r="T153" s="17">
        <v>5000000</v>
      </c>
      <c r="U153" s="17">
        <v>0</v>
      </c>
      <c r="V153" s="17">
        <v>5000000</v>
      </c>
      <c r="W153" s="17">
        <v>0</v>
      </c>
      <c r="X153" s="17">
        <v>0</v>
      </c>
      <c r="Y153" s="17">
        <v>5000000</v>
      </c>
      <c r="Z153" s="17">
        <v>0</v>
      </c>
      <c r="AA153" s="17" t="s">
        <v>23</v>
      </c>
      <c r="AB153" s="17" t="s">
        <v>350</v>
      </c>
      <c r="AC153" s="17" t="b">
        <v>1</v>
      </c>
      <c r="AD153" s="17">
        <v>0</v>
      </c>
      <c r="AE153" s="17" t="s">
        <v>23</v>
      </c>
      <c r="AF153" s="17" t="s">
        <v>23</v>
      </c>
      <c r="AG153" s="17" t="s">
        <v>204</v>
      </c>
      <c r="AH153" s="17">
        <v>45764</v>
      </c>
      <c r="AI153" s="17" t="s">
        <v>171</v>
      </c>
      <c r="AJ153" s="17" t="s">
        <v>172</v>
      </c>
      <c r="AK153" s="17" t="s">
        <v>173</v>
      </c>
      <c r="AL153" s="17" t="s">
        <v>2387</v>
      </c>
      <c r="AM153" s="17" t="s">
        <v>24</v>
      </c>
      <c r="AN153" s="17" t="s">
        <v>970</v>
      </c>
      <c r="AO153" s="17" t="s">
        <v>971</v>
      </c>
      <c r="AP153" s="17" t="s">
        <v>351</v>
      </c>
      <c r="AQ153" s="17" t="s">
        <v>972</v>
      </c>
      <c r="AR153" s="17" t="s">
        <v>973</v>
      </c>
      <c r="AS153" s="17" t="s">
        <v>352</v>
      </c>
      <c r="AT153" s="17" t="s">
        <v>353</v>
      </c>
      <c r="AU153" s="17" t="s">
        <v>353</v>
      </c>
      <c r="AV153" s="17" t="s">
        <v>373</v>
      </c>
      <c r="AX153" s="17" t="s">
        <v>416</v>
      </c>
      <c r="AY153" s="17" t="s">
        <v>24</v>
      </c>
      <c r="AZ153" s="17" t="s">
        <v>24</v>
      </c>
      <c r="BA153" s="17" t="s">
        <v>355</v>
      </c>
      <c r="BB153" s="17" t="s">
        <v>974</v>
      </c>
      <c r="BC153" s="17" t="s">
        <v>24</v>
      </c>
      <c r="BD153" s="17" t="s">
        <v>356</v>
      </c>
      <c r="BE153" s="17" t="s">
        <v>2388</v>
      </c>
      <c r="BF153" s="17" t="s">
        <v>975</v>
      </c>
      <c r="BG153" s="17">
        <v>0</v>
      </c>
      <c r="BH153" s="17" t="s">
        <v>62</v>
      </c>
      <c r="BI153" s="17" t="s">
        <v>25</v>
      </c>
      <c r="BJ153" s="17" t="s">
        <v>25</v>
      </c>
      <c r="BK153" s="17" t="s">
        <v>25</v>
      </c>
      <c r="BL153" s="17" t="s">
        <v>63</v>
      </c>
      <c r="BM153" s="17">
        <v>0</v>
      </c>
      <c r="BN153" s="17">
        <v>0</v>
      </c>
      <c r="BO153" s="17">
        <v>0</v>
      </c>
      <c r="BP153" s="17" t="s">
        <v>62</v>
      </c>
      <c r="BQ153" s="17">
        <v>0</v>
      </c>
      <c r="BR153" s="17">
        <v>0</v>
      </c>
      <c r="BS153" s="17">
        <v>0</v>
      </c>
      <c r="BT153" s="17" t="s">
        <v>62</v>
      </c>
      <c r="BU153" s="17">
        <v>0</v>
      </c>
      <c r="BV153" s="17">
        <v>0</v>
      </c>
      <c r="BW153" s="17">
        <v>0</v>
      </c>
      <c r="BX153" s="17" t="s">
        <v>396</v>
      </c>
      <c r="BY153" s="17" t="s">
        <v>562</v>
      </c>
      <c r="BZ153" s="17">
        <v>0</v>
      </c>
      <c r="CA153" s="17" t="s">
        <v>563</v>
      </c>
      <c r="CD153" s="17" t="s">
        <v>205</v>
      </c>
      <c r="CE153" s="17" t="s">
        <v>156</v>
      </c>
      <c r="CF153" s="17" t="s">
        <v>667</v>
      </c>
      <c r="CG153" s="17" t="s">
        <v>30</v>
      </c>
      <c r="CH153" s="17" t="s">
        <v>357</v>
      </c>
      <c r="CI153" s="17" t="s">
        <v>375</v>
      </c>
      <c r="CJ153" s="17" t="s">
        <v>388</v>
      </c>
      <c r="CK153" s="17" t="s">
        <v>400</v>
      </c>
      <c r="CL153" s="17" t="s">
        <v>1221</v>
      </c>
      <c r="CM153" s="17" t="s">
        <v>1222</v>
      </c>
      <c r="CN153" s="17" t="s">
        <v>370</v>
      </c>
      <c r="CO153" s="17" t="s">
        <v>25</v>
      </c>
      <c r="CP153" s="17" t="s">
        <v>368</v>
      </c>
      <c r="CQ153" s="17" t="s">
        <v>364</v>
      </c>
      <c r="CR153" s="17" t="s">
        <v>365</v>
      </c>
      <c r="CS153" s="17" t="s">
        <v>23</v>
      </c>
      <c r="CT153" s="17" t="s">
        <v>1332</v>
      </c>
      <c r="CU153" s="17" t="s">
        <v>31</v>
      </c>
      <c r="CZ153" s="17" t="s">
        <v>24</v>
      </c>
      <c r="DA153" s="17" t="s">
        <v>24</v>
      </c>
      <c r="DB153" s="17" t="s">
        <v>24</v>
      </c>
      <c r="DC153" s="17" t="s">
        <v>24</v>
      </c>
    </row>
    <row r="154" spans="1:107" x14ac:dyDescent="0.25">
      <c r="A154" s="17" t="s">
        <v>2389</v>
      </c>
      <c r="B154" s="17" t="s">
        <v>923</v>
      </c>
      <c r="C154" s="17" t="s">
        <v>501</v>
      </c>
      <c r="D154" s="17" t="s">
        <v>170</v>
      </c>
      <c r="E154" s="17">
        <v>1400</v>
      </c>
      <c r="F154" s="17" t="s">
        <v>2390</v>
      </c>
      <c r="G154" s="17" t="s">
        <v>565</v>
      </c>
      <c r="H154" s="17" t="s">
        <v>566</v>
      </c>
      <c r="I154" s="17" t="s">
        <v>32</v>
      </c>
      <c r="J154" s="17" t="s">
        <v>32</v>
      </c>
      <c r="K154" s="17">
        <v>1695670</v>
      </c>
      <c r="L154" s="17">
        <v>1695670</v>
      </c>
      <c r="M154" s="17">
        <v>1</v>
      </c>
      <c r="N154" s="17">
        <v>0</v>
      </c>
      <c r="O154" s="17">
        <v>0</v>
      </c>
      <c r="P154" s="17">
        <v>1</v>
      </c>
      <c r="Q154" s="17">
        <v>1695670</v>
      </c>
      <c r="R154" s="17" t="s">
        <v>384</v>
      </c>
      <c r="S154" s="17">
        <v>0</v>
      </c>
      <c r="T154" s="17">
        <v>0</v>
      </c>
      <c r="U154" s="17">
        <v>0</v>
      </c>
      <c r="V154" s="17">
        <v>0</v>
      </c>
      <c r="W154" s="17">
        <v>0</v>
      </c>
      <c r="X154" s="17">
        <v>0</v>
      </c>
      <c r="Y154" s="17">
        <v>0</v>
      </c>
      <c r="Z154" s="17">
        <v>0</v>
      </c>
      <c r="AA154" s="17" t="s">
        <v>23</v>
      </c>
      <c r="AB154" s="17" t="s">
        <v>350</v>
      </c>
      <c r="AC154" s="17" t="b">
        <v>1</v>
      </c>
      <c r="AD154" s="17">
        <v>0</v>
      </c>
      <c r="AE154" s="17" t="s">
        <v>23</v>
      </c>
      <c r="AF154" s="17" t="s">
        <v>23</v>
      </c>
      <c r="AG154" s="17" t="s">
        <v>2391</v>
      </c>
      <c r="AH154" s="17">
        <v>45764</v>
      </c>
      <c r="AI154" s="17" t="s">
        <v>171</v>
      </c>
      <c r="AJ154" s="17" t="s">
        <v>172</v>
      </c>
      <c r="AK154" s="17" t="s">
        <v>2324</v>
      </c>
      <c r="AL154" s="17" t="s">
        <v>2392</v>
      </c>
      <c r="AM154" s="17" t="s">
        <v>24</v>
      </c>
      <c r="AN154" s="17" t="s">
        <v>2393</v>
      </c>
      <c r="AO154" s="17" t="s">
        <v>371</v>
      </c>
      <c r="AP154" s="17" t="s">
        <v>493</v>
      </c>
      <c r="AQ154" s="17" t="s">
        <v>2394</v>
      </c>
      <c r="AR154" s="17" t="s">
        <v>2395</v>
      </c>
      <c r="AS154" s="17" t="s">
        <v>352</v>
      </c>
      <c r="AT154" s="17" t="s">
        <v>353</v>
      </c>
      <c r="AU154" s="17" t="s">
        <v>353</v>
      </c>
      <c r="AV154" s="17" t="s">
        <v>373</v>
      </c>
      <c r="AX154" s="17" t="s">
        <v>396</v>
      </c>
      <c r="AY154" s="17" t="s">
        <v>24</v>
      </c>
      <c r="AZ154" s="17" t="s">
        <v>24</v>
      </c>
      <c r="BA154" s="17" t="s">
        <v>355</v>
      </c>
      <c r="BB154" s="17" t="s">
        <v>2396</v>
      </c>
      <c r="BC154" s="17" t="s">
        <v>23</v>
      </c>
      <c r="BD154" s="17" t="s">
        <v>356</v>
      </c>
      <c r="BE154" s="17" t="s">
        <v>2397</v>
      </c>
      <c r="BF154" s="17" t="s">
        <v>2398</v>
      </c>
      <c r="BH154" s="17">
        <v>53129</v>
      </c>
      <c r="BI154" s="17" t="s">
        <v>25</v>
      </c>
      <c r="BJ154" s="17" t="s">
        <v>25</v>
      </c>
      <c r="BK154" s="17" t="s">
        <v>25</v>
      </c>
      <c r="BL154" s="17" t="s">
        <v>125</v>
      </c>
      <c r="BM154" s="17">
        <v>0</v>
      </c>
      <c r="BN154" s="17">
        <v>0</v>
      </c>
      <c r="BO154" s="17">
        <v>0</v>
      </c>
      <c r="BP154" s="17" t="s">
        <v>2399</v>
      </c>
      <c r="BQ154" s="17">
        <v>0</v>
      </c>
      <c r="BR154" s="17">
        <v>0</v>
      </c>
      <c r="BS154" s="17">
        <v>0</v>
      </c>
      <c r="BT154" s="17" t="s">
        <v>2400</v>
      </c>
      <c r="BU154" s="17">
        <v>0</v>
      </c>
      <c r="BV154" s="17">
        <v>0</v>
      </c>
      <c r="BW154" s="17">
        <v>0</v>
      </c>
      <c r="BX154" s="17" t="s">
        <v>575</v>
      </c>
      <c r="BY154" s="17" t="s">
        <v>980</v>
      </c>
      <c r="BZ154" s="17">
        <v>1</v>
      </c>
      <c r="CA154" s="17" t="s">
        <v>981</v>
      </c>
      <c r="CD154" s="17" t="s">
        <v>2401</v>
      </c>
      <c r="CE154" s="17" t="s">
        <v>53</v>
      </c>
      <c r="CF154" s="17" t="s">
        <v>168</v>
      </c>
      <c r="CG154" s="17" t="s">
        <v>30</v>
      </c>
      <c r="CH154" s="17" t="s">
        <v>357</v>
      </c>
      <c r="CI154" s="17" t="s">
        <v>360</v>
      </c>
      <c r="CJ154" s="17" t="s">
        <v>366</v>
      </c>
      <c r="CK154" s="17" t="s">
        <v>377</v>
      </c>
      <c r="CL154" s="17" t="s">
        <v>376</v>
      </c>
      <c r="CM154" s="17" t="s">
        <v>388</v>
      </c>
      <c r="CN154" s="17" t="s">
        <v>393</v>
      </c>
      <c r="CO154" s="17" t="s">
        <v>25</v>
      </c>
      <c r="CP154" s="17" t="s">
        <v>382</v>
      </c>
      <c r="CQ154" s="17" t="s">
        <v>364</v>
      </c>
      <c r="CR154" s="17">
        <v>0.9</v>
      </c>
      <c r="CS154" s="17" t="s">
        <v>24</v>
      </c>
      <c r="CT154" s="17" t="s">
        <v>1332</v>
      </c>
      <c r="CU154" s="17" t="s">
        <v>31</v>
      </c>
      <c r="CZ154" s="17" t="s">
        <v>24</v>
      </c>
      <c r="DA154" s="17" t="s">
        <v>24</v>
      </c>
      <c r="DB154" s="17" t="s">
        <v>24</v>
      </c>
      <c r="DC154" s="17" t="s">
        <v>24</v>
      </c>
    </row>
    <row r="155" spans="1:107" x14ac:dyDescent="0.25">
      <c r="A155" s="17" t="s">
        <v>1145</v>
      </c>
      <c r="B155" s="17" t="s">
        <v>923</v>
      </c>
      <c r="C155" s="17" t="s">
        <v>501</v>
      </c>
      <c r="D155" s="17" t="s">
        <v>170</v>
      </c>
      <c r="E155" s="17">
        <v>1400</v>
      </c>
      <c r="F155" s="17" t="s">
        <v>206</v>
      </c>
      <c r="G155" s="17" t="s">
        <v>347</v>
      </c>
      <c r="H155" s="17" t="s">
        <v>348</v>
      </c>
      <c r="I155" s="17" t="s">
        <v>565</v>
      </c>
      <c r="J155" s="17" t="s">
        <v>566</v>
      </c>
      <c r="K155" s="17">
        <v>162320</v>
      </c>
      <c r="L155" s="17">
        <v>162320</v>
      </c>
      <c r="M155" s="17">
        <v>1</v>
      </c>
      <c r="N155" s="17">
        <v>0</v>
      </c>
      <c r="O155" s="17">
        <v>0</v>
      </c>
      <c r="P155" s="17">
        <v>1</v>
      </c>
      <c r="Q155" s="17">
        <v>162320</v>
      </c>
      <c r="R155" s="17" t="s">
        <v>384</v>
      </c>
      <c r="S155" s="17">
        <v>0</v>
      </c>
      <c r="T155" s="17">
        <v>1000000</v>
      </c>
      <c r="U155" s="17">
        <v>0</v>
      </c>
      <c r="V155" s="17">
        <v>1000000</v>
      </c>
      <c r="W155" s="17">
        <v>0</v>
      </c>
      <c r="X155" s="17">
        <v>0</v>
      </c>
      <c r="Y155" s="17">
        <v>1000000</v>
      </c>
      <c r="Z155" s="17">
        <v>0</v>
      </c>
      <c r="AA155" s="17" t="s">
        <v>23</v>
      </c>
      <c r="AB155" s="17" t="s">
        <v>350</v>
      </c>
      <c r="AC155" s="17" t="b">
        <v>1</v>
      </c>
      <c r="AD155" s="17">
        <v>0</v>
      </c>
      <c r="AE155" s="17" t="s">
        <v>23</v>
      </c>
      <c r="AF155" s="17" t="s">
        <v>23</v>
      </c>
      <c r="AG155" s="17" t="s">
        <v>207</v>
      </c>
      <c r="AH155" s="17">
        <v>45764</v>
      </c>
      <c r="AI155" s="17" t="s">
        <v>171</v>
      </c>
      <c r="AJ155" s="17" t="s">
        <v>172</v>
      </c>
      <c r="AK155" s="17" t="s">
        <v>2324</v>
      </c>
      <c r="AL155" s="17" t="s">
        <v>2402</v>
      </c>
      <c r="AM155" s="17" t="s">
        <v>24</v>
      </c>
      <c r="AN155" s="17" t="s">
        <v>2403</v>
      </c>
      <c r="AO155" s="17" t="s">
        <v>371</v>
      </c>
      <c r="AP155" s="17" t="s">
        <v>423</v>
      </c>
      <c r="AQ155" s="17" t="s">
        <v>24</v>
      </c>
      <c r="AR155" s="17" t="s">
        <v>538</v>
      </c>
      <c r="AS155" s="17" t="s">
        <v>352</v>
      </c>
      <c r="AT155" s="17" t="s">
        <v>353</v>
      </c>
      <c r="AU155" s="17" t="s">
        <v>353</v>
      </c>
      <c r="AV155" s="17" t="s">
        <v>373</v>
      </c>
      <c r="AX155" s="17" t="s">
        <v>396</v>
      </c>
      <c r="AY155" s="17" t="s">
        <v>24</v>
      </c>
      <c r="AZ155" s="17" t="s">
        <v>24</v>
      </c>
      <c r="BA155" s="17" t="s">
        <v>355</v>
      </c>
      <c r="BB155" s="17" t="s">
        <v>2404</v>
      </c>
      <c r="BC155" s="17" t="s">
        <v>24</v>
      </c>
      <c r="BD155" s="17" t="s">
        <v>356</v>
      </c>
      <c r="BE155" s="17" t="s">
        <v>2405</v>
      </c>
      <c r="BF155" s="17" t="s">
        <v>2406</v>
      </c>
      <c r="BH155" s="17">
        <v>53214</v>
      </c>
      <c r="BI155" s="17" t="s">
        <v>25</v>
      </c>
      <c r="BJ155" s="17" t="s">
        <v>25</v>
      </c>
      <c r="BK155" s="17" t="s">
        <v>25</v>
      </c>
      <c r="BL155" s="17" t="s">
        <v>57</v>
      </c>
      <c r="BM155" s="17">
        <v>0</v>
      </c>
      <c r="BN155" s="17">
        <v>0</v>
      </c>
      <c r="BO155" s="17">
        <v>0</v>
      </c>
      <c r="BP155" s="17" t="s">
        <v>124</v>
      </c>
      <c r="BQ155" s="17">
        <v>0</v>
      </c>
      <c r="BR155" s="17">
        <v>0</v>
      </c>
      <c r="BS155" s="17">
        <v>0</v>
      </c>
      <c r="BT155" s="17" t="s">
        <v>976</v>
      </c>
      <c r="BU155" s="17">
        <v>0</v>
      </c>
      <c r="BV155" s="17">
        <v>0</v>
      </c>
      <c r="BW155" s="17">
        <v>0</v>
      </c>
      <c r="BX155" s="17" t="s">
        <v>575</v>
      </c>
      <c r="BY155" s="17" t="s">
        <v>980</v>
      </c>
      <c r="BZ155" s="17">
        <v>1</v>
      </c>
      <c r="CA155" s="17" t="s">
        <v>981</v>
      </c>
      <c r="CD155" s="17" t="s">
        <v>2407</v>
      </c>
      <c r="CE155" s="17" t="s">
        <v>167</v>
      </c>
      <c r="CF155" s="17" t="s">
        <v>913</v>
      </c>
      <c r="CG155" s="17" t="s">
        <v>30</v>
      </c>
      <c r="CH155" s="17" t="s">
        <v>357</v>
      </c>
      <c r="CI155" s="17" t="s">
        <v>377</v>
      </c>
      <c r="CJ155" s="17" t="s">
        <v>388</v>
      </c>
      <c r="CK155" s="17" t="s">
        <v>576</v>
      </c>
      <c r="CL155" s="17" t="s">
        <v>1221</v>
      </c>
      <c r="CM155" s="17" t="s">
        <v>569</v>
      </c>
      <c r="CN155" s="17" t="s">
        <v>367</v>
      </c>
      <c r="CO155" s="17" t="s">
        <v>25</v>
      </c>
      <c r="CP155" s="17" t="s">
        <v>368</v>
      </c>
      <c r="CQ155" s="17" t="s">
        <v>364</v>
      </c>
      <c r="CR155" s="17" t="s">
        <v>365</v>
      </c>
      <c r="CS155" s="17" t="s">
        <v>23</v>
      </c>
      <c r="CT155" s="17" t="s">
        <v>1716</v>
      </c>
      <c r="CU155" s="17" t="s">
        <v>31</v>
      </c>
      <c r="CZ155" s="17" t="s">
        <v>24</v>
      </c>
      <c r="DA155" s="17" t="s">
        <v>24</v>
      </c>
      <c r="DB155" s="17" t="s">
        <v>24</v>
      </c>
      <c r="DC155" s="17" t="s">
        <v>24</v>
      </c>
    </row>
    <row r="156" spans="1:107" x14ac:dyDescent="0.25">
      <c r="A156" s="17" t="s">
        <v>1147</v>
      </c>
      <c r="B156" s="17" t="s">
        <v>923</v>
      </c>
      <c r="C156" s="17" t="s">
        <v>501</v>
      </c>
      <c r="D156" s="17" t="s">
        <v>170</v>
      </c>
      <c r="E156" s="17">
        <v>1400</v>
      </c>
      <c r="F156" s="17" t="s">
        <v>210</v>
      </c>
      <c r="G156" s="17" t="s">
        <v>347</v>
      </c>
      <c r="H156" s="17" t="s">
        <v>348</v>
      </c>
      <c r="I156" s="17" t="s">
        <v>565</v>
      </c>
      <c r="J156" s="17" t="s">
        <v>566</v>
      </c>
      <c r="K156" s="17">
        <v>203010</v>
      </c>
      <c r="L156" s="17">
        <v>203010</v>
      </c>
      <c r="M156" s="17">
        <v>1</v>
      </c>
      <c r="N156" s="17">
        <v>0</v>
      </c>
      <c r="O156" s="17">
        <v>0</v>
      </c>
      <c r="P156" s="17">
        <v>1</v>
      </c>
      <c r="Q156" s="17">
        <v>203010</v>
      </c>
      <c r="R156" s="17" t="s">
        <v>384</v>
      </c>
      <c r="S156" s="17">
        <v>0</v>
      </c>
      <c r="T156" s="17">
        <v>1600000</v>
      </c>
      <c r="U156" s="17">
        <v>0</v>
      </c>
      <c r="V156" s="17">
        <v>1600000</v>
      </c>
      <c r="W156" s="17">
        <v>0</v>
      </c>
      <c r="X156" s="17">
        <v>0</v>
      </c>
      <c r="Y156" s="17">
        <v>1600000</v>
      </c>
      <c r="Z156" s="17">
        <v>0</v>
      </c>
      <c r="AA156" s="17" t="s">
        <v>23</v>
      </c>
      <c r="AB156" s="17" t="s">
        <v>350</v>
      </c>
      <c r="AC156" s="17" t="b">
        <v>1</v>
      </c>
      <c r="AD156" s="17">
        <v>0</v>
      </c>
      <c r="AE156" s="17" t="s">
        <v>23</v>
      </c>
      <c r="AF156" s="17" t="s">
        <v>23</v>
      </c>
      <c r="AG156" s="17" t="s">
        <v>982</v>
      </c>
      <c r="AH156" s="17">
        <v>45763</v>
      </c>
      <c r="AI156" s="17" t="s">
        <v>171</v>
      </c>
      <c r="AJ156" s="17" t="s">
        <v>172</v>
      </c>
      <c r="AK156" s="17" t="s">
        <v>173</v>
      </c>
      <c r="AL156" s="17" t="s">
        <v>2408</v>
      </c>
      <c r="AM156" s="17" t="s">
        <v>24</v>
      </c>
      <c r="AN156" s="17" t="s">
        <v>541</v>
      </c>
      <c r="AO156" s="17" t="s">
        <v>542</v>
      </c>
      <c r="AP156" s="17" t="s">
        <v>351</v>
      </c>
      <c r="AQ156" s="17" t="s">
        <v>2409</v>
      </c>
      <c r="AR156" s="17" t="s">
        <v>983</v>
      </c>
      <c r="AS156" s="17" t="s">
        <v>352</v>
      </c>
      <c r="AT156" s="17" t="s">
        <v>353</v>
      </c>
      <c r="AU156" s="17" t="s">
        <v>353</v>
      </c>
      <c r="AV156" s="17" t="s">
        <v>984</v>
      </c>
      <c r="AX156" s="17" t="s">
        <v>354</v>
      </c>
      <c r="AY156" s="17" t="s">
        <v>24</v>
      </c>
      <c r="AZ156" s="17" t="s">
        <v>985</v>
      </c>
      <c r="BA156" s="17" t="s">
        <v>986</v>
      </c>
      <c r="BB156" s="17" t="s">
        <v>543</v>
      </c>
      <c r="BC156" s="17" t="s">
        <v>24</v>
      </c>
      <c r="BD156" s="17" t="s">
        <v>356</v>
      </c>
      <c r="BE156" s="17" t="s">
        <v>2405</v>
      </c>
      <c r="BF156" s="17" t="s">
        <v>544</v>
      </c>
      <c r="BH156" s="17">
        <v>53210</v>
      </c>
      <c r="BI156" s="17" t="s">
        <v>25</v>
      </c>
      <c r="BJ156" s="17" t="s">
        <v>25</v>
      </c>
      <c r="BK156" s="17" t="s">
        <v>25</v>
      </c>
      <c r="BL156" s="17" t="s">
        <v>83</v>
      </c>
      <c r="BM156" s="17">
        <v>0</v>
      </c>
      <c r="BN156" s="17">
        <v>0</v>
      </c>
      <c r="BO156" s="17">
        <v>0</v>
      </c>
      <c r="BP156" s="17" t="s">
        <v>27</v>
      </c>
      <c r="BQ156" s="17">
        <v>0</v>
      </c>
      <c r="BR156" s="17">
        <v>0</v>
      </c>
      <c r="BS156" s="17">
        <v>0</v>
      </c>
      <c r="BT156" s="17" t="s">
        <v>211</v>
      </c>
      <c r="BU156" s="17">
        <v>0</v>
      </c>
      <c r="BV156" s="17">
        <v>0</v>
      </c>
      <c r="BW156" s="17">
        <v>0</v>
      </c>
      <c r="BX156" s="17" t="s">
        <v>575</v>
      </c>
      <c r="BY156" s="17" t="s">
        <v>2410</v>
      </c>
      <c r="BZ156" s="17">
        <v>1</v>
      </c>
      <c r="CA156" s="17" t="s">
        <v>2411</v>
      </c>
      <c r="CD156" s="17" t="s">
        <v>987</v>
      </c>
      <c r="CE156" s="17" t="s">
        <v>156</v>
      </c>
      <c r="CF156" s="17" t="s">
        <v>988</v>
      </c>
      <c r="CG156" s="17" t="s">
        <v>30</v>
      </c>
      <c r="CH156" s="17" t="s">
        <v>357</v>
      </c>
      <c r="CI156" s="17" t="s">
        <v>375</v>
      </c>
      <c r="CJ156" s="17" t="s">
        <v>388</v>
      </c>
      <c r="CK156" s="17" t="s">
        <v>400</v>
      </c>
      <c r="CL156" s="17" t="s">
        <v>1221</v>
      </c>
      <c r="CM156" s="17" t="s">
        <v>1222</v>
      </c>
      <c r="CN156" s="17" t="s">
        <v>370</v>
      </c>
      <c r="CO156" s="17" t="s">
        <v>25</v>
      </c>
      <c r="CP156" s="17" t="s">
        <v>368</v>
      </c>
      <c r="CQ156" s="17" t="s">
        <v>364</v>
      </c>
      <c r="CR156" s="17" t="s">
        <v>365</v>
      </c>
      <c r="CS156" s="17" t="s">
        <v>23</v>
      </c>
      <c r="CT156" s="17" t="s">
        <v>883</v>
      </c>
      <c r="CU156" s="17" t="s">
        <v>31</v>
      </c>
      <c r="CZ156" s="17" t="s">
        <v>24</v>
      </c>
      <c r="DA156" s="17" t="s">
        <v>24</v>
      </c>
      <c r="DB156" s="17" t="s">
        <v>23</v>
      </c>
      <c r="DC156" s="17" t="s">
        <v>24</v>
      </c>
    </row>
    <row r="157" spans="1:107" x14ac:dyDescent="0.25">
      <c r="A157" s="17" t="s">
        <v>1146</v>
      </c>
      <c r="B157" s="17" t="s">
        <v>923</v>
      </c>
      <c r="C157" s="17" t="s">
        <v>501</v>
      </c>
      <c r="D157" s="17" t="s">
        <v>170</v>
      </c>
      <c r="E157" s="17">
        <v>1400</v>
      </c>
      <c r="F157" s="17" t="s">
        <v>208</v>
      </c>
      <c r="G157" s="17" t="s">
        <v>347</v>
      </c>
      <c r="H157" s="17" t="s">
        <v>348</v>
      </c>
      <c r="I157" s="17" t="s">
        <v>565</v>
      </c>
      <c r="J157" s="17" t="s">
        <v>566</v>
      </c>
      <c r="K157" s="17">
        <v>320330</v>
      </c>
      <c r="L157" s="17">
        <v>320330</v>
      </c>
      <c r="M157" s="17">
        <v>1</v>
      </c>
      <c r="N157" s="17">
        <v>0</v>
      </c>
      <c r="O157" s="17">
        <v>0</v>
      </c>
      <c r="P157" s="17">
        <v>1</v>
      </c>
      <c r="Q157" s="17">
        <v>320330</v>
      </c>
      <c r="R157" s="17" t="s">
        <v>384</v>
      </c>
      <c r="S157" s="17">
        <v>0</v>
      </c>
      <c r="T157" s="17">
        <v>3200000</v>
      </c>
      <c r="U157" s="17">
        <v>0</v>
      </c>
      <c r="V157" s="17">
        <v>3200000</v>
      </c>
      <c r="W157" s="17">
        <v>0</v>
      </c>
      <c r="X157" s="17">
        <v>0</v>
      </c>
      <c r="Y157" s="17">
        <v>3200000</v>
      </c>
      <c r="Z157" s="17">
        <v>0</v>
      </c>
      <c r="AA157" s="17" t="s">
        <v>23</v>
      </c>
      <c r="AB157" s="17" t="s">
        <v>350</v>
      </c>
      <c r="AC157" s="17" t="b">
        <v>1</v>
      </c>
      <c r="AD157" s="17">
        <v>0</v>
      </c>
      <c r="AE157" s="17" t="s">
        <v>23</v>
      </c>
      <c r="AF157" s="17" t="s">
        <v>23</v>
      </c>
      <c r="AG157" s="17" t="s">
        <v>977</v>
      </c>
      <c r="AH157" s="17">
        <v>45755</v>
      </c>
      <c r="AI157" s="17" t="s">
        <v>171</v>
      </c>
      <c r="AJ157" s="17" t="s">
        <v>172</v>
      </c>
      <c r="AK157" s="17" t="s">
        <v>173</v>
      </c>
      <c r="AL157" s="17" t="s">
        <v>2412</v>
      </c>
      <c r="AM157" s="17" t="s">
        <v>24</v>
      </c>
      <c r="AN157" s="17" t="s">
        <v>978</v>
      </c>
      <c r="AO157" s="17" t="s">
        <v>371</v>
      </c>
      <c r="AP157" s="17" t="s">
        <v>493</v>
      </c>
      <c r="AQ157" s="17" t="s">
        <v>979</v>
      </c>
      <c r="AR157" s="17" t="s">
        <v>539</v>
      </c>
      <c r="AS157" s="17" t="s">
        <v>352</v>
      </c>
      <c r="AT157" s="17" t="s">
        <v>353</v>
      </c>
      <c r="AU157" s="17" t="s">
        <v>353</v>
      </c>
      <c r="AV157" s="17" t="s">
        <v>373</v>
      </c>
      <c r="AX157" s="17" t="s">
        <v>396</v>
      </c>
      <c r="AY157" s="17" t="s">
        <v>24</v>
      </c>
      <c r="AZ157" s="17" t="s">
        <v>24</v>
      </c>
      <c r="BA157" s="17" t="s">
        <v>355</v>
      </c>
      <c r="BB157" s="17" t="s">
        <v>540</v>
      </c>
      <c r="BC157" s="17" t="s">
        <v>24</v>
      </c>
      <c r="BD157" s="17" t="s">
        <v>356</v>
      </c>
      <c r="BE157" s="17" t="s">
        <v>2413</v>
      </c>
      <c r="BF157" s="17" t="s">
        <v>2414</v>
      </c>
      <c r="BH157" s="17">
        <v>53202</v>
      </c>
      <c r="BI157" s="17" t="s">
        <v>25</v>
      </c>
      <c r="BJ157" s="17" t="s">
        <v>25</v>
      </c>
      <c r="BK157" s="17" t="s">
        <v>25</v>
      </c>
      <c r="BL157" s="17" t="s">
        <v>26</v>
      </c>
      <c r="BM157" s="17">
        <v>0</v>
      </c>
      <c r="BN157" s="17">
        <v>0</v>
      </c>
      <c r="BO157" s="17">
        <v>0</v>
      </c>
      <c r="BP157" s="17" t="s">
        <v>27</v>
      </c>
      <c r="BQ157" s="17">
        <v>0</v>
      </c>
      <c r="BR157" s="17">
        <v>0</v>
      </c>
      <c r="BS157" s="17">
        <v>0</v>
      </c>
      <c r="BT157" s="17" t="s">
        <v>209</v>
      </c>
      <c r="BU157" s="17">
        <v>0</v>
      </c>
      <c r="BV157" s="17">
        <v>0</v>
      </c>
      <c r="BW157" s="17">
        <v>0</v>
      </c>
      <c r="BX157" s="17" t="s">
        <v>575</v>
      </c>
      <c r="BY157" s="17" t="s">
        <v>980</v>
      </c>
      <c r="BZ157" s="17">
        <v>1</v>
      </c>
      <c r="CA157" s="17" t="s">
        <v>981</v>
      </c>
      <c r="CD157" s="17" t="s">
        <v>2415</v>
      </c>
      <c r="CE157" s="17" t="s">
        <v>167</v>
      </c>
      <c r="CF157" s="17" t="s">
        <v>956</v>
      </c>
      <c r="CG157" s="17" t="s">
        <v>30</v>
      </c>
      <c r="CH157" s="17" t="s">
        <v>357</v>
      </c>
      <c r="CI157" s="17" t="s">
        <v>375</v>
      </c>
      <c r="CJ157" s="17" t="s">
        <v>388</v>
      </c>
      <c r="CK157" s="17" t="s">
        <v>400</v>
      </c>
      <c r="CL157" s="17" t="s">
        <v>1221</v>
      </c>
      <c r="CM157" s="17" t="s">
        <v>569</v>
      </c>
      <c r="CN157" s="17" t="s">
        <v>367</v>
      </c>
      <c r="CO157" s="17" t="s">
        <v>25</v>
      </c>
      <c r="CP157" s="17" t="s">
        <v>368</v>
      </c>
      <c r="CQ157" s="17" t="s">
        <v>364</v>
      </c>
      <c r="CR157" s="17" t="s">
        <v>365</v>
      </c>
      <c r="CS157" s="17" t="s">
        <v>23</v>
      </c>
      <c r="CT157" s="17" t="s">
        <v>883</v>
      </c>
      <c r="CU157" s="17" t="s">
        <v>31</v>
      </c>
      <c r="CZ157" s="17" t="s">
        <v>24</v>
      </c>
      <c r="DA157" s="17" t="s">
        <v>24</v>
      </c>
      <c r="DB157" s="17" t="s">
        <v>24</v>
      </c>
      <c r="DC157" s="17" t="s">
        <v>24</v>
      </c>
    </row>
    <row r="158" spans="1:107" x14ac:dyDescent="0.25">
      <c r="A158" s="17" t="s">
        <v>1143</v>
      </c>
      <c r="B158" s="17" t="s">
        <v>923</v>
      </c>
      <c r="C158" s="17" t="s">
        <v>501</v>
      </c>
      <c r="D158" s="17" t="s">
        <v>170</v>
      </c>
      <c r="E158" s="17">
        <v>1400</v>
      </c>
      <c r="F158" s="17" t="s">
        <v>215</v>
      </c>
      <c r="G158" s="17" t="s">
        <v>565</v>
      </c>
      <c r="H158" s="17" t="s">
        <v>566</v>
      </c>
      <c r="I158" s="17" t="s">
        <v>32</v>
      </c>
      <c r="J158" s="17" t="s">
        <v>32</v>
      </c>
      <c r="K158" s="17">
        <v>465833</v>
      </c>
      <c r="L158" s="17">
        <v>465833</v>
      </c>
      <c r="M158" s="17">
        <v>1</v>
      </c>
      <c r="N158" s="17">
        <v>0</v>
      </c>
      <c r="O158" s="17">
        <v>0</v>
      </c>
      <c r="P158" s="17">
        <v>1</v>
      </c>
      <c r="Q158" s="17">
        <v>465833</v>
      </c>
      <c r="R158" s="17" t="s">
        <v>384</v>
      </c>
      <c r="S158" s="17">
        <v>0</v>
      </c>
      <c r="T158" s="17">
        <v>0</v>
      </c>
      <c r="U158" s="17">
        <v>0</v>
      </c>
      <c r="V158" s="17">
        <v>0</v>
      </c>
      <c r="W158" s="17">
        <v>0</v>
      </c>
      <c r="X158" s="17">
        <v>0</v>
      </c>
      <c r="Y158" s="17">
        <v>0</v>
      </c>
      <c r="Z158" s="17">
        <v>0</v>
      </c>
      <c r="AA158" s="17" t="s">
        <v>23</v>
      </c>
      <c r="AB158" s="17" t="s">
        <v>350</v>
      </c>
      <c r="AC158" s="17" t="b">
        <v>1</v>
      </c>
      <c r="AD158" s="17">
        <v>0</v>
      </c>
      <c r="AE158" s="17" t="s">
        <v>23</v>
      </c>
      <c r="AF158" s="17" t="s">
        <v>23</v>
      </c>
      <c r="AG158" s="17" t="s">
        <v>216</v>
      </c>
      <c r="AH158" s="17">
        <v>45760</v>
      </c>
      <c r="AI158" s="17" t="s">
        <v>171</v>
      </c>
      <c r="AJ158" s="17" t="s">
        <v>172</v>
      </c>
      <c r="AK158" s="17" t="s">
        <v>173</v>
      </c>
      <c r="AL158" s="17" t="s">
        <v>2416</v>
      </c>
      <c r="AM158" s="17" t="s">
        <v>24</v>
      </c>
      <c r="AN158" s="17" t="s">
        <v>546</v>
      </c>
      <c r="AO158" s="17" t="s">
        <v>965</v>
      </c>
      <c r="AP158" s="17" t="s">
        <v>423</v>
      </c>
      <c r="AQ158" s="17" t="s">
        <v>24</v>
      </c>
      <c r="AR158" s="17" t="s">
        <v>524</v>
      </c>
      <c r="AS158" s="17" t="s">
        <v>352</v>
      </c>
      <c r="AT158" s="17" t="s">
        <v>353</v>
      </c>
      <c r="AU158" s="17" t="s">
        <v>353</v>
      </c>
      <c r="AV158" s="17" t="s">
        <v>373</v>
      </c>
      <c r="AX158" s="17" t="s">
        <v>396</v>
      </c>
      <c r="AY158" s="17" t="s">
        <v>24</v>
      </c>
      <c r="AZ158" s="17" t="s">
        <v>24</v>
      </c>
      <c r="BA158" s="17" t="s">
        <v>355</v>
      </c>
      <c r="BB158" s="17" t="s">
        <v>966</v>
      </c>
      <c r="BC158" s="17" t="s">
        <v>24</v>
      </c>
      <c r="BD158" s="17" t="s">
        <v>356</v>
      </c>
      <c r="BE158" s="17" t="s">
        <v>2417</v>
      </c>
      <c r="BF158" s="17" t="s">
        <v>547</v>
      </c>
      <c r="BH158" s="17">
        <v>53221</v>
      </c>
      <c r="BI158" s="17" t="s">
        <v>25</v>
      </c>
      <c r="BJ158" s="17" t="s">
        <v>25</v>
      </c>
      <c r="BK158" s="17" t="s">
        <v>25</v>
      </c>
      <c r="BL158" s="17" t="s">
        <v>105</v>
      </c>
      <c r="BM158" s="17">
        <v>0</v>
      </c>
      <c r="BN158" s="17">
        <v>0</v>
      </c>
      <c r="BO158" s="17">
        <v>0</v>
      </c>
      <c r="BP158" s="17" t="s">
        <v>27</v>
      </c>
      <c r="BQ158" s="17">
        <v>0</v>
      </c>
      <c r="BR158" s="17">
        <v>0</v>
      </c>
      <c r="BS158" s="17">
        <v>0</v>
      </c>
      <c r="BT158" s="17" t="s">
        <v>967</v>
      </c>
      <c r="BU158" s="17">
        <v>0</v>
      </c>
      <c r="BV158" s="17">
        <v>0</v>
      </c>
      <c r="BW158" s="17">
        <v>0</v>
      </c>
      <c r="BX158" s="17" t="s">
        <v>396</v>
      </c>
      <c r="BY158" s="17" t="s">
        <v>562</v>
      </c>
      <c r="BZ158" s="17">
        <v>0</v>
      </c>
      <c r="CA158" s="17" t="s">
        <v>563</v>
      </c>
      <c r="CD158" s="17" t="s">
        <v>968</v>
      </c>
      <c r="CE158" s="17" t="s">
        <v>32</v>
      </c>
      <c r="CF158" s="17" t="s">
        <v>171</v>
      </c>
      <c r="CG158" s="17" t="s">
        <v>132</v>
      </c>
      <c r="CH158" s="17" t="s">
        <v>357</v>
      </c>
      <c r="CI158" s="17" t="s">
        <v>357</v>
      </c>
      <c r="CJ158" s="17" t="s">
        <v>375</v>
      </c>
      <c r="CK158" s="17" t="s">
        <v>376</v>
      </c>
      <c r="CL158" s="17" t="s">
        <v>443</v>
      </c>
      <c r="CM158" s="17" t="s">
        <v>399</v>
      </c>
      <c r="CN158" s="17" t="s">
        <v>367</v>
      </c>
      <c r="CO158" s="17" t="s">
        <v>25</v>
      </c>
      <c r="CP158" s="17" t="s">
        <v>382</v>
      </c>
      <c r="CQ158" s="17" t="s">
        <v>24</v>
      </c>
      <c r="CR158" s="17" t="s">
        <v>365</v>
      </c>
      <c r="CS158" s="17" t="s">
        <v>24</v>
      </c>
      <c r="CT158" s="17" t="s">
        <v>883</v>
      </c>
      <c r="CU158" s="17" t="s">
        <v>133</v>
      </c>
      <c r="CZ158" s="17" t="s">
        <v>24</v>
      </c>
      <c r="DA158" s="17" t="s">
        <v>24</v>
      </c>
      <c r="DB158" s="17" t="s">
        <v>24</v>
      </c>
      <c r="DC158" s="17" t="s">
        <v>24</v>
      </c>
    </row>
    <row r="159" spans="1:107" x14ac:dyDescent="0.25">
      <c r="A159" s="17" t="s">
        <v>2418</v>
      </c>
      <c r="B159" s="17" t="s">
        <v>923</v>
      </c>
      <c r="C159" s="17" t="s">
        <v>501</v>
      </c>
      <c r="D159" s="17" t="s">
        <v>170</v>
      </c>
      <c r="E159" s="17">
        <v>1400</v>
      </c>
      <c r="F159" s="17" t="s">
        <v>2419</v>
      </c>
      <c r="G159" s="17" t="s">
        <v>565</v>
      </c>
      <c r="H159" s="17" t="s">
        <v>566</v>
      </c>
      <c r="I159" s="17" t="s">
        <v>565</v>
      </c>
      <c r="J159" s="17" t="s">
        <v>566</v>
      </c>
      <c r="K159" s="17">
        <v>5000000</v>
      </c>
      <c r="L159" s="17">
        <v>5000000</v>
      </c>
      <c r="M159" s="17">
        <v>1</v>
      </c>
      <c r="N159" s="17">
        <v>0</v>
      </c>
      <c r="O159" s="17">
        <v>0</v>
      </c>
      <c r="P159" s="17">
        <v>1</v>
      </c>
      <c r="Q159" s="17">
        <v>5000000</v>
      </c>
      <c r="R159" s="17" t="s">
        <v>384</v>
      </c>
      <c r="S159" s="17">
        <v>0</v>
      </c>
      <c r="T159" s="17">
        <v>20000000</v>
      </c>
      <c r="U159" s="17">
        <v>5000000</v>
      </c>
      <c r="V159" s="17">
        <v>5000000</v>
      </c>
      <c r="W159" s="17">
        <v>5000000</v>
      </c>
      <c r="X159" s="17">
        <v>5000000</v>
      </c>
      <c r="Y159" s="17">
        <v>20000000</v>
      </c>
      <c r="Z159" s="17">
        <v>0</v>
      </c>
      <c r="AA159" s="17" t="s">
        <v>23</v>
      </c>
      <c r="AB159" s="17" t="s">
        <v>350</v>
      </c>
      <c r="AC159" s="17" t="b">
        <v>1</v>
      </c>
      <c r="AD159" s="17">
        <v>0</v>
      </c>
      <c r="AE159" s="17" t="s">
        <v>23</v>
      </c>
      <c r="AF159" s="17" t="s">
        <v>23</v>
      </c>
      <c r="AG159" s="17" t="s">
        <v>2420</v>
      </c>
      <c r="AH159" s="17">
        <v>45748</v>
      </c>
      <c r="AI159" s="17" t="s">
        <v>2421</v>
      </c>
      <c r="AJ159" s="17" t="s">
        <v>2422</v>
      </c>
      <c r="AK159" s="17" t="s">
        <v>2423</v>
      </c>
      <c r="AL159" s="17" t="s">
        <v>2424</v>
      </c>
      <c r="AM159" s="17" t="s">
        <v>24</v>
      </c>
      <c r="AN159" s="17" t="s">
        <v>2425</v>
      </c>
      <c r="AO159" s="17" t="s">
        <v>2426</v>
      </c>
      <c r="AP159" s="17" t="s">
        <v>351</v>
      </c>
      <c r="AQ159" s="17" t="s">
        <v>24</v>
      </c>
      <c r="AR159" s="17" t="s">
        <v>2427</v>
      </c>
      <c r="AS159" s="17" t="s">
        <v>352</v>
      </c>
      <c r="AT159" s="17" t="s">
        <v>353</v>
      </c>
      <c r="AU159" s="17" t="s">
        <v>2428</v>
      </c>
      <c r="AV159" s="17" t="s">
        <v>2429</v>
      </c>
      <c r="AX159" s="17" t="s">
        <v>354</v>
      </c>
      <c r="AY159" s="17" t="s">
        <v>24</v>
      </c>
      <c r="AZ159" s="17" t="s">
        <v>2430</v>
      </c>
      <c r="BA159" s="17" t="s">
        <v>355</v>
      </c>
      <c r="BB159" s="17" t="s">
        <v>2431</v>
      </c>
      <c r="BC159" s="17" t="s">
        <v>24</v>
      </c>
      <c r="BD159" s="17" t="s">
        <v>2432</v>
      </c>
      <c r="BE159" s="17" t="s">
        <v>2305</v>
      </c>
      <c r="BF159" s="17" t="s">
        <v>2433</v>
      </c>
      <c r="BH159" s="17">
        <v>53215</v>
      </c>
      <c r="BI159" s="17" t="s">
        <v>25</v>
      </c>
      <c r="BJ159" s="17" t="s">
        <v>25</v>
      </c>
      <c r="BK159" s="17" t="s">
        <v>25</v>
      </c>
      <c r="BL159" s="17" t="s">
        <v>70</v>
      </c>
      <c r="BM159" s="17">
        <v>0</v>
      </c>
      <c r="BN159" s="17">
        <v>0</v>
      </c>
      <c r="BO159" s="17">
        <v>0</v>
      </c>
      <c r="BP159" s="17" t="s">
        <v>27</v>
      </c>
      <c r="BQ159" s="17">
        <v>0</v>
      </c>
      <c r="BR159" s="17">
        <v>0</v>
      </c>
      <c r="BS159" s="17">
        <v>0</v>
      </c>
      <c r="BT159" s="17" t="s">
        <v>2434</v>
      </c>
      <c r="BU159" s="17">
        <v>0</v>
      </c>
      <c r="BV159" s="17">
        <v>0</v>
      </c>
      <c r="BW159" s="17">
        <v>0</v>
      </c>
      <c r="BX159" s="17" t="s">
        <v>396</v>
      </c>
      <c r="BY159" s="17" t="s">
        <v>562</v>
      </c>
      <c r="BZ159" s="17">
        <v>0</v>
      </c>
      <c r="CA159" s="17" t="s">
        <v>563</v>
      </c>
      <c r="CD159" s="17" t="s">
        <v>2435</v>
      </c>
      <c r="CE159" s="17" t="s">
        <v>2436</v>
      </c>
      <c r="CF159" s="17" t="s">
        <v>958</v>
      </c>
      <c r="CG159" s="17" t="s">
        <v>132</v>
      </c>
      <c r="CH159" s="17" t="s">
        <v>357</v>
      </c>
      <c r="CI159" s="17" t="s">
        <v>357</v>
      </c>
      <c r="CJ159" s="17" t="s">
        <v>357</v>
      </c>
      <c r="CK159" s="17" t="s">
        <v>357</v>
      </c>
      <c r="CL159" s="17" t="s">
        <v>388</v>
      </c>
      <c r="CM159" s="17" t="s">
        <v>388</v>
      </c>
      <c r="CN159" s="17" t="s">
        <v>370</v>
      </c>
      <c r="CO159" s="17" t="s">
        <v>25</v>
      </c>
      <c r="CP159" s="17" t="s">
        <v>368</v>
      </c>
      <c r="CQ159" s="17" t="s">
        <v>24</v>
      </c>
      <c r="CR159" s="17" t="s">
        <v>365</v>
      </c>
      <c r="CS159" s="17" t="s">
        <v>24</v>
      </c>
      <c r="CT159" s="17" t="s">
        <v>1265</v>
      </c>
      <c r="CU159" s="17" t="s">
        <v>133</v>
      </c>
      <c r="CZ159" s="17" t="s">
        <v>24</v>
      </c>
      <c r="DA159" s="17" t="s">
        <v>24</v>
      </c>
      <c r="DB159" s="17" t="s">
        <v>23</v>
      </c>
      <c r="DC159" s="17" t="s">
        <v>24</v>
      </c>
    </row>
    <row r="160" spans="1:107" x14ac:dyDescent="0.25">
      <c r="A160" s="17" t="s">
        <v>2437</v>
      </c>
      <c r="B160" s="17" t="s">
        <v>923</v>
      </c>
      <c r="C160" s="17" t="s">
        <v>501</v>
      </c>
      <c r="D160" s="17" t="s">
        <v>170</v>
      </c>
      <c r="E160" s="17">
        <v>1400</v>
      </c>
      <c r="F160" s="17" t="s">
        <v>2438</v>
      </c>
      <c r="G160" s="17" t="s">
        <v>383</v>
      </c>
      <c r="H160" s="17" t="s">
        <v>421</v>
      </c>
      <c r="I160" s="17" t="s">
        <v>32</v>
      </c>
      <c r="J160" s="17" t="s">
        <v>32</v>
      </c>
      <c r="K160" s="17">
        <v>682940</v>
      </c>
      <c r="L160" s="17">
        <v>682940</v>
      </c>
      <c r="M160" s="17">
        <v>1</v>
      </c>
      <c r="N160" s="17">
        <v>0</v>
      </c>
      <c r="O160" s="17">
        <v>0</v>
      </c>
      <c r="P160" s="17">
        <v>1</v>
      </c>
      <c r="Q160" s="17">
        <v>682940</v>
      </c>
      <c r="R160" s="17" t="s">
        <v>384</v>
      </c>
      <c r="S160" s="17">
        <v>0</v>
      </c>
      <c r="T160" s="17">
        <v>0</v>
      </c>
      <c r="U160" s="17">
        <v>0</v>
      </c>
      <c r="V160" s="17">
        <v>0</v>
      </c>
      <c r="W160" s="17">
        <v>0</v>
      </c>
      <c r="X160" s="17">
        <v>0</v>
      </c>
      <c r="Y160" s="17">
        <v>0</v>
      </c>
      <c r="Z160" s="17">
        <v>0</v>
      </c>
      <c r="AA160" s="17" t="s">
        <v>23</v>
      </c>
      <c r="AB160" s="17" t="s">
        <v>350</v>
      </c>
      <c r="AC160" s="17" t="b">
        <v>1</v>
      </c>
      <c r="AD160" s="17">
        <v>0</v>
      </c>
      <c r="AE160" s="17" t="s">
        <v>23</v>
      </c>
      <c r="AF160" s="17" t="s">
        <v>23</v>
      </c>
      <c r="AG160" s="17" t="s">
        <v>2439</v>
      </c>
      <c r="AH160" s="17">
        <v>45765</v>
      </c>
      <c r="AI160" s="17" t="s">
        <v>171</v>
      </c>
      <c r="AJ160" s="17" t="s">
        <v>172</v>
      </c>
      <c r="AK160" s="17" t="s">
        <v>2324</v>
      </c>
      <c r="AL160" s="17" t="s">
        <v>2440</v>
      </c>
      <c r="AM160" s="17" t="s">
        <v>24</v>
      </c>
      <c r="AN160" s="17" t="s">
        <v>2441</v>
      </c>
      <c r="AO160" s="17" t="s">
        <v>371</v>
      </c>
      <c r="AP160" s="17" t="s">
        <v>423</v>
      </c>
      <c r="AQ160" s="17" t="s">
        <v>24</v>
      </c>
      <c r="AR160" s="17" t="s">
        <v>2442</v>
      </c>
      <c r="AS160" s="17" t="s">
        <v>352</v>
      </c>
      <c r="AT160" s="17" t="s">
        <v>353</v>
      </c>
      <c r="AU160" s="17" t="s">
        <v>353</v>
      </c>
      <c r="AV160" s="17" t="s">
        <v>373</v>
      </c>
      <c r="AX160" s="17" t="s">
        <v>396</v>
      </c>
      <c r="AY160" s="17" t="s">
        <v>24</v>
      </c>
      <c r="AZ160" s="17" t="s">
        <v>24</v>
      </c>
      <c r="BA160" s="17" t="s">
        <v>355</v>
      </c>
      <c r="BB160" s="17" t="s">
        <v>2443</v>
      </c>
      <c r="BC160" s="17" t="s">
        <v>23</v>
      </c>
      <c r="BD160" s="17" t="s">
        <v>356</v>
      </c>
      <c r="BE160" s="17" t="s">
        <v>2444</v>
      </c>
      <c r="BF160" s="17" t="s">
        <v>2445</v>
      </c>
      <c r="BH160" s="17">
        <v>53215</v>
      </c>
      <c r="BI160" s="17" t="s">
        <v>25</v>
      </c>
      <c r="BJ160" s="17" t="s">
        <v>25</v>
      </c>
      <c r="BK160" s="17" t="s">
        <v>25</v>
      </c>
      <c r="BL160" s="17" t="s">
        <v>70</v>
      </c>
      <c r="BM160" s="17">
        <v>0</v>
      </c>
      <c r="BN160" s="17">
        <v>0</v>
      </c>
      <c r="BO160" s="17">
        <v>0</v>
      </c>
      <c r="BP160" s="17" t="s">
        <v>27</v>
      </c>
      <c r="BQ160" s="17">
        <v>0</v>
      </c>
      <c r="BR160" s="17">
        <v>0</v>
      </c>
      <c r="BS160" s="17">
        <v>0</v>
      </c>
      <c r="BT160" s="17" t="s">
        <v>2434</v>
      </c>
      <c r="BU160" s="17">
        <v>0</v>
      </c>
      <c r="BV160" s="17">
        <v>0</v>
      </c>
      <c r="BW160" s="17">
        <v>0</v>
      </c>
      <c r="BX160" s="17" t="s">
        <v>642</v>
      </c>
      <c r="BY160" s="17" t="s">
        <v>2446</v>
      </c>
      <c r="BZ160" s="17">
        <v>1</v>
      </c>
      <c r="CA160" s="17" t="s">
        <v>2447</v>
      </c>
      <c r="CD160" s="17" t="s">
        <v>2448</v>
      </c>
      <c r="CE160" s="17" t="s">
        <v>53</v>
      </c>
      <c r="CF160" s="17" t="s">
        <v>2449</v>
      </c>
      <c r="CG160" s="17" t="s">
        <v>30</v>
      </c>
      <c r="CH160" s="17" t="s">
        <v>357</v>
      </c>
      <c r="CI160" s="17" t="s">
        <v>359</v>
      </c>
      <c r="CJ160" s="17" t="s">
        <v>360</v>
      </c>
      <c r="CK160" s="17" t="s">
        <v>377</v>
      </c>
      <c r="CL160" s="17" t="s">
        <v>375</v>
      </c>
      <c r="CM160" s="17" t="s">
        <v>388</v>
      </c>
      <c r="CN160" s="17" t="s">
        <v>370</v>
      </c>
      <c r="CO160" s="17" t="s">
        <v>25</v>
      </c>
      <c r="CP160" s="17" t="s">
        <v>382</v>
      </c>
      <c r="CQ160" s="17" t="s">
        <v>364</v>
      </c>
      <c r="CR160" s="17">
        <v>0.9</v>
      </c>
      <c r="CS160" s="17" t="s">
        <v>24</v>
      </c>
      <c r="CT160" s="17" t="s">
        <v>1265</v>
      </c>
      <c r="CU160" s="17" t="s">
        <v>31</v>
      </c>
      <c r="CZ160" s="17" t="s">
        <v>24</v>
      </c>
      <c r="DA160" s="17" t="s">
        <v>24</v>
      </c>
      <c r="DB160" s="17" t="s">
        <v>24</v>
      </c>
      <c r="DC160" s="17" t="s">
        <v>24</v>
      </c>
    </row>
    <row r="161" spans="1:107" x14ac:dyDescent="0.25">
      <c r="A161" s="17" t="s">
        <v>1148</v>
      </c>
      <c r="B161" s="17" t="s">
        <v>923</v>
      </c>
      <c r="C161" s="17" t="s">
        <v>501</v>
      </c>
      <c r="D161" s="17" t="s">
        <v>170</v>
      </c>
      <c r="E161" s="17">
        <v>1400</v>
      </c>
      <c r="F161" s="17" t="s">
        <v>989</v>
      </c>
      <c r="G161" s="17" t="s">
        <v>565</v>
      </c>
      <c r="H161" s="17" t="s">
        <v>566</v>
      </c>
      <c r="I161" s="17" t="s">
        <v>32</v>
      </c>
      <c r="J161" s="17" t="s">
        <v>32</v>
      </c>
      <c r="K161" s="17">
        <v>403620</v>
      </c>
      <c r="L161" s="17">
        <v>403620</v>
      </c>
      <c r="M161" s="17">
        <v>1</v>
      </c>
      <c r="N161" s="17">
        <v>0</v>
      </c>
      <c r="O161" s="17">
        <v>0</v>
      </c>
      <c r="P161" s="17">
        <v>1</v>
      </c>
      <c r="Q161" s="17">
        <v>403620</v>
      </c>
      <c r="R161" s="17" t="s">
        <v>384</v>
      </c>
      <c r="S161" s="17">
        <v>0</v>
      </c>
      <c r="T161" s="17">
        <v>0</v>
      </c>
      <c r="U161" s="17">
        <v>0</v>
      </c>
      <c r="V161" s="17">
        <v>0</v>
      </c>
      <c r="W161" s="17">
        <v>0</v>
      </c>
      <c r="X161" s="17">
        <v>0</v>
      </c>
      <c r="Y161" s="17">
        <v>0</v>
      </c>
      <c r="Z161" s="17">
        <v>0</v>
      </c>
      <c r="AA161" s="17" t="s">
        <v>23</v>
      </c>
      <c r="AB161" s="17" t="s">
        <v>350</v>
      </c>
      <c r="AC161" s="17" t="b">
        <v>1</v>
      </c>
      <c r="AD161" s="17">
        <v>0</v>
      </c>
      <c r="AE161" s="17" t="s">
        <v>23</v>
      </c>
      <c r="AF161" s="17" t="s">
        <v>23</v>
      </c>
      <c r="AG161" s="17" t="s">
        <v>990</v>
      </c>
      <c r="AH161" s="17">
        <v>45763</v>
      </c>
      <c r="AI161" s="17" t="s">
        <v>171</v>
      </c>
      <c r="AJ161" s="17" t="s">
        <v>172</v>
      </c>
      <c r="AK161" s="17" t="s">
        <v>173</v>
      </c>
      <c r="AL161" s="17" t="s">
        <v>2450</v>
      </c>
      <c r="AM161" s="17" t="s">
        <v>24</v>
      </c>
      <c r="AN161" s="17" t="s">
        <v>991</v>
      </c>
      <c r="AO161" s="17" t="s">
        <v>992</v>
      </c>
      <c r="AP161" s="17" t="s">
        <v>423</v>
      </c>
      <c r="AQ161" s="17" t="s">
        <v>24</v>
      </c>
      <c r="AR161" s="17" t="s">
        <v>524</v>
      </c>
      <c r="AS161" s="17" t="s">
        <v>352</v>
      </c>
      <c r="AT161" s="17" t="s">
        <v>353</v>
      </c>
      <c r="AU161" s="17" t="s">
        <v>353</v>
      </c>
      <c r="AV161" s="17" t="s">
        <v>373</v>
      </c>
      <c r="AX161" s="17" t="s">
        <v>396</v>
      </c>
      <c r="AY161" s="17" t="s">
        <v>24</v>
      </c>
      <c r="AZ161" s="17" t="s">
        <v>24</v>
      </c>
      <c r="BA161" s="17" t="s">
        <v>355</v>
      </c>
      <c r="BB161" s="17" t="s">
        <v>993</v>
      </c>
      <c r="BC161" s="17" t="s">
        <v>24</v>
      </c>
      <c r="BD161" s="17" t="s">
        <v>356</v>
      </c>
      <c r="BE161" s="17" t="s">
        <v>2451</v>
      </c>
      <c r="BF161" s="17" t="s">
        <v>994</v>
      </c>
      <c r="BH161" s="17">
        <v>53222</v>
      </c>
      <c r="BI161" s="17" t="s">
        <v>25</v>
      </c>
      <c r="BJ161" s="17" t="s">
        <v>25</v>
      </c>
      <c r="BK161" s="17" t="s">
        <v>25</v>
      </c>
      <c r="BL161" s="17" t="s">
        <v>186</v>
      </c>
      <c r="BM161" s="17">
        <v>0</v>
      </c>
      <c r="BN161" s="17">
        <v>0</v>
      </c>
      <c r="BO161" s="17">
        <v>0</v>
      </c>
      <c r="BP161" s="17" t="s">
        <v>27</v>
      </c>
      <c r="BQ161" s="17">
        <v>0</v>
      </c>
      <c r="BR161" s="17">
        <v>0</v>
      </c>
      <c r="BS161" s="17">
        <v>0</v>
      </c>
      <c r="BT161" s="17" t="s">
        <v>995</v>
      </c>
      <c r="BU161" s="17">
        <v>0</v>
      </c>
      <c r="BV161" s="17">
        <v>0</v>
      </c>
      <c r="BW161" s="17">
        <v>0</v>
      </c>
      <c r="BX161" s="17" t="s">
        <v>396</v>
      </c>
      <c r="BY161" s="17" t="s">
        <v>562</v>
      </c>
      <c r="BZ161" s="17">
        <v>0</v>
      </c>
      <c r="CA161" s="17" t="s">
        <v>563</v>
      </c>
      <c r="CD161" s="17" t="s">
        <v>195</v>
      </c>
      <c r="CE161" s="17" t="s">
        <v>32</v>
      </c>
      <c r="CF161" s="17" t="s">
        <v>171</v>
      </c>
      <c r="CG161" s="17" t="s">
        <v>132</v>
      </c>
      <c r="CH161" s="17" t="s">
        <v>996</v>
      </c>
      <c r="CI161" s="17" t="s">
        <v>996</v>
      </c>
      <c r="CJ161" s="17" t="s">
        <v>375</v>
      </c>
      <c r="CK161" s="17" t="s">
        <v>376</v>
      </c>
      <c r="CL161" s="17" t="s">
        <v>443</v>
      </c>
      <c r="CM161" s="17" t="s">
        <v>399</v>
      </c>
      <c r="CN161" s="17" t="s">
        <v>367</v>
      </c>
      <c r="CO161" s="17" t="s">
        <v>25</v>
      </c>
      <c r="CP161" s="17" t="s">
        <v>382</v>
      </c>
      <c r="CQ161" s="17" t="s">
        <v>24</v>
      </c>
      <c r="CR161" s="17" t="s">
        <v>365</v>
      </c>
      <c r="CS161" s="17" t="s">
        <v>24</v>
      </c>
      <c r="CT161" s="17" t="s">
        <v>883</v>
      </c>
      <c r="CU161" s="17" t="s">
        <v>133</v>
      </c>
      <c r="CZ161" s="17" t="s">
        <v>24</v>
      </c>
      <c r="DA161" s="17" t="s">
        <v>24</v>
      </c>
      <c r="DB161" s="17" t="s">
        <v>24</v>
      </c>
      <c r="DC161" s="17" t="s">
        <v>24</v>
      </c>
    </row>
    <row r="162" spans="1:107" x14ac:dyDescent="0.25">
      <c r="A162" s="17" t="s">
        <v>1149</v>
      </c>
      <c r="B162" s="17" t="s">
        <v>923</v>
      </c>
      <c r="C162" s="17" t="s">
        <v>501</v>
      </c>
      <c r="D162" s="17" t="s">
        <v>170</v>
      </c>
      <c r="E162" s="17">
        <v>1400</v>
      </c>
      <c r="F162" s="17" t="s">
        <v>997</v>
      </c>
      <c r="G162" s="17" t="s">
        <v>565</v>
      </c>
      <c r="H162" s="17" t="s">
        <v>566</v>
      </c>
      <c r="I162" s="17" t="s">
        <v>32</v>
      </c>
      <c r="J162" s="17" t="s">
        <v>32</v>
      </c>
      <c r="K162" s="17">
        <v>389183</v>
      </c>
      <c r="L162" s="17">
        <v>389183</v>
      </c>
      <c r="M162" s="17">
        <v>1</v>
      </c>
      <c r="N162" s="17">
        <v>0</v>
      </c>
      <c r="O162" s="17">
        <v>0</v>
      </c>
      <c r="P162" s="17">
        <v>1</v>
      </c>
      <c r="Q162" s="17">
        <v>389183</v>
      </c>
      <c r="R162" s="17" t="s">
        <v>384</v>
      </c>
      <c r="S162" s="17">
        <v>0</v>
      </c>
      <c r="T162" s="17">
        <v>0</v>
      </c>
      <c r="U162" s="17">
        <v>0</v>
      </c>
      <c r="V162" s="17">
        <v>0</v>
      </c>
      <c r="W162" s="17">
        <v>0</v>
      </c>
      <c r="X162" s="17">
        <v>0</v>
      </c>
      <c r="Y162" s="17">
        <v>0</v>
      </c>
      <c r="Z162" s="17">
        <v>0</v>
      </c>
      <c r="AA162" s="17" t="s">
        <v>23</v>
      </c>
      <c r="AB162" s="17" t="s">
        <v>350</v>
      </c>
      <c r="AC162" s="17" t="b">
        <v>1</v>
      </c>
      <c r="AD162" s="17">
        <v>0</v>
      </c>
      <c r="AE162" s="17" t="s">
        <v>23</v>
      </c>
      <c r="AF162" s="17" t="s">
        <v>23</v>
      </c>
      <c r="AG162" s="17" t="s">
        <v>998</v>
      </c>
      <c r="AH162" s="17">
        <v>45763</v>
      </c>
      <c r="AI162" s="17" t="s">
        <v>171</v>
      </c>
      <c r="AJ162" s="17" t="s">
        <v>172</v>
      </c>
      <c r="AK162" s="17" t="s">
        <v>173</v>
      </c>
      <c r="AL162" s="17" t="s">
        <v>2452</v>
      </c>
      <c r="AM162" s="17" t="s">
        <v>24</v>
      </c>
      <c r="AN162" s="17" t="s">
        <v>999</v>
      </c>
      <c r="AO162" s="17" t="s">
        <v>1000</v>
      </c>
      <c r="AP162" s="17" t="s">
        <v>423</v>
      </c>
      <c r="AQ162" s="17" t="s">
        <v>24</v>
      </c>
      <c r="AR162" s="17" t="s">
        <v>524</v>
      </c>
      <c r="AS162" s="17" t="s">
        <v>352</v>
      </c>
      <c r="AT162" s="17" t="s">
        <v>353</v>
      </c>
      <c r="AU162" s="17" t="s">
        <v>353</v>
      </c>
      <c r="AV162" s="17" t="s">
        <v>373</v>
      </c>
      <c r="AX162" s="17" t="s">
        <v>396</v>
      </c>
      <c r="AY162" s="17" t="s">
        <v>24</v>
      </c>
      <c r="AZ162" s="17" t="s">
        <v>24</v>
      </c>
      <c r="BA162" s="17" t="s">
        <v>355</v>
      </c>
      <c r="BB162" s="17" t="s">
        <v>2453</v>
      </c>
      <c r="BC162" s="17" t="s">
        <v>24</v>
      </c>
      <c r="BD162" s="17" t="s">
        <v>356</v>
      </c>
      <c r="BE162" s="17" t="s">
        <v>2454</v>
      </c>
      <c r="BF162" s="17" t="s">
        <v>1001</v>
      </c>
      <c r="BH162" s="17">
        <v>53215</v>
      </c>
      <c r="BI162" s="17" t="s">
        <v>25</v>
      </c>
      <c r="BJ162" s="17" t="s">
        <v>25</v>
      </c>
      <c r="BK162" s="17" t="s">
        <v>25</v>
      </c>
      <c r="BL162" s="17" t="s">
        <v>184</v>
      </c>
      <c r="BM162" s="17">
        <v>0</v>
      </c>
      <c r="BN162" s="17">
        <v>0</v>
      </c>
      <c r="BO162" s="17">
        <v>0</v>
      </c>
      <c r="BP162" s="17" t="s">
        <v>27</v>
      </c>
      <c r="BQ162" s="17">
        <v>0</v>
      </c>
      <c r="BR162" s="17">
        <v>0</v>
      </c>
      <c r="BS162" s="17">
        <v>0</v>
      </c>
      <c r="BT162" s="17" t="s">
        <v>1002</v>
      </c>
      <c r="BU162" s="17">
        <v>0</v>
      </c>
      <c r="BV162" s="17">
        <v>0</v>
      </c>
      <c r="BW162" s="17">
        <v>0</v>
      </c>
      <c r="BX162" s="17" t="s">
        <v>396</v>
      </c>
      <c r="BY162" s="17" t="s">
        <v>562</v>
      </c>
      <c r="BZ162" s="17">
        <v>0</v>
      </c>
      <c r="CA162" s="17" t="s">
        <v>563</v>
      </c>
      <c r="CD162" s="17" t="s">
        <v>195</v>
      </c>
      <c r="CE162" s="17" t="s">
        <v>32</v>
      </c>
      <c r="CF162" s="17" t="s">
        <v>171</v>
      </c>
      <c r="CG162" s="17" t="s">
        <v>132</v>
      </c>
      <c r="CH162" s="17" t="s">
        <v>996</v>
      </c>
      <c r="CI162" s="17" t="s">
        <v>996</v>
      </c>
      <c r="CJ162" s="17" t="s">
        <v>375</v>
      </c>
      <c r="CK162" s="17" t="s">
        <v>376</v>
      </c>
      <c r="CL162" s="17" t="s">
        <v>443</v>
      </c>
      <c r="CM162" s="17" t="s">
        <v>399</v>
      </c>
      <c r="CN162" s="17" t="s">
        <v>367</v>
      </c>
      <c r="CO162" s="17" t="s">
        <v>25</v>
      </c>
      <c r="CP162" s="17" t="s">
        <v>382</v>
      </c>
      <c r="CQ162" s="17" t="s">
        <v>24</v>
      </c>
      <c r="CR162" s="17" t="s">
        <v>365</v>
      </c>
      <c r="CS162" s="17" t="s">
        <v>24</v>
      </c>
      <c r="CT162" s="17" t="s">
        <v>883</v>
      </c>
      <c r="CU162" s="17" t="s">
        <v>133</v>
      </c>
      <c r="CZ162" s="17" t="s">
        <v>24</v>
      </c>
      <c r="DA162" s="17" t="s">
        <v>24</v>
      </c>
      <c r="DB162" s="17" t="s">
        <v>24</v>
      </c>
      <c r="DC162" s="17" t="s">
        <v>24</v>
      </c>
    </row>
    <row r="163" spans="1:107" x14ac:dyDescent="0.25">
      <c r="A163" s="17" t="s">
        <v>1154</v>
      </c>
      <c r="B163" s="17" t="s">
        <v>923</v>
      </c>
      <c r="C163" s="17" t="s">
        <v>501</v>
      </c>
      <c r="D163" s="17" t="s">
        <v>170</v>
      </c>
      <c r="E163" s="17">
        <v>1400</v>
      </c>
      <c r="F163" s="17" t="s">
        <v>1022</v>
      </c>
      <c r="G163" s="17" t="s">
        <v>565</v>
      </c>
      <c r="H163" s="17" t="s">
        <v>566</v>
      </c>
      <c r="I163" s="17" t="s">
        <v>32</v>
      </c>
      <c r="J163" s="17" t="s">
        <v>32</v>
      </c>
      <c r="K163" s="17">
        <v>588000</v>
      </c>
      <c r="L163" s="17">
        <v>588000</v>
      </c>
      <c r="M163" s="17">
        <v>1</v>
      </c>
      <c r="N163" s="17">
        <v>0</v>
      </c>
      <c r="O163" s="17">
        <v>0</v>
      </c>
      <c r="P163" s="17">
        <v>1</v>
      </c>
      <c r="Q163" s="17">
        <v>588000</v>
      </c>
      <c r="R163" s="17" t="s">
        <v>384</v>
      </c>
      <c r="S163" s="17">
        <v>0</v>
      </c>
      <c r="T163" s="17">
        <v>0</v>
      </c>
      <c r="U163" s="17">
        <v>0</v>
      </c>
      <c r="V163" s="17">
        <v>0</v>
      </c>
      <c r="W163" s="17">
        <v>0</v>
      </c>
      <c r="X163" s="17">
        <v>0</v>
      </c>
      <c r="Y163" s="17">
        <v>0</v>
      </c>
      <c r="Z163" s="17">
        <v>0</v>
      </c>
      <c r="AA163" s="17" t="s">
        <v>23</v>
      </c>
      <c r="AB163" s="17" t="s">
        <v>350</v>
      </c>
      <c r="AC163" s="17" t="b">
        <v>1</v>
      </c>
      <c r="AD163" s="17">
        <v>0</v>
      </c>
      <c r="AE163" s="17" t="s">
        <v>23</v>
      </c>
      <c r="AF163" s="17" t="s">
        <v>23</v>
      </c>
      <c r="AG163" s="17" t="s">
        <v>1023</v>
      </c>
      <c r="AH163" s="17">
        <v>45763</v>
      </c>
      <c r="AI163" s="17" t="s">
        <v>171</v>
      </c>
      <c r="AJ163" s="17" t="s">
        <v>172</v>
      </c>
      <c r="AK163" s="17" t="s">
        <v>173</v>
      </c>
      <c r="AL163" s="17" t="s">
        <v>2455</v>
      </c>
      <c r="AM163" s="17" t="s">
        <v>24</v>
      </c>
      <c r="AN163" s="17" t="s">
        <v>535</v>
      </c>
      <c r="AO163" s="17" t="s">
        <v>371</v>
      </c>
      <c r="AP163" s="17" t="s">
        <v>423</v>
      </c>
      <c r="AQ163" s="17" t="s">
        <v>24</v>
      </c>
      <c r="AR163" s="17" t="s">
        <v>1024</v>
      </c>
      <c r="AS163" s="17" t="s">
        <v>352</v>
      </c>
      <c r="AT163" s="17" t="s">
        <v>353</v>
      </c>
      <c r="AU163" s="17" t="s">
        <v>536</v>
      </c>
      <c r="AV163" s="17" t="s">
        <v>373</v>
      </c>
      <c r="AX163" s="17" t="s">
        <v>396</v>
      </c>
      <c r="AY163" s="17" t="s">
        <v>24</v>
      </c>
      <c r="AZ163" s="17" t="s">
        <v>24</v>
      </c>
      <c r="BA163" s="17" t="s">
        <v>355</v>
      </c>
      <c r="BB163" s="17" t="s">
        <v>2456</v>
      </c>
      <c r="BC163" s="17" t="s">
        <v>24</v>
      </c>
      <c r="BD163" s="17" t="s">
        <v>2457</v>
      </c>
      <c r="BE163" s="17" t="s">
        <v>2458</v>
      </c>
      <c r="BF163" s="17" t="s">
        <v>537</v>
      </c>
      <c r="BG163" s="17">
        <v>0</v>
      </c>
      <c r="BH163" s="17" t="s">
        <v>62</v>
      </c>
      <c r="BI163" s="17" t="s">
        <v>25</v>
      </c>
      <c r="BJ163" s="17" t="s">
        <v>25</v>
      </c>
      <c r="BK163" s="17" t="s">
        <v>25</v>
      </c>
      <c r="BL163" s="17" t="s">
        <v>63</v>
      </c>
      <c r="BM163" s="17">
        <v>0</v>
      </c>
      <c r="BN163" s="17">
        <v>0</v>
      </c>
      <c r="BO163" s="17">
        <v>0</v>
      </c>
      <c r="BP163" s="17" t="s">
        <v>62</v>
      </c>
      <c r="BQ163" s="17">
        <v>0</v>
      </c>
      <c r="BR163" s="17">
        <v>0</v>
      </c>
      <c r="BS163" s="17">
        <v>0</v>
      </c>
      <c r="BT163" s="17" t="s">
        <v>90</v>
      </c>
      <c r="BU163" s="17">
        <v>0</v>
      </c>
      <c r="BV163" s="17">
        <v>0</v>
      </c>
      <c r="BW163" s="17">
        <v>0</v>
      </c>
      <c r="BX163" s="17" t="s">
        <v>396</v>
      </c>
      <c r="BY163" s="17" t="s">
        <v>562</v>
      </c>
      <c r="BZ163" s="17">
        <v>0</v>
      </c>
      <c r="CA163" s="17" t="s">
        <v>563</v>
      </c>
      <c r="CD163" s="17" t="s">
        <v>202</v>
      </c>
      <c r="CE163" s="17" t="s">
        <v>32</v>
      </c>
      <c r="CF163" s="17" t="s">
        <v>171</v>
      </c>
      <c r="CG163" s="17" t="s">
        <v>132</v>
      </c>
      <c r="CH163" s="17" t="s">
        <v>996</v>
      </c>
      <c r="CI163" s="17" t="s">
        <v>996</v>
      </c>
      <c r="CJ163" s="17" t="s">
        <v>375</v>
      </c>
      <c r="CK163" s="17" t="s">
        <v>376</v>
      </c>
      <c r="CL163" s="17" t="s">
        <v>388</v>
      </c>
      <c r="CM163" s="17" t="s">
        <v>996</v>
      </c>
      <c r="CN163" s="17" t="s">
        <v>436</v>
      </c>
      <c r="CO163" s="17" t="s">
        <v>25</v>
      </c>
      <c r="CP163" s="17" t="s">
        <v>382</v>
      </c>
      <c r="CQ163" s="17" t="s">
        <v>24</v>
      </c>
      <c r="CR163" s="17" t="s">
        <v>365</v>
      </c>
      <c r="CS163" s="17" t="s">
        <v>24</v>
      </c>
      <c r="CT163" s="17" t="s">
        <v>883</v>
      </c>
      <c r="CU163" s="17" t="s">
        <v>133</v>
      </c>
      <c r="CZ163" s="17" t="s">
        <v>24</v>
      </c>
      <c r="DA163" s="17" t="s">
        <v>24</v>
      </c>
      <c r="DB163" s="17" t="s">
        <v>24</v>
      </c>
      <c r="DC163" s="17" t="s">
        <v>24</v>
      </c>
    </row>
    <row r="164" spans="1:107" x14ac:dyDescent="0.25">
      <c r="A164" s="17" t="s">
        <v>1153</v>
      </c>
      <c r="B164" s="17" t="s">
        <v>923</v>
      </c>
      <c r="C164" s="17" t="s">
        <v>501</v>
      </c>
      <c r="D164" s="17" t="s">
        <v>170</v>
      </c>
      <c r="E164" s="17">
        <v>1400</v>
      </c>
      <c r="F164" s="17" t="s">
        <v>1013</v>
      </c>
      <c r="G164" s="17" t="s">
        <v>347</v>
      </c>
      <c r="H164" s="17" t="s">
        <v>348</v>
      </c>
      <c r="I164" s="17" t="s">
        <v>565</v>
      </c>
      <c r="J164" s="17" t="s">
        <v>566</v>
      </c>
      <c r="K164" s="17">
        <v>960020</v>
      </c>
      <c r="L164" s="17">
        <v>960020</v>
      </c>
      <c r="M164" s="17">
        <v>1</v>
      </c>
      <c r="N164" s="17">
        <v>0</v>
      </c>
      <c r="O164" s="17">
        <v>0</v>
      </c>
      <c r="P164" s="17">
        <v>1</v>
      </c>
      <c r="Q164" s="17">
        <v>960020</v>
      </c>
      <c r="R164" s="17" t="s">
        <v>384</v>
      </c>
      <c r="S164" s="17">
        <v>0</v>
      </c>
      <c r="T164" s="17">
        <v>7734100</v>
      </c>
      <c r="U164" s="17">
        <v>0</v>
      </c>
      <c r="V164" s="17">
        <v>7734100</v>
      </c>
      <c r="W164" s="17">
        <v>0</v>
      </c>
      <c r="X164" s="17">
        <v>0</v>
      </c>
      <c r="Y164" s="17">
        <v>7734100</v>
      </c>
      <c r="Z164" s="17">
        <v>0</v>
      </c>
      <c r="AA164" s="17" t="s">
        <v>23</v>
      </c>
      <c r="AB164" s="17" t="s">
        <v>350</v>
      </c>
      <c r="AC164" s="17" t="b">
        <v>1</v>
      </c>
      <c r="AD164" s="17">
        <v>0</v>
      </c>
      <c r="AE164" s="17" t="s">
        <v>23</v>
      </c>
      <c r="AF164" s="17" t="s">
        <v>23</v>
      </c>
      <c r="AG164" s="17" t="s">
        <v>1014</v>
      </c>
      <c r="AH164" s="17">
        <v>45765</v>
      </c>
      <c r="AI164" s="17" t="s">
        <v>171</v>
      </c>
      <c r="AJ164" s="17" t="s">
        <v>172</v>
      </c>
      <c r="AK164" s="17" t="s">
        <v>173</v>
      </c>
      <c r="AL164" s="17" t="s">
        <v>2459</v>
      </c>
      <c r="AM164" s="17" t="s">
        <v>23</v>
      </c>
      <c r="AN164" s="17" t="s">
        <v>1015</v>
      </c>
      <c r="AO164" s="17" t="s">
        <v>516</v>
      </c>
      <c r="AP164" s="17" t="s">
        <v>493</v>
      </c>
      <c r="AQ164" s="17" t="s">
        <v>1016</v>
      </c>
      <c r="AR164" s="17" t="s">
        <v>1017</v>
      </c>
      <c r="AS164" s="17" t="s">
        <v>352</v>
      </c>
      <c r="AT164" s="17" t="s">
        <v>353</v>
      </c>
      <c r="AU164" s="17" t="s">
        <v>353</v>
      </c>
      <c r="AV164" s="17" t="s">
        <v>373</v>
      </c>
      <c r="AX164" s="17" t="s">
        <v>396</v>
      </c>
      <c r="AY164" s="17" t="s">
        <v>24</v>
      </c>
      <c r="AZ164" s="17" t="s">
        <v>24</v>
      </c>
      <c r="BA164" s="17" t="s">
        <v>355</v>
      </c>
      <c r="BB164" s="17" t="s">
        <v>2460</v>
      </c>
      <c r="BC164" s="17" t="s">
        <v>24</v>
      </c>
      <c r="BD164" s="17" t="s">
        <v>356</v>
      </c>
      <c r="BE164" s="17" t="s">
        <v>2461</v>
      </c>
      <c r="BF164" s="17" t="s">
        <v>379</v>
      </c>
      <c r="BG164" s="17">
        <v>0</v>
      </c>
      <c r="BH164" s="17">
        <v>53224</v>
      </c>
      <c r="BI164" s="17" t="s">
        <v>25</v>
      </c>
      <c r="BJ164" s="17" t="s">
        <v>25</v>
      </c>
      <c r="BK164" s="17" t="s">
        <v>25</v>
      </c>
      <c r="BL164" s="17" t="s">
        <v>126</v>
      </c>
      <c r="BM164" s="17">
        <v>0</v>
      </c>
      <c r="BN164" s="17">
        <v>0</v>
      </c>
      <c r="BO164" s="17">
        <v>0</v>
      </c>
      <c r="BP164" s="17" t="s">
        <v>27</v>
      </c>
      <c r="BQ164" s="17">
        <v>0</v>
      </c>
      <c r="BR164" s="17">
        <v>0</v>
      </c>
      <c r="BS164" s="17">
        <v>0</v>
      </c>
      <c r="BT164" s="17" t="s">
        <v>1018</v>
      </c>
      <c r="BU164" s="17">
        <v>0</v>
      </c>
      <c r="BV164" s="17">
        <v>0</v>
      </c>
      <c r="BW164" s="17">
        <v>0</v>
      </c>
      <c r="BX164" s="17" t="s">
        <v>623</v>
      </c>
      <c r="BY164" s="17" t="s">
        <v>1019</v>
      </c>
      <c r="BZ164" s="17">
        <v>1</v>
      </c>
      <c r="CA164" s="17" t="s">
        <v>1020</v>
      </c>
      <c r="CD164" s="17" t="s">
        <v>1021</v>
      </c>
      <c r="CE164" s="17" t="s">
        <v>167</v>
      </c>
      <c r="CF164" s="17" t="s">
        <v>930</v>
      </c>
      <c r="CG164" s="17" t="s">
        <v>30</v>
      </c>
      <c r="CH164" s="17" t="s">
        <v>357</v>
      </c>
      <c r="CI164" s="17" t="s">
        <v>375</v>
      </c>
      <c r="CJ164" s="17" t="s">
        <v>388</v>
      </c>
      <c r="CK164" s="17" t="s">
        <v>400</v>
      </c>
      <c r="CL164" s="17" t="s">
        <v>1221</v>
      </c>
      <c r="CM164" s="17" t="s">
        <v>569</v>
      </c>
      <c r="CN164" s="17" t="s">
        <v>393</v>
      </c>
      <c r="CO164" s="17" t="s">
        <v>25</v>
      </c>
      <c r="CP164" s="17" t="s">
        <v>368</v>
      </c>
      <c r="CQ164" s="17" t="s">
        <v>364</v>
      </c>
      <c r="CR164" s="17" t="s">
        <v>365</v>
      </c>
      <c r="CS164" s="17" t="s">
        <v>23</v>
      </c>
      <c r="CT164" s="17" t="s">
        <v>1332</v>
      </c>
      <c r="CU164" s="17" t="s">
        <v>31</v>
      </c>
      <c r="CZ164" s="17" t="s">
        <v>24</v>
      </c>
      <c r="DA164" s="17" t="s">
        <v>24</v>
      </c>
      <c r="DB164" s="17" t="s">
        <v>24</v>
      </c>
      <c r="DC164" s="17" t="s">
        <v>24</v>
      </c>
    </row>
    <row r="165" spans="1:107" x14ac:dyDescent="0.25">
      <c r="A165" s="17" t="s">
        <v>2462</v>
      </c>
      <c r="B165" s="17" t="s">
        <v>923</v>
      </c>
      <c r="C165" s="17" t="s">
        <v>501</v>
      </c>
      <c r="D165" s="17" t="s">
        <v>170</v>
      </c>
      <c r="E165" s="17">
        <v>1400</v>
      </c>
      <c r="F165" s="17" t="s">
        <v>2463</v>
      </c>
      <c r="G165" s="17" t="s">
        <v>383</v>
      </c>
      <c r="H165" s="17" t="s">
        <v>421</v>
      </c>
      <c r="I165" s="17" t="s">
        <v>32</v>
      </c>
      <c r="J165" s="17" t="s">
        <v>32</v>
      </c>
      <c r="K165" s="17">
        <v>80000</v>
      </c>
      <c r="L165" s="17">
        <v>0</v>
      </c>
      <c r="M165" s="17">
        <v>0</v>
      </c>
      <c r="N165" s="17">
        <v>80000</v>
      </c>
      <c r="O165" s="17">
        <v>2</v>
      </c>
      <c r="P165" s="17">
        <v>2</v>
      </c>
      <c r="Q165" s="17">
        <v>80000</v>
      </c>
      <c r="R165" s="17" t="s">
        <v>349</v>
      </c>
      <c r="S165" s="17">
        <v>0</v>
      </c>
      <c r="T165" s="17">
        <v>0</v>
      </c>
      <c r="U165" s="17">
        <v>0</v>
      </c>
      <c r="V165" s="17">
        <v>0</v>
      </c>
      <c r="W165" s="17">
        <v>0</v>
      </c>
      <c r="X165" s="17">
        <v>0</v>
      </c>
      <c r="Y165" s="17">
        <v>0</v>
      </c>
      <c r="Z165" s="17">
        <v>0</v>
      </c>
      <c r="AA165" s="17" t="s">
        <v>23</v>
      </c>
      <c r="AB165" s="17" t="s">
        <v>350</v>
      </c>
      <c r="AC165" s="17" t="b">
        <v>1</v>
      </c>
      <c r="AD165" s="17">
        <v>0</v>
      </c>
      <c r="AE165" s="17" t="s">
        <v>23</v>
      </c>
      <c r="AF165" s="17" t="s">
        <v>23</v>
      </c>
      <c r="AG165" s="17" t="s">
        <v>2464</v>
      </c>
      <c r="AH165" s="17">
        <v>45763</v>
      </c>
      <c r="AI165" s="17" t="s">
        <v>171</v>
      </c>
      <c r="AJ165" s="17" t="s">
        <v>172</v>
      </c>
      <c r="AK165" s="17" t="s">
        <v>2465</v>
      </c>
      <c r="AL165" s="17" t="s">
        <v>2466</v>
      </c>
      <c r="AM165" s="17" t="s">
        <v>24</v>
      </c>
      <c r="AN165" s="17" t="s">
        <v>2467</v>
      </c>
      <c r="AO165" s="17" t="s">
        <v>371</v>
      </c>
      <c r="AP165" s="17" t="s">
        <v>423</v>
      </c>
      <c r="AQ165" s="17" t="s">
        <v>2468</v>
      </c>
      <c r="AR165" s="17" t="s">
        <v>372</v>
      </c>
      <c r="AS165" s="17" t="s">
        <v>352</v>
      </c>
      <c r="AT165" s="17" t="s">
        <v>353</v>
      </c>
      <c r="AU165" s="17" t="s">
        <v>353</v>
      </c>
      <c r="AV165" s="17" t="s">
        <v>373</v>
      </c>
      <c r="AX165" s="17" t="s">
        <v>396</v>
      </c>
      <c r="AY165" s="17" t="s">
        <v>24</v>
      </c>
      <c r="AZ165" s="17" t="s">
        <v>24</v>
      </c>
      <c r="BA165" s="17" t="s">
        <v>355</v>
      </c>
      <c r="BB165" s="17" t="s">
        <v>2469</v>
      </c>
      <c r="BC165" s="17" t="s">
        <v>24</v>
      </c>
      <c r="BD165" s="17" t="s">
        <v>356</v>
      </c>
      <c r="BE165" s="17" t="s">
        <v>2444</v>
      </c>
      <c r="BF165" s="17" t="s">
        <v>379</v>
      </c>
      <c r="BG165" s="17">
        <v>0</v>
      </c>
      <c r="BH165" s="17">
        <v>53221</v>
      </c>
      <c r="BI165" s="17" t="s">
        <v>25</v>
      </c>
      <c r="BJ165" s="17" t="s">
        <v>25</v>
      </c>
      <c r="BK165" s="17" t="s">
        <v>25</v>
      </c>
      <c r="BL165" s="17" t="s">
        <v>105</v>
      </c>
      <c r="BM165" s="17">
        <v>0</v>
      </c>
      <c r="BN165" s="17">
        <v>0</v>
      </c>
      <c r="BO165" s="17">
        <v>0</v>
      </c>
      <c r="BP165" s="17" t="s">
        <v>27</v>
      </c>
      <c r="BQ165" s="17">
        <v>0</v>
      </c>
      <c r="BR165" s="17">
        <v>0</v>
      </c>
      <c r="BS165" s="17">
        <v>0</v>
      </c>
      <c r="BT165" s="17" t="s">
        <v>2470</v>
      </c>
      <c r="BU165" s="17">
        <v>0</v>
      </c>
      <c r="BV165" s="17">
        <v>0</v>
      </c>
      <c r="BW165" s="17">
        <v>0</v>
      </c>
      <c r="BX165" s="17" t="s">
        <v>396</v>
      </c>
      <c r="BY165" s="17" t="s">
        <v>562</v>
      </c>
      <c r="BZ165" s="17">
        <v>0</v>
      </c>
      <c r="CA165" s="17" t="s">
        <v>563</v>
      </c>
      <c r="CD165" s="17" t="s">
        <v>2471</v>
      </c>
      <c r="CE165" s="17" t="s">
        <v>2472</v>
      </c>
      <c r="CF165" s="17" t="s">
        <v>1527</v>
      </c>
      <c r="CG165" s="17" t="s">
        <v>30</v>
      </c>
      <c r="CH165" s="17" t="s">
        <v>357</v>
      </c>
      <c r="CI165" s="17" t="s">
        <v>377</v>
      </c>
      <c r="CJ165" s="17" t="s">
        <v>388</v>
      </c>
      <c r="CK165" s="17" t="s">
        <v>385</v>
      </c>
      <c r="CL165" s="17" t="s">
        <v>443</v>
      </c>
      <c r="CM165" s="17" t="s">
        <v>399</v>
      </c>
      <c r="CN165" s="17" t="s">
        <v>370</v>
      </c>
      <c r="CO165" s="17" t="s">
        <v>25</v>
      </c>
      <c r="CP165" s="17" t="s">
        <v>382</v>
      </c>
      <c r="CQ165" s="17" t="s">
        <v>364</v>
      </c>
      <c r="CR165" s="17">
        <v>0.3</v>
      </c>
      <c r="CS165" s="17" t="s">
        <v>24</v>
      </c>
      <c r="CT165" s="17" t="s">
        <v>1733</v>
      </c>
      <c r="CU165" s="17" t="s">
        <v>31</v>
      </c>
      <c r="CZ165" s="17" t="s">
        <v>24</v>
      </c>
      <c r="DA165" s="17" t="s">
        <v>24</v>
      </c>
      <c r="DB165" s="17" t="s">
        <v>24</v>
      </c>
      <c r="DC165" s="17" t="s">
        <v>24</v>
      </c>
    </row>
    <row r="166" spans="1:107" x14ac:dyDescent="0.25">
      <c r="A166" s="17" t="s">
        <v>2473</v>
      </c>
      <c r="B166" s="17" t="s">
        <v>923</v>
      </c>
      <c r="C166" s="17" t="s">
        <v>501</v>
      </c>
      <c r="D166" s="17" t="s">
        <v>170</v>
      </c>
      <c r="E166" s="17">
        <v>1400</v>
      </c>
      <c r="F166" s="17" t="s">
        <v>2474</v>
      </c>
      <c r="G166" s="17" t="s">
        <v>347</v>
      </c>
      <c r="H166" s="17" t="s">
        <v>348</v>
      </c>
      <c r="I166" s="17" t="s">
        <v>565</v>
      </c>
      <c r="J166" s="17" t="s">
        <v>566</v>
      </c>
      <c r="K166" s="17">
        <v>394000</v>
      </c>
      <c r="L166" s="17">
        <v>0</v>
      </c>
      <c r="M166" s="17">
        <v>0</v>
      </c>
      <c r="N166" s="17">
        <v>394000</v>
      </c>
      <c r="O166" s="17">
        <v>2</v>
      </c>
      <c r="P166" s="17">
        <v>2</v>
      </c>
      <c r="Q166" s="17">
        <v>394000</v>
      </c>
      <c r="R166" s="17" t="s">
        <v>349</v>
      </c>
      <c r="S166" s="17">
        <v>0</v>
      </c>
      <c r="T166" s="17">
        <v>2900000</v>
      </c>
      <c r="U166" s="17">
        <v>0</v>
      </c>
      <c r="V166" s="17">
        <v>2900000</v>
      </c>
      <c r="W166" s="17">
        <v>0</v>
      </c>
      <c r="X166" s="17">
        <v>0</v>
      </c>
      <c r="Y166" s="17">
        <v>2900000</v>
      </c>
      <c r="Z166" s="17">
        <v>0</v>
      </c>
      <c r="AA166" s="17" t="s">
        <v>23</v>
      </c>
      <c r="AB166" s="17" t="s">
        <v>350</v>
      </c>
      <c r="AC166" s="17" t="b">
        <v>1</v>
      </c>
      <c r="AD166" s="17">
        <v>0</v>
      </c>
      <c r="AE166" s="17" t="s">
        <v>23</v>
      </c>
      <c r="AF166" s="17" t="s">
        <v>23</v>
      </c>
      <c r="AG166" s="17" t="s">
        <v>2475</v>
      </c>
      <c r="AH166" s="17">
        <v>45763</v>
      </c>
      <c r="AI166" s="17" t="s">
        <v>171</v>
      </c>
      <c r="AJ166" s="17" t="s">
        <v>172</v>
      </c>
      <c r="AK166" s="17" t="s">
        <v>173</v>
      </c>
      <c r="AL166" s="17" t="s">
        <v>2476</v>
      </c>
      <c r="AM166" s="17" t="s">
        <v>24</v>
      </c>
      <c r="AN166" s="17" t="s">
        <v>2477</v>
      </c>
      <c r="AO166" s="17" t="s">
        <v>371</v>
      </c>
      <c r="AP166" s="17" t="s">
        <v>493</v>
      </c>
      <c r="AQ166" s="17" t="s">
        <v>2478</v>
      </c>
      <c r="AR166" s="17" t="s">
        <v>2479</v>
      </c>
      <c r="AS166" s="17" t="s">
        <v>352</v>
      </c>
      <c r="AT166" s="17" t="s">
        <v>353</v>
      </c>
      <c r="AU166" s="17" t="s">
        <v>2480</v>
      </c>
      <c r="AV166" s="17" t="s">
        <v>373</v>
      </c>
      <c r="AX166" s="17" t="s">
        <v>396</v>
      </c>
      <c r="AY166" s="17" t="s">
        <v>24</v>
      </c>
      <c r="AZ166" s="17" t="s">
        <v>24</v>
      </c>
      <c r="BA166" s="17" t="s">
        <v>355</v>
      </c>
      <c r="BB166" s="17" t="s">
        <v>2481</v>
      </c>
      <c r="BC166" s="17" t="s">
        <v>24</v>
      </c>
      <c r="BD166" s="17" t="s">
        <v>356</v>
      </c>
      <c r="BE166" s="17" t="s">
        <v>2305</v>
      </c>
      <c r="BF166" s="17" t="s">
        <v>2482</v>
      </c>
      <c r="BH166" s="17" t="s">
        <v>62</v>
      </c>
      <c r="BI166" s="17" t="s">
        <v>25</v>
      </c>
      <c r="BJ166" s="17" t="s">
        <v>25</v>
      </c>
      <c r="BK166" s="17" t="s">
        <v>25</v>
      </c>
      <c r="BL166" s="17" t="s">
        <v>63</v>
      </c>
      <c r="BM166" s="17">
        <v>0</v>
      </c>
      <c r="BN166" s="17">
        <v>0</v>
      </c>
      <c r="BO166" s="17">
        <v>0</v>
      </c>
      <c r="BP166" s="17" t="s">
        <v>62</v>
      </c>
      <c r="BQ166" s="17">
        <v>0</v>
      </c>
      <c r="BR166" s="17">
        <v>0</v>
      </c>
      <c r="BS166" s="17">
        <v>0</v>
      </c>
      <c r="BT166" s="17" t="s">
        <v>62</v>
      </c>
      <c r="BU166" s="17">
        <v>0</v>
      </c>
      <c r="BV166" s="17">
        <v>0</v>
      </c>
      <c r="BW166" s="17">
        <v>0</v>
      </c>
      <c r="BX166" s="17" t="s">
        <v>396</v>
      </c>
      <c r="BY166" s="17" t="s">
        <v>562</v>
      </c>
      <c r="BZ166" s="17">
        <v>0</v>
      </c>
      <c r="CA166" s="17" t="s">
        <v>563</v>
      </c>
      <c r="CD166" s="17" t="s">
        <v>2483</v>
      </c>
      <c r="CE166" s="17" t="s">
        <v>167</v>
      </c>
      <c r="CF166" s="17" t="s">
        <v>1527</v>
      </c>
      <c r="CG166" s="17" t="s">
        <v>30</v>
      </c>
      <c r="CH166" s="17" t="s">
        <v>357</v>
      </c>
      <c r="CI166" s="17" t="s">
        <v>375</v>
      </c>
      <c r="CJ166" s="17" t="s">
        <v>388</v>
      </c>
      <c r="CK166" s="17" t="s">
        <v>576</v>
      </c>
      <c r="CL166" s="17" t="s">
        <v>1221</v>
      </c>
      <c r="CM166" s="17" t="s">
        <v>569</v>
      </c>
      <c r="CN166" s="17" t="s">
        <v>370</v>
      </c>
      <c r="CO166" s="17" t="s">
        <v>25</v>
      </c>
      <c r="CP166" s="17" t="s">
        <v>363</v>
      </c>
      <c r="CQ166" s="17" t="s">
        <v>364</v>
      </c>
      <c r="CR166" s="17" t="s">
        <v>365</v>
      </c>
      <c r="CS166" s="17" t="s">
        <v>23</v>
      </c>
      <c r="CT166" s="17" t="s">
        <v>1733</v>
      </c>
      <c r="CU166" s="17" t="s">
        <v>31</v>
      </c>
      <c r="CZ166" s="17" t="s">
        <v>24</v>
      </c>
      <c r="DA166" s="17" t="s">
        <v>24</v>
      </c>
      <c r="DB166" s="17" t="s">
        <v>24</v>
      </c>
      <c r="DC166" s="17" t="s">
        <v>24</v>
      </c>
    </row>
    <row r="167" spans="1:107" x14ac:dyDescent="0.25">
      <c r="A167" s="17" t="s">
        <v>2484</v>
      </c>
      <c r="B167" s="17" t="s">
        <v>923</v>
      </c>
      <c r="C167" s="17" t="s">
        <v>501</v>
      </c>
      <c r="D167" s="17" t="s">
        <v>170</v>
      </c>
      <c r="E167" s="17">
        <v>1400</v>
      </c>
      <c r="F167" s="17" t="s">
        <v>2485</v>
      </c>
      <c r="G167" s="17" t="s">
        <v>565</v>
      </c>
      <c r="H167" s="17" t="s">
        <v>566</v>
      </c>
      <c r="I167" s="17" t="s">
        <v>32</v>
      </c>
      <c r="J167" s="17" t="s">
        <v>32</v>
      </c>
      <c r="K167" s="17">
        <v>675000</v>
      </c>
      <c r="L167" s="17">
        <v>0</v>
      </c>
      <c r="M167" s="17">
        <v>0</v>
      </c>
      <c r="N167" s="17">
        <v>675000</v>
      </c>
      <c r="O167" s="17">
        <v>2</v>
      </c>
      <c r="P167" s="17">
        <v>2</v>
      </c>
      <c r="Q167" s="17">
        <v>675000</v>
      </c>
      <c r="R167" s="17" t="s">
        <v>349</v>
      </c>
      <c r="S167" s="17">
        <v>0</v>
      </c>
      <c r="T167" s="17">
        <v>0</v>
      </c>
      <c r="U167" s="17">
        <v>0</v>
      </c>
      <c r="V167" s="17">
        <v>0</v>
      </c>
      <c r="W167" s="17">
        <v>0</v>
      </c>
      <c r="X167" s="17">
        <v>0</v>
      </c>
      <c r="Y167" s="17">
        <v>0</v>
      </c>
      <c r="Z167" s="17">
        <v>0</v>
      </c>
      <c r="AA167" s="17" t="s">
        <v>23</v>
      </c>
      <c r="AB167" s="17" t="s">
        <v>350</v>
      </c>
      <c r="AC167" s="17" t="b">
        <v>1</v>
      </c>
      <c r="AD167" s="17">
        <v>0</v>
      </c>
      <c r="AE167" s="17" t="s">
        <v>23</v>
      </c>
      <c r="AF167" s="17" t="s">
        <v>23</v>
      </c>
      <c r="AG167" s="17" t="s">
        <v>2486</v>
      </c>
      <c r="AH167" s="17">
        <v>45765</v>
      </c>
      <c r="AI167" s="17" t="s">
        <v>171</v>
      </c>
      <c r="AJ167" s="17" t="s">
        <v>172</v>
      </c>
      <c r="AK167" s="17" t="s">
        <v>2324</v>
      </c>
      <c r="AL167" s="17" t="s">
        <v>2487</v>
      </c>
      <c r="AM167" s="17" t="s">
        <v>24</v>
      </c>
      <c r="AN167" s="17" t="s">
        <v>2488</v>
      </c>
      <c r="AO167" s="17" t="s">
        <v>371</v>
      </c>
      <c r="AP167" s="17" t="s">
        <v>423</v>
      </c>
      <c r="AQ167" s="17" t="s">
        <v>2489</v>
      </c>
      <c r="AR167" s="17" t="s">
        <v>2395</v>
      </c>
      <c r="AS167" s="17" t="s">
        <v>352</v>
      </c>
      <c r="AT167" s="17" t="s">
        <v>353</v>
      </c>
      <c r="AU167" s="17" t="s">
        <v>353</v>
      </c>
      <c r="AV167" s="17" t="s">
        <v>373</v>
      </c>
      <c r="AX167" s="17" t="s">
        <v>396</v>
      </c>
      <c r="AY167" s="17" t="s">
        <v>24</v>
      </c>
      <c r="AZ167" s="17" t="s">
        <v>24</v>
      </c>
      <c r="BA167" s="17" t="s">
        <v>355</v>
      </c>
      <c r="BB167" s="17" t="s">
        <v>2490</v>
      </c>
      <c r="BC167" s="17" t="s">
        <v>24</v>
      </c>
      <c r="BD167" s="17" t="s">
        <v>356</v>
      </c>
      <c r="BE167" s="17" t="s">
        <v>2491</v>
      </c>
      <c r="BF167" s="17" t="s">
        <v>2492</v>
      </c>
      <c r="BH167" s="17" t="s">
        <v>62</v>
      </c>
      <c r="BI167" s="17" t="s">
        <v>25</v>
      </c>
      <c r="BJ167" s="17" t="s">
        <v>25</v>
      </c>
      <c r="BK167" s="17" t="s">
        <v>25</v>
      </c>
      <c r="BL167" s="17" t="s">
        <v>63</v>
      </c>
      <c r="BM167" s="17">
        <v>0</v>
      </c>
      <c r="BN167" s="17">
        <v>0</v>
      </c>
      <c r="BO167" s="17">
        <v>0</v>
      </c>
      <c r="BP167" s="17" t="s">
        <v>62</v>
      </c>
      <c r="BQ167" s="17">
        <v>0</v>
      </c>
      <c r="BR167" s="17">
        <v>0</v>
      </c>
      <c r="BS167" s="17">
        <v>0</v>
      </c>
      <c r="BT167" s="17">
        <v>0</v>
      </c>
      <c r="BU167" s="17">
        <v>0</v>
      </c>
      <c r="BV167" s="17">
        <v>0</v>
      </c>
      <c r="BW167" s="17">
        <v>0</v>
      </c>
      <c r="BX167" s="17" t="s">
        <v>396</v>
      </c>
      <c r="BY167" s="17" t="s">
        <v>562</v>
      </c>
      <c r="BZ167" s="17">
        <v>0</v>
      </c>
      <c r="CA167" s="17" t="s">
        <v>563</v>
      </c>
      <c r="CD167" s="17" t="s">
        <v>2493</v>
      </c>
      <c r="CE167" s="17" t="s">
        <v>2494</v>
      </c>
      <c r="CF167" s="17" t="s">
        <v>2495</v>
      </c>
      <c r="CG167" s="17" t="s">
        <v>30</v>
      </c>
      <c r="CH167" s="17" t="s">
        <v>357</v>
      </c>
      <c r="CI167" s="17" t="s">
        <v>377</v>
      </c>
      <c r="CJ167" s="17" t="s">
        <v>375</v>
      </c>
      <c r="CK167" s="17" t="s">
        <v>376</v>
      </c>
      <c r="CL167" s="17" t="s">
        <v>388</v>
      </c>
      <c r="CM167" s="17" t="s">
        <v>388</v>
      </c>
      <c r="CN167" s="17" t="s">
        <v>367</v>
      </c>
      <c r="CO167" s="17" t="s">
        <v>25</v>
      </c>
      <c r="CP167" s="17" t="s">
        <v>363</v>
      </c>
      <c r="CQ167" s="17" t="s">
        <v>364</v>
      </c>
      <c r="CR167" s="17" t="s">
        <v>365</v>
      </c>
      <c r="CS167" s="17" t="s">
        <v>24</v>
      </c>
      <c r="CT167" s="17" t="s">
        <v>1281</v>
      </c>
      <c r="CU167" s="17" t="s">
        <v>31</v>
      </c>
      <c r="CZ167" s="17" t="s">
        <v>24</v>
      </c>
      <c r="DA167" s="17" t="s">
        <v>24</v>
      </c>
      <c r="DB167" s="17" t="s">
        <v>24</v>
      </c>
      <c r="DC167" s="17" t="s">
        <v>24</v>
      </c>
    </row>
    <row r="168" spans="1:107" x14ac:dyDescent="0.25">
      <c r="A168" s="17" t="s">
        <v>2496</v>
      </c>
      <c r="B168" s="17" t="s">
        <v>923</v>
      </c>
      <c r="C168" s="17" t="s">
        <v>501</v>
      </c>
      <c r="D168" s="17" t="s">
        <v>170</v>
      </c>
      <c r="E168" s="17">
        <v>1400</v>
      </c>
      <c r="F168" s="17" t="s">
        <v>2497</v>
      </c>
      <c r="G168" s="17" t="s">
        <v>347</v>
      </c>
      <c r="H168" s="17" t="s">
        <v>348</v>
      </c>
      <c r="I168" s="17" t="s">
        <v>565</v>
      </c>
      <c r="J168" s="17" t="s">
        <v>566</v>
      </c>
      <c r="K168" s="17">
        <v>1000110</v>
      </c>
      <c r="L168" s="17">
        <v>0</v>
      </c>
      <c r="M168" s="17">
        <v>0</v>
      </c>
      <c r="N168" s="17">
        <v>1000110</v>
      </c>
      <c r="O168" s="17">
        <v>2</v>
      </c>
      <c r="P168" s="17">
        <v>2</v>
      </c>
      <c r="Q168" s="17">
        <v>1000110</v>
      </c>
      <c r="R168" s="17" t="s">
        <v>349</v>
      </c>
      <c r="S168" s="17">
        <v>0</v>
      </c>
      <c r="T168" s="17">
        <v>18000000</v>
      </c>
      <c r="U168" s="17">
        <v>0</v>
      </c>
      <c r="V168" s="17">
        <v>18000000</v>
      </c>
      <c r="W168" s="17">
        <v>0</v>
      </c>
      <c r="X168" s="17">
        <v>0</v>
      </c>
      <c r="Y168" s="17">
        <v>18000000</v>
      </c>
      <c r="Z168" s="17">
        <v>0</v>
      </c>
      <c r="AA168" s="17" t="s">
        <v>23</v>
      </c>
      <c r="AB168" s="17" t="s">
        <v>350</v>
      </c>
      <c r="AC168" s="17" t="b">
        <v>1</v>
      </c>
      <c r="AD168" s="17">
        <v>0</v>
      </c>
      <c r="AE168" s="17" t="s">
        <v>23</v>
      </c>
      <c r="AF168" s="17" t="s">
        <v>23</v>
      </c>
      <c r="AG168" s="17" t="s">
        <v>2498</v>
      </c>
      <c r="AH168" s="17">
        <v>45763</v>
      </c>
      <c r="AI168" s="17" t="s">
        <v>171</v>
      </c>
      <c r="AJ168" s="17" t="s">
        <v>172</v>
      </c>
      <c r="AK168" s="17" t="s">
        <v>173</v>
      </c>
      <c r="AL168" s="17" t="s">
        <v>2499</v>
      </c>
      <c r="AM168" s="17" t="s">
        <v>24</v>
      </c>
      <c r="AN168" s="17" t="s">
        <v>2500</v>
      </c>
      <c r="AO168" s="17" t="s">
        <v>371</v>
      </c>
      <c r="AP168" s="17" t="s">
        <v>423</v>
      </c>
      <c r="AQ168" s="17" t="s">
        <v>2501</v>
      </c>
      <c r="AR168" s="17" t="s">
        <v>2502</v>
      </c>
      <c r="AS168" s="17" t="s">
        <v>352</v>
      </c>
      <c r="AT168" s="17" t="s">
        <v>353</v>
      </c>
      <c r="AU168" s="17" t="s">
        <v>2503</v>
      </c>
      <c r="AV168" s="17" t="s">
        <v>373</v>
      </c>
      <c r="AX168" s="17" t="s">
        <v>396</v>
      </c>
      <c r="AY168" s="17" t="s">
        <v>24</v>
      </c>
      <c r="AZ168" s="17" t="s">
        <v>24</v>
      </c>
      <c r="BA168" s="17" t="s">
        <v>355</v>
      </c>
      <c r="BB168" s="17" t="s">
        <v>2504</v>
      </c>
      <c r="BC168" s="17" t="s">
        <v>24</v>
      </c>
      <c r="BD168" s="17" t="s">
        <v>356</v>
      </c>
      <c r="BE168" s="17" t="s">
        <v>2505</v>
      </c>
      <c r="BF168" s="17" t="s">
        <v>2506</v>
      </c>
      <c r="BH168" s="17">
        <v>53110</v>
      </c>
      <c r="BI168" s="17" t="s">
        <v>25</v>
      </c>
      <c r="BJ168" s="17" t="s">
        <v>25</v>
      </c>
      <c r="BK168" s="17" t="s">
        <v>25</v>
      </c>
      <c r="BL168" s="17" t="s">
        <v>72</v>
      </c>
      <c r="BM168" s="17">
        <v>0</v>
      </c>
      <c r="BN168" s="17">
        <v>0</v>
      </c>
      <c r="BO168" s="17">
        <v>0</v>
      </c>
      <c r="BP168" s="17" t="s">
        <v>130</v>
      </c>
      <c r="BQ168" s="17">
        <v>0</v>
      </c>
      <c r="BR168" s="17">
        <v>0</v>
      </c>
      <c r="BS168" s="17">
        <v>0</v>
      </c>
      <c r="BT168" s="17" t="s">
        <v>2507</v>
      </c>
      <c r="BU168" s="17">
        <v>0</v>
      </c>
      <c r="BV168" s="17">
        <v>0</v>
      </c>
      <c r="BW168" s="17">
        <v>0</v>
      </c>
      <c r="BX168" s="17" t="s">
        <v>575</v>
      </c>
      <c r="BY168" s="17" t="s">
        <v>2508</v>
      </c>
      <c r="BZ168" s="17">
        <v>1</v>
      </c>
      <c r="CA168" s="17" t="s">
        <v>2509</v>
      </c>
      <c r="CD168" s="17" t="s">
        <v>2510</v>
      </c>
      <c r="CE168" s="17" t="s">
        <v>1557</v>
      </c>
      <c r="CF168" s="17" t="s">
        <v>1527</v>
      </c>
      <c r="CG168" s="17" t="s">
        <v>30</v>
      </c>
      <c r="CH168" s="17" t="s">
        <v>357</v>
      </c>
      <c r="CI168" s="17" t="s">
        <v>377</v>
      </c>
      <c r="CJ168" s="17" t="s">
        <v>443</v>
      </c>
      <c r="CK168" s="17" t="s">
        <v>576</v>
      </c>
      <c r="CL168" s="17" t="s">
        <v>569</v>
      </c>
      <c r="CM168" s="17" t="s">
        <v>776</v>
      </c>
      <c r="CN168" s="17" t="s">
        <v>367</v>
      </c>
      <c r="CO168" s="17" t="s">
        <v>25</v>
      </c>
      <c r="CP168" s="17" t="s">
        <v>368</v>
      </c>
      <c r="CQ168" s="17" t="s">
        <v>364</v>
      </c>
      <c r="CR168" s="17" t="s">
        <v>365</v>
      </c>
      <c r="CS168" s="17" t="s">
        <v>23</v>
      </c>
      <c r="CT168" s="17" t="s">
        <v>1265</v>
      </c>
      <c r="CU168" s="17" t="s">
        <v>31</v>
      </c>
      <c r="CZ168" s="17" t="s">
        <v>24</v>
      </c>
      <c r="DA168" s="17" t="s">
        <v>24</v>
      </c>
      <c r="DB168" s="17" t="s">
        <v>24</v>
      </c>
      <c r="DC168" s="17" t="s">
        <v>24</v>
      </c>
    </row>
    <row r="169" spans="1:107" x14ac:dyDescent="0.25">
      <c r="A169" s="17" t="s">
        <v>2511</v>
      </c>
      <c r="B169" s="17" t="s">
        <v>923</v>
      </c>
      <c r="C169" s="17" t="s">
        <v>501</v>
      </c>
      <c r="D169" s="17" t="s">
        <v>170</v>
      </c>
      <c r="E169" s="17">
        <v>1400</v>
      </c>
      <c r="F169" s="17" t="s">
        <v>2512</v>
      </c>
      <c r="G169" s="17" t="s">
        <v>347</v>
      </c>
      <c r="H169" s="17" t="s">
        <v>348</v>
      </c>
      <c r="I169" s="17" t="s">
        <v>565</v>
      </c>
      <c r="J169" s="17" t="s">
        <v>566</v>
      </c>
      <c r="K169" s="17">
        <v>326550</v>
      </c>
      <c r="L169" s="17">
        <v>0</v>
      </c>
      <c r="M169" s="17">
        <v>0</v>
      </c>
      <c r="N169" s="17">
        <v>326550</v>
      </c>
      <c r="O169" s="17">
        <v>2</v>
      </c>
      <c r="P169" s="17">
        <v>2</v>
      </c>
      <c r="Q169" s="17">
        <v>326550</v>
      </c>
      <c r="R169" s="17" t="s">
        <v>349</v>
      </c>
      <c r="S169" s="17">
        <v>0</v>
      </c>
      <c r="T169" s="17">
        <v>23000000</v>
      </c>
      <c r="U169" s="17">
        <v>6000000</v>
      </c>
      <c r="V169" s="17">
        <v>0</v>
      </c>
      <c r="W169" s="17">
        <v>17000000</v>
      </c>
      <c r="X169" s="17">
        <v>0</v>
      </c>
      <c r="Y169" s="17">
        <v>23000000</v>
      </c>
      <c r="Z169" s="17">
        <v>0</v>
      </c>
      <c r="AA169" s="17" t="s">
        <v>23</v>
      </c>
      <c r="AB169" s="17" t="s">
        <v>350</v>
      </c>
      <c r="AC169" s="17" t="b">
        <v>1</v>
      </c>
      <c r="AD169" s="17">
        <v>0</v>
      </c>
      <c r="AE169" s="17" t="s">
        <v>23</v>
      </c>
      <c r="AF169" s="17" t="s">
        <v>23</v>
      </c>
      <c r="AG169" s="17" t="s">
        <v>2513</v>
      </c>
      <c r="AH169" s="17">
        <v>45764</v>
      </c>
      <c r="AI169" s="17" t="s">
        <v>171</v>
      </c>
      <c r="AJ169" s="17" t="s">
        <v>172</v>
      </c>
      <c r="AK169" s="17" t="s">
        <v>173</v>
      </c>
      <c r="AL169" s="17" t="s">
        <v>2514</v>
      </c>
      <c r="AM169" s="17" t="s">
        <v>24</v>
      </c>
      <c r="AN169" s="17" t="s">
        <v>2515</v>
      </c>
      <c r="AO169" s="17" t="s">
        <v>2516</v>
      </c>
      <c r="AP169" s="17" t="s">
        <v>351</v>
      </c>
      <c r="AQ169" s="17" t="s">
        <v>2517</v>
      </c>
      <c r="AR169" s="17" t="s">
        <v>372</v>
      </c>
      <c r="AS169" s="17" t="s">
        <v>352</v>
      </c>
      <c r="AT169" s="17" t="s">
        <v>353</v>
      </c>
      <c r="AU169" s="17" t="s">
        <v>353</v>
      </c>
      <c r="AV169" s="17" t="s">
        <v>2518</v>
      </c>
      <c r="AX169" s="17" t="s">
        <v>354</v>
      </c>
      <c r="AY169" s="17" t="s">
        <v>24</v>
      </c>
      <c r="AZ169" s="17" t="s">
        <v>24</v>
      </c>
      <c r="BA169" s="17" t="s">
        <v>355</v>
      </c>
      <c r="BB169" s="17" t="s">
        <v>2519</v>
      </c>
      <c r="BC169" s="17" t="s">
        <v>24</v>
      </c>
      <c r="BD169" s="17" t="s">
        <v>356</v>
      </c>
      <c r="BE169" s="17" t="s">
        <v>2520</v>
      </c>
      <c r="BF169" s="17" t="s">
        <v>2521</v>
      </c>
      <c r="BH169" s="17">
        <v>53221</v>
      </c>
      <c r="BI169" s="17" t="s">
        <v>25</v>
      </c>
      <c r="BJ169" s="17" t="s">
        <v>25</v>
      </c>
      <c r="BK169" s="17" t="s">
        <v>25</v>
      </c>
      <c r="BL169" s="17" t="s">
        <v>105</v>
      </c>
      <c r="BM169" s="17">
        <v>0</v>
      </c>
      <c r="BN169" s="17">
        <v>0</v>
      </c>
      <c r="BO169" s="17">
        <v>0</v>
      </c>
      <c r="BP169" s="17" t="s">
        <v>27</v>
      </c>
      <c r="BQ169" s="17">
        <v>0</v>
      </c>
      <c r="BR169" s="17">
        <v>0</v>
      </c>
      <c r="BS169" s="17">
        <v>0</v>
      </c>
      <c r="BT169" s="17" t="s">
        <v>2522</v>
      </c>
      <c r="BU169" s="17">
        <v>0</v>
      </c>
      <c r="BV169" s="17">
        <v>0</v>
      </c>
      <c r="BW169" s="17">
        <v>0</v>
      </c>
      <c r="BX169" s="17" t="s">
        <v>642</v>
      </c>
      <c r="BY169" s="17" t="s">
        <v>2523</v>
      </c>
      <c r="BZ169" s="17">
        <v>1</v>
      </c>
      <c r="CA169" s="17" t="s">
        <v>2524</v>
      </c>
      <c r="CD169" s="17" t="s">
        <v>2525</v>
      </c>
      <c r="CE169" s="17" t="s">
        <v>2526</v>
      </c>
      <c r="CF169" s="17" t="s">
        <v>1439</v>
      </c>
      <c r="CG169" s="17" t="s">
        <v>30</v>
      </c>
      <c r="CH169" s="17" t="s">
        <v>357</v>
      </c>
      <c r="CI169" s="17" t="s">
        <v>377</v>
      </c>
      <c r="CJ169" s="17" t="s">
        <v>375</v>
      </c>
      <c r="CK169" s="17" t="s">
        <v>443</v>
      </c>
      <c r="CL169" s="17" t="s">
        <v>409</v>
      </c>
      <c r="CM169" s="17" t="s">
        <v>826</v>
      </c>
      <c r="CN169" s="17" t="s">
        <v>370</v>
      </c>
      <c r="CO169" s="17" t="s">
        <v>25</v>
      </c>
      <c r="CP169" s="17" t="s">
        <v>368</v>
      </c>
      <c r="CQ169" s="17" t="s">
        <v>364</v>
      </c>
      <c r="CR169" s="17" t="s">
        <v>365</v>
      </c>
      <c r="CS169" s="17" t="s">
        <v>23</v>
      </c>
      <c r="CT169" s="17" t="s">
        <v>1265</v>
      </c>
      <c r="CU169" s="17" t="s">
        <v>31</v>
      </c>
      <c r="CZ169" s="17" t="s">
        <v>24</v>
      </c>
      <c r="DA169" s="17" t="s">
        <v>24</v>
      </c>
      <c r="DB169" s="17" t="s">
        <v>24</v>
      </c>
      <c r="DC169" s="17" t="s">
        <v>24</v>
      </c>
    </row>
    <row r="170" spans="1:107" x14ac:dyDescent="0.25">
      <c r="A170" s="17" t="s">
        <v>2527</v>
      </c>
      <c r="B170" s="17" t="s">
        <v>923</v>
      </c>
      <c r="C170" s="17" t="s">
        <v>501</v>
      </c>
      <c r="D170" s="17" t="s">
        <v>170</v>
      </c>
      <c r="E170" s="17">
        <v>1400</v>
      </c>
      <c r="F170" s="17" t="s">
        <v>2528</v>
      </c>
      <c r="G170" s="17" t="s">
        <v>347</v>
      </c>
      <c r="H170" s="17" t="s">
        <v>348</v>
      </c>
      <c r="I170" s="17" t="s">
        <v>565</v>
      </c>
      <c r="J170" s="17" t="s">
        <v>566</v>
      </c>
      <c r="K170" s="17">
        <v>180000</v>
      </c>
      <c r="L170" s="17">
        <v>0</v>
      </c>
      <c r="M170" s="17">
        <v>0</v>
      </c>
      <c r="N170" s="17">
        <v>180000</v>
      </c>
      <c r="O170" s="17">
        <v>2</v>
      </c>
      <c r="P170" s="17">
        <v>2</v>
      </c>
      <c r="Q170" s="17">
        <v>180000</v>
      </c>
      <c r="R170" s="17" t="s">
        <v>349</v>
      </c>
      <c r="S170" s="17">
        <v>0</v>
      </c>
      <c r="T170" s="17">
        <v>1350000</v>
      </c>
      <c r="U170" s="17">
        <v>1350000</v>
      </c>
      <c r="V170" s="17">
        <v>0</v>
      </c>
      <c r="W170" s="17">
        <v>0</v>
      </c>
      <c r="X170" s="17">
        <v>0</v>
      </c>
      <c r="Y170" s="17">
        <v>1350000</v>
      </c>
      <c r="Z170" s="17">
        <v>0</v>
      </c>
      <c r="AA170" s="17" t="s">
        <v>23</v>
      </c>
      <c r="AB170" s="17" t="s">
        <v>350</v>
      </c>
      <c r="AC170" s="17" t="b">
        <v>1</v>
      </c>
      <c r="AD170" s="17">
        <v>0</v>
      </c>
      <c r="AE170" s="17" t="s">
        <v>23</v>
      </c>
      <c r="AF170" s="17" t="s">
        <v>23</v>
      </c>
      <c r="AG170" s="17" t="s">
        <v>2529</v>
      </c>
      <c r="AH170" s="17">
        <v>45763</v>
      </c>
      <c r="AI170" s="17" t="s">
        <v>171</v>
      </c>
      <c r="AJ170" s="17" t="s">
        <v>172</v>
      </c>
      <c r="AK170" s="17" t="s">
        <v>173</v>
      </c>
      <c r="AL170" s="17" t="s">
        <v>2530</v>
      </c>
      <c r="AM170" s="17" t="s">
        <v>24</v>
      </c>
      <c r="AN170" s="17" t="s">
        <v>2531</v>
      </c>
      <c r="AO170" s="17" t="s">
        <v>371</v>
      </c>
      <c r="AP170" s="17" t="s">
        <v>423</v>
      </c>
      <c r="AQ170" s="17" t="s">
        <v>24</v>
      </c>
      <c r="AR170" s="17" t="s">
        <v>2532</v>
      </c>
      <c r="AS170" s="17" t="s">
        <v>352</v>
      </c>
      <c r="AT170" s="17" t="s">
        <v>353</v>
      </c>
      <c r="AU170" s="17" t="s">
        <v>353</v>
      </c>
      <c r="AV170" s="17" t="s">
        <v>2533</v>
      </c>
      <c r="AX170" s="17" t="s">
        <v>416</v>
      </c>
      <c r="AY170" s="17" t="s">
        <v>24</v>
      </c>
      <c r="AZ170" s="17" t="s">
        <v>24</v>
      </c>
      <c r="BA170" s="17" t="s">
        <v>355</v>
      </c>
      <c r="BB170" s="17" t="s">
        <v>2534</v>
      </c>
      <c r="BC170" s="17" t="s">
        <v>24</v>
      </c>
      <c r="BD170" s="17" t="s">
        <v>356</v>
      </c>
      <c r="BE170" s="17" t="s">
        <v>2535</v>
      </c>
      <c r="BF170" s="17" t="s">
        <v>2536</v>
      </c>
      <c r="BH170" s="17">
        <v>53215</v>
      </c>
      <c r="BI170" s="17" t="s">
        <v>25</v>
      </c>
      <c r="BJ170" s="17" t="s">
        <v>25</v>
      </c>
      <c r="BK170" s="17" t="s">
        <v>25</v>
      </c>
      <c r="BL170" s="17" t="s">
        <v>70</v>
      </c>
      <c r="BM170" s="17">
        <v>0</v>
      </c>
      <c r="BN170" s="17">
        <v>0</v>
      </c>
      <c r="BO170" s="17">
        <v>0</v>
      </c>
      <c r="BP170" s="17" t="s">
        <v>27</v>
      </c>
      <c r="BQ170" s="17">
        <v>0</v>
      </c>
      <c r="BR170" s="17">
        <v>0</v>
      </c>
      <c r="BS170" s="17">
        <v>0</v>
      </c>
      <c r="BT170" s="17" t="s">
        <v>2537</v>
      </c>
      <c r="BU170" s="17">
        <v>0</v>
      </c>
      <c r="BV170" s="17">
        <v>0</v>
      </c>
      <c r="BW170" s="17">
        <v>0</v>
      </c>
      <c r="BX170" s="17" t="s">
        <v>642</v>
      </c>
      <c r="BY170" s="17" t="s">
        <v>2538</v>
      </c>
      <c r="BZ170" s="17">
        <v>1</v>
      </c>
      <c r="CA170" s="17" t="s">
        <v>2539</v>
      </c>
      <c r="CD170" s="17" t="s">
        <v>2540</v>
      </c>
      <c r="CE170" s="17" t="s">
        <v>2541</v>
      </c>
      <c r="CF170" s="17" t="s">
        <v>171</v>
      </c>
      <c r="CG170" s="17" t="s">
        <v>132</v>
      </c>
      <c r="CH170" s="17" t="s">
        <v>357</v>
      </c>
      <c r="CI170" s="17" t="s">
        <v>375</v>
      </c>
      <c r="CJ170" s="17" t="s">
        <v>376</v>
      </c>
      <c r="CK170" s="17" t="s">
        <v>357</v>
      </c>
      <c r="CL170" s="17" t="s">
        <v>376</v>
      </c>
      <c r="CM170" s="17" t="s">
        <v>388</v>
      </c>
      <c r="CN170" s="17" t="s">
        <v>367</v>
      </c>
      <c r="CO170" s="17" t="s">
        <v>25</v>
      </c>
      <c r="CP170" s="17" t="s">
        <v>382</v>
      </c>
      <c r="CQ170" s="17" t="s">
        <v>23</v>
      </c>
      <c r="CR170" s="17" t="s">
        <v>365</v>
      </c>
      <c r="CS170" s="17" t="s">
        <v>23</v>
      </c>
      <c r="CT170" s="17" t="s">
        <v>2542</v>
      </c>
      <c r="CU170" s="17" t="s">
        <v>133</v>
      </c>
      <c r="CZ170" s="17" t="s">
        <v>24</v>
      </c>
      <c r="DA170" s="17" t="s">
        <v>24</v>
      </c>
      <c r="DB170" s="17" t="s">
        <v>24</v>
      </c>
      <c r="DC170" s="17" t="s">
        <v>24</v>
      </c>
    </row>
    <row r="171" spans="1:107" x14ac:dyDescent="0.25">
      <c r="A171" s="17" t="s">
        <v>2543</v>
      </c>
      <c r="B171" s="17" t="s">
        <v>923</v>
      </c>
      <c r="C171" s="17" t="s">
        <v>501</v>
      </c>
      <c r="D171" s="17" t="s">
        <v>170</v>
      </c>
      <c r="E171" s="17">
        <v>1400</v>
      </c>
      <c r="F171" s="17" t="s">
        <v>174</v>
      </c>
      <c r="G171" s="17" t="s">
        <v>347</v>
      </c>
      <c r="H171" s="17" t="s">
        <v>348</v>
      </c>
      <c r="I171" s="17" t="s">
        <v>565</v>
      </c>
      <c r="J171" s="17" t="s">
        <v>566</v>
      </c>
      <c r="K171" s="17">
        <v>897920</v>
      </c>
      <c r="L171" s="17">
        <v>897920</v>
      </c>
      <c r="M171" s="17">
        <v>1</v>
      </c>
      <c r="N171" s="17">
        <v>0</v>
      </c>
      <c r="O171" s="17">
        <v>0</v>
      </c>
      <c r="P171" s="17">
        <v>1</v>
      </c>
      <c r="Q171" s="17">
        <v>897920</v>
      </c>
      <c r="R171" s="17" t="s">
        <v>384</v>
      </c>
      <c r="S171" s="17">
        <v>0</v>
      </c>
      <c r="T171" s="17">
        <v>8000000</v>
      </c>
      <c r="U171" s="17">
        <v>0</v>
      </c>
      <c r="V171" s="17">
        <v>8000000</v>
      </c>
      <c r="W171" s="17">
        <v>0</v>
      </c>
      <c r="X171" s="17">
        <v>0</v>
      </c>
      <c r="Y171" s="17">
        <v>8000000</v>
      </c>
      <c r="Z171" s="17">
        <v>0</v>
      </c>
      <c r="AA171" s="17" t="s">
        <v>23</v>
      </c>
      <c r="AB171" s="17" t="s">
        <v>350</v>
      </c>
      <c r="AC171" s="17" t="b">
        <v>1</v>
      </c>
      <c r="AD171" s="17">
        <v>0</v>
      </c>
      <c r="AE171" s="17" t="s">
        <v>23</v>
      </c>
      <c r="AF171" s="17" t="s">
        <v>23</v>
      </c>
      <c r="AG171" s="17" t="s">
        <v>2544</v>
      </c>
      <c r="AH171" s="17">
        <v>45756</v>
      </c>
      <c r="AI171" s="17" t="s">
        <v>171</v>
      </c>
      <c r="AJ171" s="17" t="s">
        <v>172</v>
      </c>
      <c r="AK171" s="17" t="s">
        <v>173</v>
      </c>
      <c r="AL171" s="17" t="s">
        <v>2545</v>
      </c>
      <c r="AM171" s="17" t="s">
        <v>24</v>
      </c>
      <c r="AN171" s="17" t="s">
        <v>2546</v>
      </c>
      <c r="AO171" s="17" t="s">
        <v>2547</v>
      </c>
      <c r="AP171" s="17" t="s">
        <v>424</v>
      </c>
      <c r="AQ171" s="17" t="s">
        <v>2548</v>
      </c>
      <c r="AR171" s="17" t="s">
        <v>927</v>
      </c>
      <c r="AS171" s="17" t="s">
        <v>352</v>
      </c>
      <c r="AT171" s="17" t="s">
        <v>353</v>
      </c>
      <c r="AU171" s="17" t="s">
        <v>502</v>
      </c>
      <c r="AV171" s="17" t="s">
        <v>373</v>
      </c>
      <c r="AX171" s="17" t="s">
        <v>396</v>
      </c>
      <c r="AY171" s="17" t="s">
        <v>24</v>
      </c>
      <c r="AZ171" s="17" t="s">
        <v>24</v>
      </c>
      <c r="BA171" s="17" t="s">
        <v>355</v>
      </c>
      <c r="BB171" s="17" t="s">
        <v>2549</v>
      </c>
      <c r="BC171" s="17" t="s">
        <v>24</v>
      </c>
      <c r="BD171" s="17" t="s">
        <v>356</v>
      </c>
      <c r="BE171" s="17" t="s">
        <v>2550</v>
      </c>
      <c r="BF171" s="17" t="s">
        <v>928</v>
      </c>
      <c r="BH171" s="17">
        <v>53227</v>
      </c>
      <c r="BI171" s="17" t="s">
        <v>25</v>
      </c>
      <c r="BJ171" s="17" t="s">
        <v>25</v>
      </c>
      <c r="BK171" s="17" t="s">
        <v>25</v>
      </c>
      <c r="BL171" s="17" t="s">
        <v>57</v>
      </c>
      <c r="BM171" s="17">
        <v>0</v>
      </c>
      <c r="BN171" s="17">
        <v>0</v>
      </c>
      <c r="BO171" s="17">
        <v>0</v>
      </c>
      <c r="BP171" s="17" t="s">
        <v>124</v>
      </c>
      <c r="BQ171" s="17">
        <v>0</v>
      </c>
      <c r="BR171" s="17">
        <v>0</v>
      </c>
      <c r="BS171" s="17">
        <v>0</v>
      </c>
      <c r="BT171" s="17" t="s">
        <v>2551</v>
      </c>
      <c r="BU171" s="17">
        <v>0</v>
      </c>
      <c r="BV171" s="17">
        <v>0</v>
      </c>
      <c r="BW171" s="17">
        <v>0</v>
      </c>
      <c r="BX171" s="17" t="s">
        <v>575</v>
      </c>
      <c r="BY171" s="17" t="s">
        <v>924</v>
      </c>
      <c r="BZ171" s="17">
        <v>1</v>
      </c>
      <c r="CA171" s="17" t="s">
        <v>925</v>
      </c>
      <c r="CD171" s="17" t="s">
        <v>2552</v>
      </c>
      <c r="CE171" s="17" t="s">
        <v>2553</v>
      </c>
      <c r="CF171" s="17" t="s">
        <v>930</v>
      </c>
      <c r="CG171" s="17" t="s">
        <v>30</v>
      </c>
      <c r="CH171" s="17" t="s">
        <v>357</v>
      </c>
      <c r="CI171" s="17" t="s">
        <v>375</v>
      </c>
      <c r="CJ171" s="17" t="s">
        <v>388</v>
      </c>
      <c r="CK171" s="17" t="s">
        <v>576</v>
      </c>
      <c r="CL171" s="17" t="s">
        <v>1221</v>
      </c>
      <c r="CM171" s="17" t="s">
        <v>569</v>
      </c>
      <c r="CN171" s="17" t="s">
        <v>367</v>
      </c>
      <c r="CO171" s="17" t="s">
        <v>25</v>
      </c>
      <c r="CP171" s="17" t="s">
        <v>368</v>
      </c>
      <c r="CQ171" s="17" t="s">
        <v>364</v>
      </c>
      <c r="CR171" s="17" t="s">
        <v>365</v>
      </c>
      <c r="CS171" s="17" t="s">
        <v>23</v>
      </c>
      <c r="CT171" s="17" t="s">
        <v>1265</v>
      </c>
      <c r="CU171" s="17" t="s">
        <v>31</v>
      </c>
      <c r="CZ171" s="17" t="s">
        <v>24</v>
      </c>
      <c r="DA171" s="17" t="s">
        <v>24</v>
      </c>
      <c r="DB171" s="17" t="s">
        <v>24</v>
      </c>
      <c r="DC171" s="17" t="s">
        <v>24</v>
      </c>
    </row>
    <row r="172" spans="1:107" x14ac:dyDescent="0.25">
      <c r="A172" s="17" t="s">
        <v>2554</v>
      </c>
      <c r="B172" s="17" t="s">
        <v>923</v>
      </c>
      <c r="C172" s="17" t="s">
        <v>501</v>
      </c>
      <c r="D172" s="17" t="s">
        <v>170</v>
      </c>
      <c r="E172" s="17">
        <v>1400</v>
      </c>
      <c r="F172" s="17" t="s">
        <v>2555</v>
      </c>
      <c r="G172" s="17" t="s">
        <v>347</v>
      </c>
      <c r="H172" s="17" t="s">
        <v>348</v>
      </c>
      <c r="I172" s="17" t="s">
        <v>565</v>
      </c>
      <c r="J172" s="17" t="s">
        <v>566</v>
      </c>
      <c r="K172" s="17">
        <v>180000</v>
      </c>
      <c r="L172" s="17">
        <v>0</v>
      </c>
      <c r="M172" s="17">
        <v>0</v>
      </c>
      <c r="N172" s="17">
        <v>180000</v>
      </c>
      <c r="O172" s="17">
        <v>2</v>
      </c>
      <c r="P172" s="17">
        <v>2</v>
      </c>
      <c r="Q172" s="17">
        <v>180000</v>
      </c>
      <c r="R172" s="17" t="s">
        <v>349</v>
      </c>
      <c r="S172" s="17">
        <v>0</v>
      </c>
      <c r="T172" s="17">
        <v>1200000</v>
      </c>
      <c r="U172" s="17">
        <v>1200000</v>
      </c>
      <c r="V172" s="17">
        <v>0</v>
      </c>
      <c r="W172" s="17">
        <v>0</v>
      </c>
      <c r="X172" s="17">
        <v>0</v>
      </c>
      <c r="Y172" s="17">
        <v>1200000</v>
      </c>
      <c r="Z172" s="17">
        <v>0</v>
      </c>
      <c r="AA172" s="17" t="s">
        <v>23</v>
      </c>
      <c r="AB172" s="17" t="s">
        <v>350</v>
      </c>
      <c r="AC172" s="17" t="b">
        <v>1</v>
      </c>
      <c r="AD172" s="17">
        <v>0</v>
      </c>
      <c r="AE172" s="17" t="s">
        <v>23</v>
      </c>
      <c r="AF172" s="17" t="s">
        <v>23</v>
      </c>
      <c r="AG172" s="17" t="s">
        <v>2556</v>
      </c>
      <c r="AH172" s="17">
        <v>45763</v>
      </c>
      <c r="AI172" s="17" t="s">
        <v>171</v>
      </c>
      <c r="AJ172" s="17" t="s">
        <v>172</v>
      </c>
      <c r="AK172" s="17" t="s">
        <v>173</v>
      </c>
      <c r="AL172" s="17" t="s">
        <v>2557</v>
      </c>
      <c r="AM172" s="17" t="s">
        <v>24</v>
      </c>
      <c r="AN172" s="17" t="s">
        <v>2531</v>
      </c>
      <c r="AO172" s="17" t="s">
        <v>371</v>
      </c>
      <c r="AP172" s="17" t="s">
        <v>423</v>
      </c>
      <c r="AQ172" s="17" t="s">
        <v>24</v>
      </c>
      <c r="AR172" s="17" t="s">
        <v>2558</v>
      </c>
      <c r="AS172" s="17" t="s">
        <v>352</v>
      </c>
      <c r="AT172" s="17" t="s">
        <v>353</v>
      </c>
      <c r="AU172" s="17" t="s">
        <v>353</v>
      </c>
      <c r="AV172" s="17" t="s">
        <v>373</v>
      </c>
      <c r="AX172" s="17" t="s">
        <v>396</v>
      </c>
      <c r="AY172" s="17" t="s">
        <v>24</v>
      </c>
      <c r="AZ172" s="17" t="s">
        <v>24</v>
      </c>
      <c r="BA172" s="17" t="s">
        <v>355</v>
      </c>
      <c r="BB172" s="17" t="s">
        <v>2559</v>
      </c>
      <c r="BC172" s="17" t="s">
        <v>24</v>
      </c>
      <c r="BD172" s="17" t="s">
        <v>356</v>
      </c>
      <c r="BE172" s="17" t="s">
        <v>2444</v>
      </c>
      <c r="BF172" s="17" t="s">
        <v>2560</v>
      </c>
      <c r="BH172" s="17">
        <v>53208</v>
      </c>
      <c r="BI172" s="17" t="s">
        <v>25</v>
      </c>
      <c r="BJ172" s="17" t="s">
        <v>25</v>
      </c>
      <c r="BK172" s="17" t="s">
        <v>25</v>
      </c>
      <c r="BL172" s="17" t="s">
        <v>201</v>
      </c>
      <c r="BM172" s="17">
        <v>0</v>
      </c>
      <c r="BN172" s="17">
        <v>0</v>
      </c>
      <c r="BO172" s="17">
        <v>0</v>
      </c>
      <c r="BP172" s="17" t="s">
        <v>27</v>
      </c>
      <c r="BQ172" s="17">
        <v>0</v>
      </c>
      <c r="BR172" s="17">
        <v>0</v>
      </c>
      <c r="BS172" s="17">
        <v>0</v>
      </c>
      <c r="BT172" s="17" t="s">
        <v>2214</v>
      </c>
      <c r="BU172" s="17">
        <v>0</v>
      </c>
      <c r="BV172" s="17">
        <v>0</v>
      </c>
      <c r="BW172" s="17">
        <v>0</v>
      </c>
      <c r="BX172" s="17" t="s">
        <v>575</v>
      </c>
      <c r="BY172" s="17" t="s">
        <v>2561</v>
      </c>
      <c r="BZ172" s="17">
        <v>1</v>
      </c>
      <c r="CA172" s="17" t="s">
        <v>2562</v>
      </c>
      <c r="CD172" s="17" t="s">
        <v>2563</v>
      </c>
      <c r="CE172" s="17" t="s">
        <v>2564</v>
      </c>
      <c r="CF172" s="17" t="s">
        <v>171</v>
      </c>
      <c r="CG172" s="17" t="s">
        <v>132</v>
      </c>
      <c r="CH172" s="17" t="s">
        <v>996</v>
      </c>
      <c r="CI172" s="17" t="s">
        <v>375</v>
      </c>
      <c r="CJ172" s="17" t="s">
        <v>376</v>
      </c>
      <c r="CK172" s="17" t="s">
        <v>357</v>
      </c>
      <c r="CL172" s="17" t="s">
        <v>376</v>
      </c>
      <c r="CM172" s="17" t="s">
        <v>388</v>
      </c>
      <c r="CN172" s="17" t="s">
        <v>367</v>
      </c>
      <c r="CO172" s="17" t="s">
        <v>25</v>
      </c>
      <c r="CP172" s="17" t="s">
        <v>382</v>
      </c>
      <c r="CQ172" s="17" t="s">
        <v>23</v>
      </c>
      <c r="CR172" s="17" t="s">
        <v>365</v>
      </c>
      <c r="CS172" s="17" t="s">
        <v>23</v>
      </c>
      <c r="CT172" s="17" t="s">
        <v>1265</v>
      </c>
      <c r="CU172" s="17" t="s">
        <v>133</v>
      </c>
      <c r="CZ172" s="17" t="s">
        <v>24</v>
      </c>
      <c r="DA172" s="17" t="s">
        <v>24</v>
      </c>
      <c r="DB172" s="17" t="s">
        <v>24</v>
      </c>
      <c r="DC172" s="17" t="s">
        <v>24</v>
      </c>
    </row>
    <row r="173" spans="1:107" x14ac:dyDescent="0.25">
      <c r="A173" s="17" t="s">
        <v>2565</v>
      </c>
      <c r="B173" s="17" t="s">
        <v>923</v>
      </c>
      <c r="C173" s="17" t="s">
        <v>501</v>
      </c>
      <c r="D173" s="17" t="s">
        <v>170</v>
      </c>
      <c r="E173" s="17">
        <v>1400</v>
      </c>
      <c r="F173" s="17" t="s">
        <v>2566</v>
      </c>
      <c r="G173" s="17" t="s">
        <v>383</v>
      </c>
      <c r="H173" s="17" t="s">
        <v>421</v>
      </c>
      <c r="I173" s="17" t="s">
        <v>565</v>
      </c>
      <c r="J173" s="17" t="s">
        <v>566</v>
      </c>
      <c r="K173" s="17">
        <v>545000</v>
      </c>
      <c r="L173" s="17">
        <v>0</v>
      </c>
      <c r="M173" s="17">
        <v>0</v>
      </c>
      <c r="N173" s="17">
        <v>545000</v>
      </c>
      <c r="O173" s="17">
        <v>2</v>
      </c>
      <c r="P173" s="17">
        <v>2</v>
      </c>
      <c r="Q173" s="17">
        <v>545000</v>
      </c>
      <c r="R173" s="17" t="s">
        <v>349</v>
      </c>
      <c r="S173" s="17">
        <v>0</v>
      </c>
      <c r="T173" s="17">
        <v>1600000</v>
      </c>
      <c r="U173" s="17">
        <v>1600000</v>
      </c>
      <c r="V173" s="17">
        <v>0</v>
      </c>
      <c r="W173" s="17">
        <v>0</v>
      </c>
      <c r="X173" s="17">
        <v>0</v>
      </c>
      <c r="Y173" s="17">
        <v>1600000</v>
      </c>
      <c r="Z173" s="17">
        <v>0</v>
      </c>
      <c r="AA173" s="17" t="s">
        <v>23</v>
      </c>
      <c r="AB173" s="17" t="s">
        <v>350</v>
      </c>
      <c r="AC173" s="17" t="b">
        <v>1</v>
      </c>
      <c r="AD173" s="17">
        <v>0</v>
      </c>
      <c r="AE173" s="17" t="s">
        <v>23</v>
      </c>
      <c r="AF173" s="17" t="s">
        <v>23</v>
      </c>
      <c r="AG173" s="17" t="s">
        <v>2567</v>
      </c>
      <c r="AH173" s="17">
        <v>45763</v>
      </c>
      <c r="AI173" s="17" t="s">
        <v>171</v>
      </c>
      <c r="AJ173" s="17" t="s">
        <v>172</v>
      </c>
      <c r="AK173" s="17" t="s">
        <v>173</v>
      </c>
      <c r="AL173" s="17" t="s">
        <v>2568</v>
      </c>
      <c r="AM173" s="17" t="s">
        <v>24</v>
      </c>
      <c r="AN173" s="17" t="s">
        <v>2531</v>
      </c>
      <c r="AO173" s="17" t="s">
        <v>2569</v>
      </c>
      <c r="AP173" s="17" t="s">
        <v>423</v>
      </c>
      <c r="AQ173" s="17" t="s">
        <v>24</v>
      </c>
      <c r="AR173" s="17" t="s">
        <v>2570</v>
      </c>
      <c r="AS173" s="17" t="s">
        <v>352</v>
      </c>
      <c r="AT173" s="17" t="s">
        <v>353</v>
      </c>
      <c r="AU173" s="17" t="s">
        <v>353</v>
      </c>
      <c r="AV173" s="17" t="s">
        <v>373</v>
      </c>
      <c r="AX173" s="17" t="s">
        <v>396</v>
      </c>
      <c r="AY173" s="17" t="s">
        <v>24</v>
      </c>
      <c r="AZ173" s="17" t="s">
        <v>24</v>
      </c>
      <c r="BA173" s="17" t="s">
        <v>355</v>
      </c>
      <c r="BB173" s="17" t="s">
        <v>2571</v>
      </c>
      <c r="BC173" s="17" t="s">
        <v>24</v>
      </c>
      <c r="BD173" s="17" t="s">
        <v>356</v>
      </c>
      <c r="BE173" s="17" t="s">
        <v>2444</v>
      </c>
      <c r="BF173" s="17" t="s">
        <v>379</v>
      </c>
      <c r="BG173" s="17">
        <v>0</v>
      </c>
      <c r="BH173" s="17" t="s">
        <v>62</v>
      </c>
      <c r="BI173" s="17" t="s">
        <v>25</v>
      </c>
      <c r="BJ173" s="17" t="s">
        <v>25</v>
      </c>
      <c r="BK173" s="17" t="s">
        <v>25</v>
      </c>
      <c r="BL173" s="17" t="s">
        <v>63</v>
      </c>
      <c r="BM173" s="17">
        <v>0</v>
      </c>
      <c r="BN173" s="17">
        <v>0</v>
      </c>
      <c r="BO173" s="17">
        <v>0</v>
      </c>
      <c r="BP173" s="17" t="s">
        <v>62</v>
      </c>
      <c r="BQ173" s="17">
        <v>0</v>
      </c>
      <c r="BR173" s="17">
        <v>0</v>
      </c>
      <c r="BS173" s="17">
        <v>0</v>
      </c>
      <c r="BT173" s="17">
        <v>0</v>
      </c>
      <c r="BU173" s="17">
        <v>0</v>
      </c>
      <c r="BV173" s="17">
        <v>0</v>
      </c>
      <c r="BW173" s="17">
        <v>0</v>
      </c>
      <c r="BX173" s="17" t="s">
        <v>575</v>
      </c>
      <c r="BY173" s="17" t="s">
        <v>2561</v>
      </c>
      <c r="BZ173" s="17">
        <v>1</v>
      </c>
      <c r="CA173" s="17" t="s">
        <v>2562</v>
      </c>
      <c r="CD173" s="17" t="s">
        <v>2572</v>
      </c>
      <c r="CE173" s="17" t="s">
        <v>2573</v>
      </c>
      <c r="CF173" s="17" t="s">
        <v>171</v>
      </c>
      <c r="CG173" s="17" t="s">
        <v>132</v>
      </c>
      <c r="CH173" s="17" t="s">
        <v>996</v>
      </c>
      <c r="CI173" s="17" t="s">
        <v>375</v>
      </c>
      <c r="CJ173" s="17" t="s">
        <v>376</v>
      </c>
      <c r="CK173" s="17" t="s">
        <v>375</v>
      </c>
      <c r="CL173" s="17" t="s">
        <v>388</v>
      </c>
      <c r="CM173" s="17" t="s">
        <v>388</v>
      </c>
      <c r="CN173" s="17" t="s">
        <v>367</v>
      </c>
      <c r="CO173" s="17" t="s">
        <v>25</v>
      </c>
      <c r="CP173" s="17" t="s">
        <v>363</v>
      </c>
      <c r="CQ173" s="17" t="s">
        <v>23</v>
      </c>
      <c r="CR173" s="17" t="s">
        <v>365</v>
      </c>
      <c r="CS173" s="17" t="s">
        <v>24</v>
      </c>
      <c r="CT173" s="17" t="s">
        <v>1265</v>
      </c>
      <c r="CU173" s="17" t="s">
        <v>133</v>
      </c>
      <c r="CZ173" s="17" t="s">
        <v>24</v>
      </c>
      <c r="DA173" s="17" t="s">
        <v>24</v>
      </c>
      <c r="DB173" s="17" t="s">
        <v>24</v>
      </c>
      <c r="DC173" s="17" t="s">
        <v>24</v>
      </c>
    </row>
    <row r="174" spans="1:107" x14ac:dyDescent="0.25">
      <c r="A174" s="17" t="s">
        <v>2574</v>
      </c>
      <c r="B174" s="17" t="s">
        <v>2575</v>
      </c>
      <c r="C174" s="17" t="s">
        <v>2576</v>
      </c>
      <c r="D174" s="17" t="s">
        <v>2577</v>
      </c>
      <c r="E174" s="17">
        <v>1770</v>
      </c>
      <c r="F174" s="17" t="s">
        <v>2578</v>
      </c>
      <c r="G174" s="17" t="s">
        <v>750</v>
      </c>
      <c r="H174" s="17" t="s">
        <v>751</v>
      </c>
      <c r="I174" s="17" t="s">
        <v>32</v>
      </c>
      <c r="J174" s="17" t="s">
        <v>32</v>
      </c>
      <c r="K174" s="17">
        <v>3000000</v>
      </c>
      <c r="L174" s="17">
        <v>0</v>
      </c>
      <c r="M174" s="17">
        <v>0</v>
      </c>
      <c r="N174" s="17">
        <v>3000000</v>
      </c>
      <c r="O174" s="17">
        <v>2</v>
      </c>
      <c r="P174" s="17">
        <v>2</v>
      </c>
      <c r="Q174" s="17">
        <v>3000000</v>
      </c>
      <c r="R174" s="17" t="s">
        <v>349</v>
      </c>
      <c r="S174" s="17">
        <v>0</v>
      </c>
      <c r="T174" s="17">
        <v>0</v>
      </c>
      <c r="U174" s="17">
        <v>0</v>
      </c>
      <c r="V174" s="17">
        <v>0</v>
      </c>
      <c r="W174" s="17">
        <v>0</v>
      </c>
      <c r="X174" s="17">
        <v>0</v>
      </c>
      <c r="Y174" s="17">
        <v>0</v>
      </c>
      <c r="Z174" s="17">
        <v>0</v>
      </c>
      <c r="AA174" s="17" t="s">
        <v>23</v>
      </c>
      <c r="AB174" s="17" t="s">
        <v>350</v>
      </c>
      <c r="AC174" s="17" t="b">
        <v>1</v>
      </c>
      <c r="AD174" s="17">
        <v>0</v>
      </c>
      <c r="AE174" s="17" t="s">
        <v>23</v>
      </c>
      <c r="AF174" s="17" t="s">
        <v>23</v>
      </c>
      <c r="AG174" s="17" t="s">
        <v>2579</v>
      </c>
      <c r="AH174" s="17">
        <v>45762</v>
      </c>
      <c r="AI174" s="17" t="s">
        <v>2580</v>
      </c>
      <c r="AJ174" s="17" t="s">
        <v>2581</v>
      </c>
      <c r="AK174" s="17" t="s">
        <v>2582</v>
      </c>
      <c r="AL174" s="17" t="s">
        <v>2583</v>
      </c>
      <c r="AM174" s="17" t="s">
        <v>24</v>
      </c>
      <c r="AN174" s="17" t="s">
        <v>2584</v>
      </c>
      <c r="AO174" s="17" t="s">
        <v>371</v>
      </c>
      <c r="AP174" s="17" t="s">
        <v>423</v>
      </c>
      <c r="AQ174" s="17" t="s">
        <v>24</v>
      </c>
      <c r="AR174" s="17" t="s">
        <v>372</v>
      </c>
      <c r="AS174" s="17" t="s">
        <v>352</v>
      </c>
      <c r="AT174" s="17" t="s">
        <v>353</v>
      </c>
      <c r="AU174" s="17" t="s">
        <v>353</v>
      </c>
      <c r="AV174" s="17" t="s">
        <v>373</v>
      </c>
      <c r="AX174" s="17" t="s">
        <v>396</v>
      </c>
      <c r="AY174" s="17" t="s">
        <v>24</v>
      </c>
      <c r="AZ174" s="17" t="s">
        <v>24</v>
      </c>
      <c r="BA174" s="17" t="s">
        <v>355</v>
      </c>
      <c r="BB174" s="17" t="s">
        <v>2585</v>
      </c>
      <c r="BC174" s="17" t="s">
        <v>24</v>
      </c>
      <c r="BD174" s="17" t="s">
        <v>356</v>
      </c>
      <c r="BE174" s="17" t="s">
        <v>356</v>
      </c>
      <c r="BF174" s="17" t="s">
        <v>379</v>
      </c>
      <c r="BG174" s="17">
        <v>0</v>
      </c>
      <c r="BH174" s="17">
        <v>53233</v>
      </c>
      <c r="BI174" s="17" t="s">
        <v>25</v>
      </c>
      <c r="BJ174" s="17" t="s">
        <v>25</v>
      </c>
      <c r="BK174" s="17" t="s">
        <v>25</v>
      </c>
      <c r="BL174" s="17" t="s">
        <v>63</v>
      </c>
      <c r="BM174" s="17">
        <v>0</v>
      </c>
      <c r="BN174" s="17">
        <v>0</v>
      </c>
      <c r="BO174" s="17">
        <v>0</v>
      </c>
      <c r="BP174" s="17" t="s">
        <v>27</v>
      </c>
      <c r="BQ174" s="17">
        <v>0</v>
      </c>
      <c r="BR174" s="17">
        <v>0</v>
      </c>
      <c r="BS174" s="17">
        <v>0</v>
      </c>
      <c r="BT174" s="17" t="s">
        <v>2586</v>
      </c>
      <c r="BU174" s="17">
        <v>0</v>
      </c>
      <c r="BV174" s="17">
        <v>0</v>
      </c>
      <c r="BW174" s="17">
        <v>0</v>
      </c>
      <c r="BX174" s="17" t="s">
        <v>396</v>
      </c>
      <c r="BY174" s="17" t="s">
        <v>562</v>
      </c>
      <c r="BZ174" s="17">
        <v>0</v>
      </c>
      <c r="CA174" s="17" t="s">
        <v>563</v>
      </c>
      <c r="CD174" s="17" t="s">
        <v>2587</v>
      </c>
      <c r="CE174" s="17" t="s">
        <v>32</v>
      </c>
      <c r="CF174" s="17" t="s">
        <v>2588</v>
      </c>
      <c r="CG174" s="17" t="s">
        <v>132</v>
      </c>
      <c r="CH174" s="17" t="s">
        <v>996</v>
      </c>
      <c r="CI174" s="17" t="s">
        <v>377</v>
      </c>
      <c r="CJ174" s="17" t="s">
        <v>375</v>
      </c>
      <c r="CK174" s="17" t="s">
        <v>376</v>
      </c>
      <c r="CL174" s="17" t="s">
        <v>376</v>
      </c>
      <c r="CM174" s="17" t="s">
        <v>388</v>
      </c>
      <c r="CN174" s="17" t="s">
        <v>396</v>
      </c>
      <c r="CO174" s="17" t="s">
        <v>23</v>
      </c>
      <c r="CP174" s="17" t="s">
        <v>25</v>
      </c>
      <c r="CQ174" s="17" t="s">
        <v>23</v>
      </c>
      <c r="CR174" s="17" t="s">
        <v>365</v>
      </c>
      <c r="CS174" s="17" t="s">
        <v>24</v>
      </c>
      <c r="CT174" s="17" t="s">
        <v>2589</v>
      </c>
      <c r="CU174" s="17" t="s">
        <v>133</v>
      </c>
      <c r="CZ174" s="17" t="s">
        <v>24</v>
      </c>
      <c r="DA174" s="17" t="s">
        <v>24</v>
      </c>
      <c r="DB174" s="17" t="s">
        <v>24</v>
      </c>
      <c r="DC174" s="17" t="s">
        <v>24</v>
      </c>
    </row>
    <row r="175" spans="1:107" x14ac:dyDescent="0.25">
      <c r="A175" s="17" t="s">
        <v>1159</v>
      </c>
      <c r="B175" s="17" t="s">
        <v>1033</v>
      </c>
      <c r="C175" s="17" t="s">
        <v>552</v>
      </c>
      <c r="D175" s="17" t="s">
        <v>224</v>
      </c>
      <c r="E175" s="17">
        <v>1452</v>
      </c>
      <c r="F175" s="17" t="s">
        <v>1053</v>
      </c>
      <c r="G175" s="17" t="s">
        <v>565</v>
      </c>
      <c r="H175" s="17" t="s">
        <v>566</v>
      </c>
      <c r="I175" s="17" t="s">
        <v>32</v>
      </c>
      <c r="J175" s="17" t="s">
        <v>32</v>
      </c>
      <c r="K175" s="17">
        <v>1640560</v>
      </c>
      <c r="L175" s="17">
        <v>1640560</v>
      </c>
      <c r="M175" s="17">
        <v>1</v>
      </c>
      <c r="N175" s="17">
        <v>0</v>
      </c>
      <c r="O175" s="17">
        <v>0</v>
      </c>
      <c r="P175" s="17">
        <v>1</v>
      </c>
      <c r="Q175" s="17">
        <v>1640560</v>
      </c>
      <c r="R175" s="17" t="s">
        <v>384</v>
      </c>
      <c r="S175" s="17">
        <v>0</v>
      </c>
      <c r="T175" s="17">
        <v>0</v>
      </c>
      <c r="U175" s="17">
        <v>0</v>
      </c>
      <c r="V175" s="17">
        <v>0</v>
      </c>
      <c r="W175" s="17">
        <v>0</v>
      </c>
      <c r="X175" s="17">
        <v>0</v>
      </c>
      <c r="Y175" s="17">
        <v>0</v>
      </c>
      <c r="Z175" s="17">
        <v>0</v>
      </c>
      <c r="AA175" s="17" t="s">
        <v>23</v>
      </c>
      <c r="AB175" s="17" t="s">
        <v>350</v>
      </c>
      <c r="AC175" s="17" t="b">
        <v>1</v>
      </c>
      <c r="AD175" s="17">
        <v>0</v>
      </c>
      <c r="AE175" s="17" t="s">
        <v>23</v>
      </c>
      <c r="AF175" s="17" t="s">
        <v>23</v>
      </c>
      <c r="AG175" s="17" t="s">
        <v>1054</v>
      </c>
      <c r="AH175" s="17">
        <v>45758</v>
      </c>
      <c r="AI175" s="17" t="s">
        <v>2035</v>
      </c>
      <c r="AJ175" s="17" t="s">
        <v>1043</v>
      </c>
      <c r="AK175" s="17" t="s">
        <v>2037</v>
      </c>
      <c r="AL175" s="17" t="s">
        <v>1055</v>
      </c>
      <c r="AM175" s="17" t="s">
        <v>24</v>
      </c>
      <c r="AN175" s="17" t="s">
        <v>25</v>
      </c>
      <c r="AO175" s="17" t="s">
        <v>1056</v>
      </c>
      <c r="AP175" s="17" t="s">
        <v>351</v>
      </c>
      <c r="AQ175" s="17" t="s">
        <v>24</v>
      </c>
      <c r="AR175" s="17" t="s">
        <v>372</v>
      </c>
      <c r="AS175" s="17" t="s">
        <v>352</v>
      </c>
      <c r="AT175" s="17" t="s">
        <v>1057</v>
      </c>
      <c r="AU175" s="17" t="s">
        <v>1049</v>
      </c>
      <c r="AV175" s="17" t="s">
        <v>373</v>
      </c>
      <c r="AX175" s="17" t="s">
        <v>354</v>
      </c>
      <c r="AY175" s="17" t="s">
        <v>24</v>
      </c>
      <c r="AZ175" s="17" t="s">
        <v>1058</v>
      </c>
      <c r="BA175" s="17" t="s">
        <v>355</v>
      </c>
      <c r="BB175" s="17" t="s">
        <v>1039</v>
      </c>
      <c r="BC175" s="17" t="s">
        <v>23</v>
      </c>
      <c r="BD175" s="17" t="s">
        <v>356</v>
      </c>
      <c r="BE175" s="17" t="s">
        <v>356</v>
      </c>
      <c r="BF175" s="17" t="s">
        <v>1059</v>
      </c>
      <c r="BG175" s="17">
        <v>0</v>
      </c>
      <c r="BH175" s="17">
        <v>53202</v>
      </c>
      <c r="BI175" s="17" t="s">
        <v>25</v>
      </c>
      <c r="BJ175" s="17" t="s">
        <v>25</v>
      </c>
      <c r="BK175" s="17" t="s">
        <v>25</v>
      </c>
      <c r="BL175" s="17" t="s">
        <v>26</v>
      </c>
      <c r="BM175" s="17">
        <v>0</v>
      </c>
      <c r="BN175" s="17">
        <v>0</v>
      </c>
      <c r="BO175" s="17">
        <v>0</v>
      </c>
      <c r="BP175" s="17" t="s">
        <v>27</v>
      </c>
      <c r="BQ175" s="17">
        <v>0</v>
      </c>
      <c r="BR175" s="17">
        <v>0</v>
      </c>
      <c r="BS175" s="17">
        <v>0</v>
      </c>
      <c r="BT175" s="17" t="s">
        <v>1052</v>
      </c>
      <c r="BU175" s="17">
        <v>0</v>
      </c>
      <c r="BV175" s="17">
        <v>0</v>
      </c>
      <c r="BW175" s="17">
        <v>0</v>
      </c>
      <c r="BX175" s="17" t="s">
        <v>396</v>
      </c>
      <c r="BY175" s="17" t="s">
        <v>562</v>
      </c>
      <c r="BZ175" s="17">
        <v>0</v>
      </c>
      <c r="CA175" s="17" t="s">
        <v>563</v>
      </c>
      <c r="CD175" s="17" t="s">
        <v>2590</v>
      </c>
      <c r="CE175" s="17" t="s">
        <v>32</v>
      </c>
      <c r="CF175" s="17" t="s">
        <v>38</v>
      </c>
      <c r="CG175" s="17" t="s">
        <v>30</v>
      </c>
      <c r="CH175" s="17" t="s">
        <v>357</v>
      </c>
      <c r="CI175" s="17" t="s">
        <v>359</v>
      </c>
      <c r="CJ175" s="17" t="s">
        <v>360</v>
      </c>
      <c r="CK175" s="17" t="s">
        <v>376</v>
      </c>
      <c r="CL175" s="17" t="s">
        <v>443</v>
      </c>
      <c r="CM175" s="17" t="s">
        <v>576</v>
      </c>
      <c r="CN175" s="17" t="s">
        <v>370</v>
      </c>
      <c r="CO175" s="17" t="s">
        <v>25</v>
      </c>
      <c r="CP175" s="17" t="s">
        <v>382</v>
      </c>
      <c r="CQ175" s="17" t="s">
        <v>364</v>
      </c>
      <c r="CR175" s="17">
        <v>0.9</v>
      </c>
      <c r="CS175" s="17" t="s">
        <v>24</v>
      </c>
      <c r="CT175" s="17" t="s">
        <v>1265</v>
      </c>
      <c r="CU175" s="17" t="s">
        <v>31</v>
      </c>
      <c r="CZ175" s="17" t="s">
        <v>24</v>
      </c>
      <c r="DA175" s="17" t="s">
        <v>24</v>
      </c>
      <c r="DB175" s="17" t="s">
        <v>23</v>
      </c>
      <c r="DC175" s="17" t="s">
        <v>24</v>
      </c>
    </row>
    <row r="176" spans="1:107" x14ac:dyDescent="0.25">
      <c r="A176" s="17" t="s">
        <v>1160</v>
      </c>
      <c r="B176" s="17" t="s">
        <v>1033</v>
      </c>
      <c r="C176" s="17" t="s">
        <v>552</v>
      </c>
      <c r="D176" s="17" t="s">
        <v>224</v>
      </c>
      <c r="E176" s="17">
        <v>1452</v>
      </c>
      <c r="F176" s="17" t="s">
        <v>1060</v>
      </c>
      <c r="G176" s="17" t="s">
        <v>347</v>
      </c>
      <c r="H176" s="17" t="s">
        <v>348</v>
      </c>
      <c r="I176" s="17" t="s">
        <v>565</v>
      </c>
      <c r="J176" s="17" t="s">
        <v>566</v>
      </c>
      <c r="K176" s="17">
        <v>320320</v>
      </c>
      <c r="L176" s="17">
        <v>320320</v>
      </c>
      <c r="M176" s="17">
        <v>1</v>
      </c>
      <c r="N176" s="17">
        <v>0</v>
      </c>
      <c r="O176" s="17">
        <v>0</v>
      </c>
      <c r="P176" s="17">
        <v>1</v>
      </c>
      <c r="Q176" s="17">
        <v>320320</v>
      </c>
      <c r="R176" s="17" t="s">
        <v>384</v>
      </c>
      <c r="S176" s="17">
        <v>0</v>
      </c>
      <c r="T176" s="17">
        <v>1700000</v>
      </c>
      <c r="U176" s="17">
        <v>1700000</v>
      </c>
      <c r="V176" s="17">
        <v>0</v>
      </c>
      <c r="W176" s="17">
        <v>0</v>
      </c>
      <c r="X176" s="17">
        <v>0</v>
      </c>
      <c r="Y176" s="17">
        <v>1700000</v>
      </c>
      <c r="Z176" s="17">
        <v>0</v>
      </c>
      <c r="AA176" s="17" t="s">
        <v>23</v>
      </c>
      <c r="AB176" s="17" t="s">
        <v>350</v>
      </c>
      <c r="AC176" s="17" t="b">
        <v>1</v>
      </c>
      <c r="AD176" s="17">
        <v>0</v>
      </c>
      <c r="AE176" s="17" t="s">
        <v>23</v>
      </c>
      <c r="AF176" s="17" t="s">
        <v>23</v>
      </c>
      <c r="AG176" s="17" t="s">
        <v>1061</v>
      </c>
      <c r="AH176" s="17" t="s">
        <v>411</v>
      </c>
      <c r="AI176" s="17" t="s">
        <v>2591</v>
      </c>
      <c r="AJ176" s="17" t="s">
        <v>2592</v>
      </c>
      <c r="AK176" s="17" t="s">
        <v>2593</v>
      </c>
      <c r="AL176" s="17" t="s">
        <v>2594</v>
      </c>
      <c r="AM176" s="17" t="s">
        <v>24</v>
      </c>
      <c r="AN176" s="17" t="s">
        <v>25</v>
      </c>
      <c r="AO176" s="17" t="s">
        <v>371</v>
      </c>
      <c r="AP176" s="17" t="s">
        <v>351</v>
      </c>
      <c r="AQ176" s="17" t="s">
        <v>398</v>
      </c>
      <c r="AR176" s="17" t="s">
        <v>372</v>
      </c>
      <c r="AS176" s="17" t="s">
        <v>352</v>
      </c>
      <c r="AT176" s="17" t="s">
        <v>1062</v>
      </c>
      <c r="AU176" s="17" t="s">
        <v>1049</v>
      </c>
      <c r="AV176" s="17" t="s">
        <v>373</v>
      </c>
      <c r="AX176" s="17" t="s">
        <v>354</v>
      </c>
      <c r="AY176" s="17" t="s">
        <v>24</v>
      </c>
      <c r="AZ176" s="17" t="s">
        <v>2595</v>
      </c>
      <c r="BA176" s="17" t="s">
        <v>355</v>
      </c>
      <c r="BB176" s="17" t="s">
        <v>1039</v>
      </c>
      <c r="BC176" s="17" t="s">
        <v>24</v>
      </c>
      <c r="BD176" s="17" t="s">
        <v>356</v>
      </c>
      <c r="BE176" s="17" t="s">
        <v>356</v>
      </c>
      <c r="BF176" s="17" t="s">
        <v>1063</v>
      </c>
      <c r="BG176" s="17">
        <v>0</v>
      </c>
      <c r="BH176" s="17">
        <v>53202</v>
      </c>
      <c r="BI176" s="17" t="s">
        <v>25</v>
      </c>
      <c r="BJ176" s="17" t="s">
        <v>25</v>
      </c>
      <c r="BK176" s="17" t="s">
        <v>25</v>
      </c>
      <c r="BL176" s="17" t="s">
        <v>26</v>
      </c>
      <c r="BM176" s="17">
        <v>0</v>
      </c>
      <c r="BN176" s="17">
        <v>0</v>
      </c>
      <c r="BO176" s="17">
        <v>0</v>
      </c>
      <c r="BP176" s="17" t="s">
        <v>27</v>
      </c>
      <c r="BQ176" s="17">
        <v>0</v>
      </c>
      <c r="BR176" s="17">
        <v>0</v>
      </c>
      <c r="BS176" s="17">
        <v>0</v>
      </c>
      <c r="BT176" s="17" t="s">
        <v>1052</v>
      </c>
      <c r="BU176" s="17">
        <v>0</v>
      </c>
      <c r="BV176" s="17">
        <v>0</v>
      </c>
      <c r="BW176" s="17">
        <v>0</v>
      </c>
      <c r="BX176" s="17" t="s">
        <v>396</v>
      </c>
      <c r="BY176" s="17" t="s">
        <v>562</v>
      </c>
      <c r="BZ176" s="17">
        <v>0</v>
      </c>
      <c r="CA176" s="17" t="s">
        <v>563</v>
      </c>
      <c r="CD176" s="17" t="s">
        <v>2596</v>
      </c>
      <c r="CE176" s="17" t="s">
        <v>167</v>
      </c>
      <c r="CF176" s="17" t="s">
        <v>661</v>
      </c>
      <c r="CG176" s="17" t="s">
        <v>30</v>
      </c>
      <c r="CH176" s="17" t="s">
        <v>357</v>
      </c>
      <c r="CI176" s="17" t="s">
        <v>377</v>
      </c>
      <c r="CJ176" s="17" t="s">
        <v>375</v>
      </c>
      <c r="CK176" s="17" t="s">
        <v>400</v>
      </c>
      <c r="CL176" s="17" t="s">
        <v>569</v>
      </c>
      <c r="CM176" s="17" t="s">
        <v>1221</v>
      </c>
      <c r="CN176" s="17" t="s">
        <v>436</v>
      </c>
      <c r="CO176" s="17" t="s">
        <v>25</v>
      </c>
      <c r="CP176" s="17" t="s">
        <v>363</v>
      </c>
      <c r="CQ176" s="17" t="s">
        <v>364</v>
      </c>
      <c r="CR176" s="17">
        <v>0.3</v>
      </c>
      <c r="CS176" s="17" t="s">
        <v>23</v>
      </c>
      <c r="CT176" s="17" t="s">
        <v>1265</v>
      </c>
      <c r="CU176" s="17" t="s">
        <v>31</v>
      </c>
      <c r="CZ176" s="17" t="s">
        <v>24</v>
      </c>
      <c r="DA176" s="17" t="s">
        <v>24</v>
      </c>
      <c r="DB176" s="17" t="s">
        <v>23</v>
      </c>
      <c r="DC176" s="17" t="s">
        <v>24</v>
      </c>
    </row>
    <row r="177" spans="1:107" x14ac:dyDescent="0.25">
      <c r="A177" s="17" t="s">
        <v>1158</v>
      </c>
      <c r="B177" s="17" t="s">
        <v>1033</v>
      </c>
      <c r="C177" s="17" t="s">
        <v>552</v>
      </c>
      <c r="D177" s="17" t="s">
        <v>224</v>
      </c>
      <c r="E177" s="17">
        <v>1452</v>
      </c>
      <c r="F177" s="17" t="s">
        <v>1041</v>
      </c>
      <c r="G177" s="17" t="s">
        <v>565</v>
      </c>
      <c r="H177" s="17" t="s">
        <v>566</v>
      </c>
      <c r="I177" s="17" t="s">
        <v>32</v>
      </c>
      <c r="J177" s="17" t="s">
        <v>32</v>
      </c>
      <c r="K177" s="17">
        <v>697870</v>
      </c>
      <c r="L177" s="17">
        <v>0</v>
      </c>
      <c r="M177" s="17">
        <v>0</v>
      </c>
      <c r="N177" s="17">
        <v>697870</v>
      </c>
      <c r="O177" s="17">
        <v>2</v>
      </c>
      <c r="P177" s="17">
        <v>2</v>
      </c>
      <c r="Q177" s="17">
        <v>697870</v>
      </c>
      <c r="R177" s="17" t="s">
        <v>349</v>
      </c>
      <c r="S177" s="17">
        <v>0</v>
      </c>
      <c r="T177" s="17">
        <v>0</v>
      </c>
      <c r="U177" s="17">
        <v>0</v>
      </c>
      <c r="V177" s="17">
        <v>0</v>
      </c>
      <c r="W177" s="17">
        <v>0</v>
      </c>
      <c r="X177" s="17">
        <v>0</v>
      </c>
      <c r="Y177" s="17">
        <v>0</v>
      </c>
      <c r="Z177" s="17">
        <v>0</v>
      </c>
      <c r="AA177" s="17" t="s">
        <v>23</v>
      </c>
      <c r="AB177" s="17" t="s">
        <v>350</v>
      </c>
      <c r="AC177" s="17" t="b">
        <v>1</v>
      </c>
      <c r="AD177" s="17">
        <v>0</v>
      </c>
      <c r="AE177" s="17" t="s">
        <v>23</v>
      </c>
      <c r="AF177" s="17" t="s">
        <v>23</v>
      </c>
      <c r="AG177" s="17" t="s">
        <v>1042</v>
      </c>
      <c r="AH177" s="17">
        <v>45758</v>
      </c>
      <c r="AI177" s="17" t="s">
        <v>2035</v>
      </c>
      <c r="AJ177" s="17" t="s">
        <v>1043</v>
      </c>
      <c r="AK177" s="17" t="s">
        <v>2037</v>
      </c>
      <c r="AL177" s="17" t="s">
        <v>1044</v>
      </c>
      <c r="AM177" s="17" t="s">
        <v>24</v>
      </c>
      <c r="AN177" s="17" t="s">
        <v>1045</v>
      </c>
      <c r="AO177" s="17" t="s">
        <v>1046</v>
      </c>
      <c r="AP177" s="17" t="s">
        <v>351</v>
      </c>
      <c r="AQ177" s="17" t="s">
        <v>24</v>
      </c>
      <c r="AR177" s="17" t="s">
        <v>1047</v>
      </c>
      <c r="AS177" s="17" t="s">
        <v>352</v>
      </c>
      <c r="AT177" s="17" t="s">
        <v>1048</v>
      </c>
      <c r="AU177" s="17" t="s">
        <v>1049</v>
      </c>
      <c r="AV177" s="17" t="s">
        <v>373</v>
      </c>
      <c r="AX177" s="17" t="s">
        <v>354</v>
      </c>
      <c r="AY177" s="17" t="s">
        <v>24</v>
      </c>
      <c r="AZ177" s="17" t="s">
        <v>1050</v>
      </c>
      <c r="BA177" s="17" t="s">
        <v>355</v>
      </c>
      <c r="BB177" s="17" t="s">
        <v>1039</v>
      </c>
      <c r="BC177" s="17" t="s">
        <v>23</v>
      </c>
      <c r="BD177" s="17" t="s">
        <v>356</v>
      </c>
      <c r="BE177" s="17" t="s">
        <v>356</v>
      </c>
      <c r="BF177" s="17" t="s">
        <v>1051</v>
      </c>
      <c r="BG177" s="17">
        <v>0</v>
      </c>
      <c r="BH177" s="17">
        <v>53202</v>
      </c>
      <c r="BI177" s="17" t="s">
        <v>25</v>
      </c>
      <c r="BJ177" s="17" t="s">
        <v>25</v>
      </c>
      <c r="BK177" s="17" t="s">
        <v>25</v>
      </c>
      <c r="BL177" s="17" t="s">
        <v>26</v>
      </c>
      <c r="BM177" s="17">
        <v>0</v>
      </c>
      <c r="BN177" s="17">
        <v>0</v>
      </c>
      <c r="BO177" s="17">
        <v>0</v>
      </c>
      <c r="BP177" s="17" t="s">
        <v>27</v>
      </c>
      <c r="BQ177" s="17">
        <v>0</v>
      </c>
      <c r="BR177" s="17">
        <v>0</v>
      </c>
      <c r="BS177" s="17">
        <v>0</v>
      </c>
      <c r="BT177" s="17" t="s">
        <v>1052</v>
      </c>
      <c r="BU177" s="17">
        <v>0</v>
      </c>
      <c r="BV177" s="17">
        <v>0</v>
      </c>
      <c r="BW177" s="17">
        <v>0</v>
      </c>
      <c r="BX177" s="17" t="s">
        <v>396</v>
      </c>
      <c r="BY177" s="17" t="s">
        <v>562</v>
      </c>
      <c r="BZ177" s="17">
        <v>0</v>
      </c>
      <c r="CA177" s="17" t="s">
        <v>563</v>
      </c>
      <c r="CD177" s="17" t="s">
        <v>2597</v>
      </c>
      <c r="CE177" s="17" t="s">
        <v>32</v>
      </c>
      <c r="CF177" s="17" t="s">
        <v>38</v>
      </c>
      <c r="CG177" s="17" t="s">
        <v>30</v>
      </c>
      <c r="CH177" s="17" t="s">
        <v>357</v>
      </c>
      <c r="CI177" s="17" t="s">
        <v>359</v>
      </c>
      <c r="CJ177" s="17" t="s">
        <v>360</v>
      </c>
      <c r="CK177" s="17" t="s">
        <v>375</v>
      </c>
      <c r="CL177" s="17" t="s">
        <v>399</v>
      </c>
      <c r="CM177" s="17" t="s">
        <v>399</v>
      </c>
      <c r="CN177" s="17" t="s">
        <v>420</v>
      </c>
      <c r="CO177" s="17" t="s">
        <v>25</v>
      </c>
      <c r="CP177" s="17" t="s">
        <v>382</v>
      </c>
      <c r="CQ177" s="17" t="s">
        <v>364</v>
      </c>
      <c r="CR177" s="17">
        <v>0.9</v>
      </c>
      <c r="CS177" s="17" t="s">
        <v>24</v>
      </c>
      <c r="CT177" s="17" t="s">
        <v>1265</v>
      </c>
      <c r="CU177" s="17" t="s">
        <v>31</v>
      </c>
      <c r="CZ177" s="17" t="s">
        <v>24</v>
      </c>
      <c r="DA177" s="17" t="s">
        <v>24</v>
      </c>
      <c r="DB177" s="17" t="s">
        <v>23</v>
      </c>
      <c r="DC177" s="17" t="s">
        <v>24</v>
      </c>
    </row>
    <row r="178" spans="1:107" x14ac:dyDescent="0.25">
      <c r="A178" s="17" t="s">
        <v>2598</v>
      </c>
      <c r="B178" s="17" t="s">
        <v>1033</v>
      </c>
      <c r="C178" s="17" t="s">
        <v>552</v>
      </c>
      <c r="D178" s="17" t="s">
        <v>224</v>
      </c>
      <c r="E178" s="17">
        <v>1452</v>
      </c>
      <c r="F178" s="17" t="s">
        <v>2599</v>
      </c>
      <c r="G178" s="17" t="s">
        <v>347</v>
      </c>
      <c r="H178" s="17" t="s">
        <v>348</v>
      </c>
      <c r="I178" s="17" t="s">
        <v>565</v>
      </c>
      <c r="J178" s="17" t="s">
        <v>566</v>
      </c>
      <c r="K178" s="17">
        <v>144950</v>
      </c>
      <c r="L178" s="17">
        <v>0</v>
      </c>
      <c r="M178" s="17">
        <v>0</v>
      </c>
      <c r="N178" s="17">
        <v>144950</v>
      </c>
      <c r="O178" s="17">
        <v>2</v>
      </c>
      <c r="P178" s="17">
        <v>2</v>
      </c>
      <c r="Q178" s="17">
        <v>144950</v>
      </c>
      <c r="R178" s="17" t="s">
        <v>349</v>
      </c>
      <c r="S178" s="17">
        <v>0</v>
      </c>
      <c r="T178" s="17">
        <v>300000</v>
      </c>
      <c r="U178" s="17">
        <v>300000</v>
      </c>
      <c r="V178" s="17">
        <v>0</v>
      </c>
      <c r="W178" s="17">
        <v>0</v>
      </c>
      <c r="X178" s="17">
        <v>0</v>
      </c>
      <c r="Y178" s="17">
        <v>300000</v>
      </c>
      <c r="Z178" s="17">
        <v>0</v>
      </c>
      <c r="AA178" s="17" t="s">
        <v>23</v>
      </c>
      <c r="AB178" s="17" t="s">
        <v>350</v>
      </c>
      <c r="AC178" s="17" t="b">
        <v>1</v>
      </c>
      <c r="AD178" s="17">
        <v>0</v>
      </c>
      <c r="AE178" s="17" t="s">
        <v>23</v>
      </c>
      <c r="AF178" s="17" t="s">
        <v>23</v>
      </c>
      <c r="AG178" s="17" t="s">
        <v>2600</v>
      </c>
      <c r="AH178" s="17">
        <v>45763</v>
      </c>
      <c r="AI178" s="17" t="s">
        <v>2035</v>
      </c>
      <c r="AJ178" s="17">
        <v>4142735533</v>
      </c>
      <c r="AK178" s="17" t="s">
        <v>2037</v>
      </c>
      <c r="AL178" s="17" t="s">
        <v>2601</v>
      </c>
      <c r="AM178" s="17" t="s">
        <v>24</v>
      </c>
      <c r="AN178" s="17" t="s">
        <v>2602</v>
      </c>
      <c r="AO178" s="17" t="s">
        <v>2603</v>
      </c>
      <c r="AP178" s="17" t="s">
        <v>351</v>
      </c>
      <c r="AQ178" s="17" t="s">
        <v>24</v>
      </c>
      <c r="AR178" s="17" t="s">
        <v>2604</v>
      </c>
      <c r="AS178" s="17" t="s">
        <v>352</v>
      </c>
      <c r="AT178" s="17" t="s">
        <v>353</v>
      </c>
      <c r="AU178" s="17" t="s">
        <v>353</v>
      </c>
      <c r="AV178" s="17" t="s">
        <v>373</v>
      </c>
      <c r="AX178" s="17" t="s">
        <v>354</v>
      </c>
      <c r="AY178" s="17" t="s">
        <v>24</v>
      </c>
      <c r="AZ178" s="17" t="s">
        <v>2605</v>
      </c>
      <c r="BA178" s="17" t="s">
        <v>355</v>
      </c>
      <c r="BB178" s="17" t="s">
        <v>2606</v>
      </c>
      <c r="BC178" s="17" t="s">
        <v>24</v>
      </c>
      <c r="BD178" s="17" t="s">
        <v>356</v>
      </c>
      <c r="BE178" s="17" t="s">
        <v>356</v>
      </c>
      <c r="BF178" s="17" t="s">
        <v>2607</v>
      </c>
      <c r="BG178" s="17">
        <v>0</v>
      </c>
      <c r="BH178" s="17">
        <v>53202</v>
      </c>
      <c r="BI178" s="17" t="s">
        <v>25</v>
      </c>
      <c r="BJ178" s="17" t="s">
        <v>25</v>
      </c>
      <c r="BK178" s="17" t="s">
        <v>25</v>
      </c>
      <c r="BL178" s="17" t="s">
        <v>26</v>
      </c>
      <c r="BM178" s="17">
        <v>0</v>
      </c>
      <c r="BN178" s="17">
        <v>0</v>
      </c>
      <c r="BO178" s="17">
        <v>0</v>
      </c>
      <c r="BP178" s="17" t="s">
        <v>27</v>
      </c>
      <c r="BQ178" s="17">
        <v>0</v>
      </c>
      <c r="BR178" s="17">
        <v>0</v>
      </c>
      <c r="BS178" s="17">
        <v>0</v>
      </c>
      <c r="BT178" s="17" t="s">
        <v>2608</v>
      </c>
      <c r="BU178" s="17">
        <v>0</v>
      </c>
      <c r="BV178" s="17">
        <v>0</v>
      </c>
      <c r="BW178" s="17">
        <v>0</v>
      </c>
      <c r="BX178" s="17" t="s">
        <v>396</v>
      </c>
      <c r="BY178" s="17" t="s">
        <v>562</v>
      </c>
      <c r="BZ178" s="17">
        <v>0</v>
      </c>
      <c r="CA178" s="17" t="s">
        <v>563</v>
      </c>
      <c r="CD178" s="17" t="s">
        <v>2609</v>
      </c>
      <c r="CE178" s="17" t="s">
        <v>1526</v>
      </c>
      <c r="CF178" s="17" t="s">
        <v>587</v>
      </c>
      <c r="CG178" s="17" t="s">
        <v>30</v>
      </c>
      <c r="CH178" s="17" t="s">
        <v>357</v>
      </c>
      <c r="CI178" s="17" t="s">
        <v>377</v>
      </c>
      <c r="CJ178" s="17" t="s">
        <v>377</v>
      </c>
      <c r="CK178" s="17" t="s">
        <v>375</v>
      </c>
      <c r="CL178" s="17" t="s">
        <v>443</v>
      </c>
      <c r="CM178" s="17" t="s">
        <v>409</v>
      </c>
      <c r="CN178" s="17" t="s">
        <v>370</v>
      </c>
      <c r="CO178" s="17" t="s">
        <v>25</v>
      </c>
      <c r="CP178" s="17" t="s">
        <v>382</v>
      </c>
      <c r="CQ178" s="17" t="s">
        <v>364</v>
      </c>
      <c r="CR178" s="17" t="s">
        <v>365</v>
      </c>
      <c r="CS178" s="17" t="s">
        <v>23</v>
      </c>
      <c r="CT178" s="17" t="s">
        <v>1265</v>
      </c>
      <c r="CU178" s="17" t="s">
        <v>31</v>
      </c>
      <c r="CZ178" s="17" t="s">
        <v>24</v>
      </c>
      <c r="DA178" s="17" t="s">
        <v>24</v>
      </c>
      <c r="DB178" s="17" t="s">
        <v>23</v>
      </c>
      <c r="DC178" s="17" t="s">
        <v>24</v>
      </c>
    </row>
    <row r="181" spans="1:107" x14ac:dyDescent="0.25">
      <c r="A181" s="17" t="s">
        <v>1156</v>
      </c>
      <c r="B181" s="17" t="s">
        <v>1033</v>
      </c>
      <c r="C181" s="17" t="s">
        <v>552</v>
      </c>
      <c r="D181" s="17" t="s">
        <v>224</v>
      </c>
      <c r="E181" s="17">
        <v>1452</v>
      </c>
      <c r="F181" s="17" t="s">
        <v>1034</v>
      </c>
      <c r="G181" s="17" t="s">
        <v>565</v>
      </c>
      <c r="H181" s="17" t="s">
        <v>566</v>
      </c>
      <c r="I181" s="17" t="s">
        <v>32</v>
      </c>
      <c r="J181" s="17" t="s">
        <v>32</v>
      </c>
      <c r="K181" s="17">
        <v>416000</v>
      </c>
      <c r="L181" s="17">
        <v>416000</v>
      </c>
      <c r="M181" s="17">
        <v>1</v>
      </c>
      <c r="N181" s="17">
        <v>0</v>
      </c>
      <c r="O181" s="17">
        <v>0</v>
      </c>
      <c r="P181" s="17">
        <v>1</v>
      </c>
      <c r="Q181" s="17">
        <v>416000</v>
      </c>
      <c r="R181" s="17" t="s">
        <v>384</v>
      </c>
      <c r="S181" s="17">
        <v>0</v>
      </c>
      <c r="T181" s="17">
        <v>0</v>
      </c>
      <c r="U181" s="17">
        <v>0</v>
      </c>
      <c r="V181" s="17">
        <v>0</v>
      </c>
      <c r="W181" s="17">
        <v>0</v>
      </c>
      <c r="X181" s="17">
        <v>0</v>
      </c>
      <c r="Y181" s="17">
        <v>0</v>
      </c>
      <c r="Z181" s="17">
        <v>0</v>
      </c>
      <c r="AA181" s="17" t="s">
        <v>23</v>
      </c>
      <c r="AB181" s="17" t="s">
        <v>350</v>
      </c>
      <c r="AC181" s="17" t="b">
        <v>1</v>
      </c>
      <c r="AD181" s="17">
        <v>0</v>
      </c>
      <c r="AE181" s="17" t="s">
        <v>23</v>
      </c>
      <c r="AF181" s="17" t="s">
        <v>23</v>
      </c>
      <c r="AG181" s="17" t="s">
        <v>1035</v>
      </c>
      <c r="AH181" s="17">
        <v>45401</v>
      </c>
      <c r="AI181" s="17" t="s">
        <v>1157</v>
      </c>
      <c r="AJ181" s="17" t="s">
        <v>225</v>
      </c>
      <c r="AK181" s="17" t="s">
        <v>226</v>
      </c>
      <c r="AL181" s="17" t="s">
        <v>2610</v>
      </c>
      <c r="AM181" s="17" t="s">
        <v>24</v>
      </c>
      <c r="AN181" s="17" t="s">
        <v>1036</v>
      </c>
      <c r="AO181" s="17" t="s">
        <v>1037</v>
      </c>
      <c r="AP181" s="17" t="s">
        <v>351</v>
      </c>
      <c r="AQ181" s="17" t="s">
        <v>24</v>
      </c>
      <c r="AR181" s="17" t="s">
        <v>372</v>
      </c>
      <c r="AS181" s="17" t="s">
        <v>352</v>
      </c>
      <c r="AT181" s="17" t="s">
        <v>1038</v>
      </c>
      <c r="AU181" s="17" t="s">
        <v>353</v>
      </c>
      <c r="AV181" s="17" t="s">
        <v>373</v>
      </c>
      <c r="AX181" s="17" t="s">
        <v>396</v>
      </c>
      <c r="AY181" s="17" t="s">
        <v>24</v>
      </c>
      <c r="AZ181" s="17" t="s">
        <v>24</v>
      </c>
      <c r="BA181" s="17" t="s">
        <v>355</v>
      </c>
      <c r="BB181" s="17" t="s">
        <v>1039</v>
      </c>
      <c r="BC181" s="17" t="s">
        <v>23</v>
      </c>
      <c r="BD181" s="17" t="s">
        <v>356</v>
      </c>
      <c r="BE181" s="17" t="s">
        <v>356</v>
      </c>
      <c r="BF181" s="17" t="s">
        <v>379</v>
      </c>
      <c r="BG181" s="17">
        <v>0</v>
      </c>
      <c r="BH181" s="17">
        <v>53202</v>
      </c>
      <c r="BI181" s="17" t="s">
        <v>25</v>
      </c>
      <c r="BJ181" s="17" t="s">
        <v>25</v>
      </c>
      <c r="BK181" s="17" t="s">
        <v>25</v>
      </c>
      <c r="BL181" s="17" t="s">
        <v>26</v>
      </c>
      <c r="BM181" s="17">
        <v>0</v>
      </c>
      <c r="BN181" s="17">
        <v>0</v>
      </c>
      <c r="BO181" s="17">
        <v>0</v>
      </c>
      <c r="BP181" s="17" t="s">
        <v>27</v>
      </c>
      <c r="BQ181" s="17">
        <v>0</v>
      </c>
      <c r="BR181" s="17">
        <v>0</v>
      </c>
      <c r="BS181" s="17">
        <v>0</v>
      </c>
      <c r="BT181" s="17" t="s">
        <v>227</v>
      </c>
      <c r="BU181" s="17">
        <v>0</v>
      </c>
      <c r="BV181" s="17">
        <v>0</v>
      </c>
      <c r="BW181" s="17">
        <v>0</v>
      </c>
      <c r="BX181" s="17" t="s">
        <v>575</v>
      </c>
      <c r="BY181" s="17">
        <v>0</v>
      </c>
      <c r="BZ181" s="17">
        <v>1</v>
      </c>
      <c r="CA181" s="17" t="s">
        <v>1040</v>
      </c>
      <c r="CD181" s="17" t="s">
        <v>2611</v>
      </c>
      <c r="CE181" s="17" t="s">
        <v>32</v>
      </c>
      <c r="CF181" s="17" t="s">
        <v>969</v>
      </c>
      <c r="CG181" s="17" t="s">
        <v>30</v>
      </c>
      <c r="CH181" s="17" t="s">
        <v>357</v>
      </c>
      <c r="CI181" s="17" t="s">
        <v>418</v>
      </c>
      <c r="CJ181" s="17" t="s">
        <v>358</v>
      </c>
      <c r="CK181" s="17" t="s">
        <v>360</v>
      </c>
      <c r="CL181" s="17" t="s">
        <v>388</v>
      </c>
      <c r="CM181" s="17" t="s">
        <v>385</v>
      </c>
      <c r="CN181" s="17" t="s">
        <v>410</v>
      </c>
      <c r="CO181" s="17" t="s">
        <v>25</v>
      </c>
      <c r="CP181" s="17" t="s">
        <v>363</v>
      </c>
      <c r="CQ181" s="17" t="s">
        <v>364</v>
      </c>
      <c r="CR181" s="17">
        <v>0.9</v>
      </c>
      <c r="CS181" s="17" t="s">
        <v>24</v>
      </c>
      <c r="CT181" s="17" t="s">
        <v>1223</v>
      </c>
      <c r="CU181" s="17" t="s">
        <v>31</v>
      </c>
      <c r="CZ181" s="17" t="s">
        <v>24</v>
      </c>
      <c r="DA181" s="17" t="s">
        <v>24</v>
      </c>
      <c r="DB181" s="17" t="s">
        <v>24</v>
      </c>
      <c r="DC181" s="17" t="s">
        <v>24</v>
      </c>
    </row>
    <row r="182" spans="1:107" x14ac:dyDescent="0.25">
      <c r="A182" s="17" t="s">
        <v>2612</v>
      </c>
      <c r="B182" s="17" t="s">
        <v>1033</v>
      </c>
      <c r="C182" s="17" t="s">
        <v>552</v>
      </c>
      <c r="D182" s="17" t="s">
        <v>224</v>
      </c>
      <c r="E182" s="17">
        <v>1452</v>
      </c>
      <c r="F182" s="17" t="s">
        <v>2613</v>
      </c>
      <c r="G182" s="17" t="s">
        <v>565</v>
      </c>
      <c r="H182" s="17" t="s">
        <v>566</v>
      </c>
      <c r="I182" s="17" t="s">
        <v>32</v>
      </c>
      <c r="J182" s="17" t="s">
        <v>32</v>
      </c>
      <c r="K182" s="17">
        <v>660000</v>
      </c>
      <c r="L182" s="17">
        <v>660000</v>
      </c>
      <c r="M182" s="17">
        <v>1</v>
      </c>
      <c r="N182" s="17">
        <v>0</v>
      </c>
      <c r="O182" s="17">
        <v>0</v>
      </c>
      <c r="P182" s="17">
        <v>1</v>
      </c>
      <c r="Q182" s="17">
        <v>660000</v>
      </c>
      <c r="R182" s="17" t="s">
        <v>384</v>
      </c>
      <c r="S182" s="17">
        <v>0</v>
      </c>
      <c r="T182" s="17">
        <v>0</v>
      </c>
      <c r="U182" s="17">
        <v>0</v>
      </c>
      <c r="V182" s="17">
        <v>0</v>
      </c>
      <c r="W182" s="17">
        <v>0</v>
      </c>
      <c r="X182" s="17">
        <v>0</v>
      </c>
      <c r="Y182" s="17">
        <v>0</v>
      </c>
      <c r="Z182" s="17">
        <v>0</v>
      </c>
      <c r="AA182" s="17" t="s">
        <v>23</v>
      </c>
      <c r="AB182" s="17" t="s">
        <v>350</v>
      </c>
      <c r="AC182" s="17" t="b">
        <v>1</v>
      </c>
      <c r="AD182" s="17">
        <v>0</v>
      </c>
      <c r="AE182" s="17" t="s">
        <v>23</v>
      </c>
      <c r="AF182" s="17" t="s">
        <v>23</v>
      </c>
      <c r="AG182" s="17" t="s">
        <v>2614</v>
      </c>
      <c r="AH182" s="17">
        <v>45769</v>
      </c>
      <c r="AI182" s="17" t="s">
        <v>1191</v>
      </c>
      <c r="AJ182" s="17" t="s">
        <v>2615</v>
      </c>
      <c r="AK182" s="17" t="s">
        <v>65</v>
      </c>
      <c r="AL182" s="17" t="s">
        <v>2616</v>
      </c>
      <c r="AM182" s="17" t="s">
        <v>24</v>
      </c>
      <c r="AN182" s="17" t="s">
        <v>2617</v>
      </c>
      <c r="AO182" s="17" t="s">
        <v>2618</v>
      </c>
      <c r="AP182" s="17" t="s">
        <v>351</v>
      </c>
      <c r="AQ182" s="17" t="s">
        <v>2619</v>
      </c>
      <c r="AR182" s="17" t="s">
        <v>2620</v>
      </c>
      <c r="AS182" s="17" t="s">
        <v>352</v>
      </c>
      <c r="AT182" s="17" t="s">
        <v>353</v>
      </c>
      <c r="AU182" s="17" t="s">
        <v>353</v>
      </c>
      <c r="AV182" s="17" t="s">
        <v>373</v>
      </c>
      <c r="AX182" s="17" t="s">
        <v>354</v>
      </c>
      <c r="AY182" s="17" t="s">
        <v>24</v>
      </c>
      <c r="AZ182" s="17" t="s">
        <v>2621</v>
      </c>
      <c r="BA182" s="17" t="s">
        <v>355</v>
      </c>
      <c r="BB182" s="17" t="s">
        <v>2622</v>
      </c>
      <c r="BC182" s="17" t="s">
        <v>23</v>
      </c>
      <c r="BD182" s="17" t="s">
        <v>356</v>
      </c>
      <c r="BE182" s="17" t="s">
        <v>356</v>
      </c>
      <c r="BF182" s="17" t="s">
        <v>2623</v>
      </c>
      <c r="BG182" s="17">
        <v>0</v>
      </c>
      <c r="BH182" s="17">
        <v>53202</v>
      </c>
      <c r="BI182" s="17" t="s">
        <v>25</v>
      </c>
      <c r="BJ182" s="17" t="s">
        <v>25</v>
      </c>
      <c r="BK182" s="17" t="s">
        <v>25</v>
      </c>
      <c r="BL182" s="17" t="s">
        <v>26</v>
      </c>
      <c r="BM182" s="17">
        <v>0</v>
      </c>
      <c r="BN182" s="17">
        <v>0</v>
      </c>
      <c r="BO182" s="17">
        <v>0</v>
      </c>
      <c r="BP182" s="17" t="s">
        <v>27</v>
      </c>
      <c r="BQ182" s="17">
        <v>0</v>
      </c>
      <c r="BR182" s="17">
        <v>0</v>
      </c>
      <c r="BS182" s="17">
        <v>0</v>
      </c>
      <c r="BT182" s="17" t="s">
        <v>227</v>
      </c>
      <c r="BU182" s="17">
        <v>0</v>
      </c>
      <c r="BV182" s="17">
        <v>0</v>
      </c>
      <c r="BW182" s="17">
        <v>0</v>
      </c>
      <c r="BX182" s="17" t="s">
        <v>396</v>
      </c>
      <c r="BY182" s="17" t="s">
        <v>562</v>
      </c>
      <c r="BZ182" s="17">
        <v>0</v>
      </c>
      <c r="CA182" s="17" t="s">
        <v>563</v>
      </c>
      <c r="CD182" s="17" t="s">
        <v>2624</v>
      </c>
      <c r="CE182" s="17" t="s">
        <v>32</v>
      </c>
      <c r="CF182" s="17" t="s">
        <v>1361</v>
      </c>
      <c r="CG182" s="17" t="s">
        <v>30</v>
      </c>
      <c r="CH182" s="17" t="s">
        <v>357</v>
      </c>
      <c r="CI182" s="17" t="s">
        <v>380</v>
      </c>
      <c r="CJ182" s="17" t="s">
        <v>359</v>
      </c>
      <c r="CK182" s="17" t="s">
        <v>375</v>
      </c>
      <c r="CL182" s="17" t="s">
        <v>376</v>
      </c>
      <c r="CM182" s="17" t="s">
        <v>388</v>
      </c>
      <c r="CN182" s="17" t="s">
        <v>370</v>
      </c>
      <c r="CO182" s="17" t="s">
        <v>25</v>
      </c>
      <c r="CP182" s="17" t="s">
        <v>363</v>
      </c>
      <c r="CQ182" s="17" t="s">
        <v>364</v>
      </c>
      <c r="CR182" s="17">
        <v>0.9</v>
      </c>
      <c r="CS182" s="17" t="s">
        <v>24</v>
      </c>
      <c r="CT182" s="17" t="s">
        <v>1758</v>
      </c>
      <c r="CU182" s="17" t="s">
        <v>31</v>
      </c>
      <c r="CZ182" s="17" t="s">
        <v>24</v>
      </c>
      <c r="DA182" s="17" t="s">
        <v>24</v>
      </c>
      <c r="DB182" s="17" t="s">
        <v>23</v>
      </c>
      <c r="DC182" s="17" t="s">
        <v>24</v>
      </c>
    </row>
    <row r="184" spans="1:107" x14ac:dyDescent="0.25">
      <c r="A184" s="17" t="s">
        <v>2625</v>
      </c>
      <c r="B184" s="17" t="s">
        <v>1064</v>
      </c>
      <c r="C184" s="17" t="s">
        <v>553</v>
      </c>
      <c r="D184" s="17" t="s">
        <v>229</v>
      </c>
      <c r="E184" s="17">
        <v>1575</v>
      </c>
      <c r="F184" s="17" t="s">
        <v>2626</v>
      </c>
      <c r="G184" s="17" t="s">
        <v>383</v>
      </c>
      <c r="H184" s="17" t="s">
        <v>421</v>
      </c>
      <c r="I184" s="17" t="s">
        <v>32</v>
      </c>
      <c r="J184" s="17" t="s">
        <v>32</v>
      </c>
      <c r="K184" s="17">
        <v>17600000</v>
      </c>
      <c r="L184" s="17">
        <v>17600000</v>
      </c>
      <c r="M184" s="17">
        <v>1</v>
      </c>
      <c r="N184" s="17">
        <v>0</v>
      </c>
      <c r="O184" s="17">
        <v>0</v>
      </c>
      <c r="P184" s="17">
        <v>1</v>
      </c>
      <c r="Q184" s="17">
        <v>17600000</v>
      </c>
      <c r="R184" s="17" t="s">
        <v>384</v>
      </c>
      <c r="S184" s="17">
        <v>0</v>
      </c>
      <c r="T184" s="17">
        <v>0</v>
      </c>
      <c r="U184" s="17">
        <v>0</v>
      </c>
      <c r="V184" s="17">
        <v>0</v>
      </c>
      <c r="W184" s="17">
        <v>0</v>
      </c>
      <c r="X184" s="17">
        <v>0</v>
      </c>
      <c r="Y184" s="17">
        <v>0</v>
      </c>
      <c r="Z184" s="17">
        <v>0</v>
      </c>
      <c r="AA184" s="17" t="s">
        <v>23</v>
      </c>
      <c r="AB184" s="17" t="s">
        <v>350</v>
      </c>
      <c r="AC184" s="17" t="b">
        <v>1</v>
      </c>
      <c r="AD184" s="17">
        <v>0</v>
      </c>
      <c r="AE184" s="17" t="s">
        <v>23</v>
      </c>
      <c r="AF184" s="17" t="s">
        <v>23</v>
      </c>
      <c r="AG184" s="17" t="s">
        <v>2627</v>
      </c>
      <c r="AH184" s="17">
        <v>45728</v>
      </c>
      <c r="AI184" s="17" t="s">
        <v>2628</v>
      </c>
      <c r="AJ184" s="17" t="s">
        <v>230</v>
      </c>
      <c r="AK184" s="17" t="s">
        <v>231</v>
      </c>
      <c r="AL184" s="17" t="s">
        <v>2629</v>
      </c>
      <c r="AM184" s="17" t="s">
        <v>23</v>
      </c>
      <c r="AN184" s="17" t="s">
        <v>2630</v>
      </c>
      <c r="AO184" s="17" t="s">
        <v>2631</v>
      </c>
      <c r="AP184" s="17" t="s">
        <v>392</v>
      </c>
      <c r="AQ184" s="17" t="s">
        <v>398</v>
      </c>
      <c r="AR184" s="17" t="s">
        <v>2632</v>
      </c>
      <c r="AS184" s="17" t="s">
        <v>352</v>
      </c>
      <c r="AT184" s="17" t="s">
        <v>2633</v>
      </c>
      <c r="AU184" s="17" t="s">
        <v>353</v>
      </c>
      <c r="AV184" s="17" t="s">
        <v>373</v>
      </c>
      <c r="AX184" s="17" t="s">
        <v>354</v>
      </c>
      <c r="AY184" s="17" t="s">
        <v>24</v>
      </c>
      <c r="AZ184" s="17" t="s">
        <v>24</v>
      </c>
      <c r="BA184" s="17" t="s">
        <v>355</v>
      </c>
      <c r="BB184" s="17" t="s">
        <v>2634</v>
      </c>
      <c r="BC184" s="17" t="s">
        <v>23</v>
      </c>
      <c r="BD184" s="17" t="s">
        <v>356</v>
      </c>
      <c r="BE184" s="17" t="s">
        <v>2635</v>
      </c>
      <c r="BF184" s="17" t="s">
        <v>379</v>
      </c>
      <c r="BG184" s="17">
        <v>0</v>
      </c>
      <c r="BH184" s="17">
        <v>53226</v>
      </c>
      <c r="BI184" s="17" t="s">
        <v>25</v>
      </c>
      <c r="BJ184" s="17" t="s">
        <v>25</v>
      </c>
      <c r="BK184" s="17" t="s">
        <v>25</v>
      </c>
      <c r="BL184" s="17" t="s">
        <v>57</v>
      </c>
      <c r="BM184" s="17">
        <v>0</v>
      </c>
      <c r="BN184" s="17">
        <v>0</v>
      </c>
      <c r="BO184" s="17">
        <v>0</v>
      </c>
      <c r="BP184" s="17" t="s">
        <v>27</v>
      </c>
      <c r="BQ184" s="17">
        <v>0</v>
      </c>
      <c r="BR184" s="17">
        <v>0</v>
      </c>
      <c r="BS184" s="17">
        <v>0</v>
      </c>
      <c r="BT184" s="17" t="s">
        <v>232</v>
      </c>
      <c r="BU184" s="17">
        <v>0</v>
      </c>
      <c r="BV184" s="17">
        <v>0</v>
      </c>
      <c r="BW184" s="17">
        <v>0</v>
      </c>
      <c r="BX184" s="17" t="s">
        <v>396</v>
      </c>
      <c r="BY184" s="17" t="s">
        <v>562</v>
      </c>
      <c r="BZ184" s="17">
        <v>0</v>
      </c>
      <c r="CA184" s="17" t="s">
        <v>563</v>
      </c>
      <c r="CD184" s="17" t="s">
        <v>2636</v>
      </c>
      <c r="CE184" s="17" t="s">
        <v>53</v>
      </c>
      <c r="CF184" s="17" t="s">
        <v>2449</v>
      </c>
      <c r="CG184" s="17" t="s">
        <v>30</v>
      </c>
      <c r="CH184" s="17" t="s">
        <v>357</v>
      </c>
      <c r="CI184" s="17" t="s">
        <v>359</v>
      </c>
      <c r="CJ184" s="17" t="s">
        <v>366</v>
      </c>
      <c r="CK184" s="17" t="s">
        <v>377</v>
      </c>
      <c r="CL184" s="17" t="s">
        <v>388</v>
      </c>
      <c r="CM184" s="17" t="s">
        <v>443</v>
      </c>
      <c r="CN184" s="17" t="s">
        <v>370</v>
      </c>
      <c r="CO184" s="17" t="s">
        <v>25</v>
      </c>
      <c r="CP184" s="17" t="s">
        <v>363</v>
      </c>
      <c r="CQ184" s="17" t="s">
        <v>364</v>
      </c>
      <c r="CR184" s="17">
        <v>0.9</v>
      </c>
      <c r="CS184" s="17" t="s">
        <v>24</v>
      </c>
      <c r="CT184" s="17" t="s">
        <v>1281</v>
      </c>
      <c r="CU184" s="17" t="s">
        <v>31</v>
      </c>
      <c r="CZ184" s="17" t="s">
        <v>24</v>
      </c>
      <c r="DA184" s="17" t="s">
        <v>24</v>
      </c>
      <c r="DB184" s="17" t="s">
        <v>24</v>
      </c>
      <c r="DC184" s="17" t="s">
        <v>24</v>
      </c>
    </row>
    <row r="186" spans="1:107" x14ac:dyDescent="0.25">
      <c r="A186" s="17" t="s">
        <v>2637</v>
      </c>
      <c r="B186" s="17" t="s">
        <v>1064</v>
      </c>
      <c r="C186" s="17" t="s">
        <v>553</v>
      </c>
      <c r="D186" s="17" t="s">
        <v>229</v>
      </c>
      <c r="E186" s="17">
        <v>1575</v>
      </c>
      <c r="F186" s="17" t="s">
        <v>2638</v>
      </c>
      <c r="G186" s="17" t="s">
        <v>347</v>
      </c>
      <c r="H186" s="17" t="s">
        <v>348</v>
      </c>
      <c r="I186" s="17" t="s">
        <v>565</v>
      </c>
      <c r="J186" s="17" t="s">
        <v>566</v>
      </c>
      <c r="K186" s="17">
        <v>50000</v>
      </c>
      <c r="L186" s="17">
        <v>0</v>
      </c>
      <c r="M186" s="17">
        <v>0</v>
      </c>
      <c r="N186" s="17">
        <v>50000</v>
      </c>
      <c r="O186" s="17">
        <v>2</v>
      </c>
      <c r="P186" s="17">
        <v>2</v>
      </c>
      <c r="Q186" s="17">
        <v>50000</v>
      </c>
      <c r="R186" s="17" t="s">
        <v>349</v>
      </c>
      <c r="S186" s="17">
        <v>0</v>
      </c>
      <c r="T186" s="17">
        <v>900000</v>
      </c>
      <c r="U186" s="17">
        <v>900000</v>
      </c>
      <c r="V186" s="17">
        <v>0</v>
      </c>
      <c r="W186" s="17">
        <v>0</v>
      </c>
      <c r="X186" s="17">
        <v>0</v>
      </c>
      <c r="Y186" s="17">
        <v>900000</v>
      </c>
      <c r="Z186" s="17">
        <v>0</v>
      </c>
      <c r="AA186" s="17" t="s">
        <v>23</v>
      </c>
      <c r="AB186" s="17" t="s">
        <v>350</v>
      </c>
      <c r="AC186" s="17" t="b">
        <v>1</v>
      </c>
      <c r="AD186" s="17">
        <v>0</v>
      </c>
      <c r="AE186" s="17" t="s">
        <v>23</v>
      </c>
      <c r="AF186" s="17" t="s">
        <v>23</v>
      </c>
      <c r="AG186" s="17" t="s">
        <v>2639</v>
      </c>
      <c r="AH186" s="17">
        <v>45727</v>
      </c>
      <c r="AI186" s="17" t="s">
        <v>2640</v>
      </c>
      <c r="AJ186" s="17" t="s">
        <v>230</v>
      </c>
      <c r="AK186" s="17" t="s">
        <v>231</v>
      </c>
      <c r="AL186" s="17" t="s">
        <v>2641</v>
      </c>
      <c r="AM186" s="17" t="s">
        <v>24</v>
      </c>
      <c r="AN186" s="17" t="s">
        <v>2642</v>
      </c>
      <c r="AO186" s="17" t="s">
        <v>2643</v>
      </c>
      <c r="AP186" s="17" t="s">
        <v>2644</v>
      </c>
      <c r="AQ186" s="17" t="s">
        <v>2645</v>
      </c>
      <c r="AR186" s="17" t="s">
        <v>2646</v>
      </c>
      <c r="AS186" s="17" t="s">
        <v>352</v>
      </c>
      <c r="AT186" s="17" t="s">
        <v>2647</v>
      </c>
      <c r="AU186" s="17" t="s">
        <v>353</v>
      </c>
      <c r="AV186" s="17" t="s">
        <v>373</v>
      </c>
      <c r="AX186" s="17" t="s">
        <v>396</v>
      </c>
      <c r="AY186" s="17" t="s">
        <v>24</v>
      </c>
      <c r="AZ186" s="17" t="s">
        <v>24</v>
      </c>
      <c r="BA186" s="17" t="s">
        <v>355</v>
      </c>
      <c r="BB186" s="17" t="s">
        <v>2648</v>
      </c>
      <c r="BC186" s="17" t="s">
        <v>24</v>
      </c>
      <c r="BD186" s="17" t="s">
        <v>356</v>
      </c>
      <c r="BE186" s="17" t="s">
        <v>356</v>
      </c>
      <c r="BF186" s="17" t="s">
        <v>2649</v>
      </c>
      <c r="BG186" s="17">
        <v>0</v>
      </c>
      <c r="BH186" s="17">
        <v>53226</v>
      </c>
      <c r="BI186" s="17" t="s">
        <v>25</v>
      </c>
      <c r="BJ186" s="17" t="s">
        <v>25</v>
      </c>
      <c r="BK186" s="17" t="s">
        <v>25</v>
      </c>
      <c r="BL186" s="17" t="s">
        <v>57</v>
      </c>
      <c r="BM186" s="17">
        <v>0</v>
      </c>
      <c r="BN186" s="17">
        <v>0</v>
      </c>
      <c r="BO186" s="17">
        <v>0</v>
      </c>
      <c r="BP186" s="17" t="s">
        <v>27</v>
      </c>
      <c r="BQ186" s="17">
        <v>0</v>
      </c>
      <c r="BR186" s="17">
        <v>0</v>
      </c>
      <c r="BS186" s="17">
        <v>0</v>
      </c>
      <c r="BT186" s="17" t="s">
        <v>232</v>
      </c>
      <c r="BU186" s="17">
        <v>0</v>
      </c>
      <c r="BV186" s="17">
        <v>0</v>
      </c>
      <c r="BW186" s="17">
        <v>0</v>
      </c>
      <c r="BX186" s="17" t="s">
        <v>575</v>
      </c>
      <c r="BY186" s="17" t="s">
        <v>2650</v>
      </c>
      <c r="BZ186" s="17">
        <v>1</v>
      </c>
      <c r="CA186" s="17" t="s">
        <v>2651</v>
      </c>
      <c r="CD186" s="17" t="s">
        <v>2652</v>
      </c>
      <c r="CE186" s="17" t="s">
        <v>167</v>
      </c>
      <c r="CF186" s="17" t="s">
        <v>2653</v>
      </c>
      <c r="CG186" s="17" t="s">
        <v>30</v>
      </c>
      <c r="CH186" s="17" t="s">
        <v>357</v>
      </c>
      <c r="CI186" s="17" t="s">
        <v>377</v>
      </c>
      <c r="CJ186" s="17" t="s">
        <v>375</v>
      </c>
      <c r="CK186" s="17" t="s">
        <v>443</v>
      </c>
      <c r="CL186" s="17" t="s">
        <v>399</v>
      </c>
      <c r="CM186" s="17" t="s">
        <v>409</v>
      </c>
      <c r="CN186" s="17" t="s">
        <v>393</v>
      </c>
      <c r="CO186" s="17" t="s">
        <v>25</v>
      </c>
      <c r="CP186" s="17" t="s">
        <v>368</v>
      </c>
      <c r="CQ186" s="17" t="s">
        <v>364</v>
      </c>
      <c r="CR186" s="17" t="s">
        <v>365</v>
      </c>
      <c r="CS186" s="17" t="s">
        <v>23</v>
      </c>
      <c r="CT186" s="17" t="s">
        <v>1342</v>
      </c>
      <c r="CU186" s="17" t="s">
        <v>31</v>
      </c>
      <c r="CZ186" s="17" t="s">
        <v>24</v>
      </c>
      <c r="DA186" s="17" t="s">
        <v>24</v>
      </c>
      <c r="DB186" s="17" t="s">
        <v>24</v>
      </c>
      <c r="DC186" s="17" t="s">
        <v>24</v>
      </c>
    </row>
    <row r="190" spans="1:107" x14ac:dyDescent="0.25">
      <c r="A190" s="17" t="s">
        <v>2654</v>
      </c>
      <c r="B190" s="17" t="s">
        <v>1064</v>
      </c>
      <c r="C190" s="17" t="s">
        <v>553</v>
      </c>
      <c r="D190" s="17" t="s">
        <v>229</v>
      </c>
      <c r="E190" s="17">
        <v>1575</v>
      </c>
      <c r="F190" s="17" t="s">
        <v>2655</v>
      </c>
      <c r="G190" s="17" t="s">
        <v>347</v>
      </c>
      <c r="H190" s="17" t="s">
        <v>348</v>
      </c>
      <c r="I190" s="17" t="s">
        <v>565</v>
      </c>
      <c r="J190" s="17" t="s">
        <v>566</v>
      </c>
      <c r="K190" s="17">
        <v>175000</v>
      </c>
      <c r="L190" s="17">
        <v>175000</v>
      </c>
      <c r="M190" s="17">
        <v>1</v>
      </c>
      <c r="N190" s="17">
        <v>0</v>
      </c>
      <c r="O190" s="17">
        <v>0</v>
      </c>
      <c r="P190" s="17">
        <v>1</v>
      </c>
      <c r="Q190" s="17">
        <v>175000</v>
      </c>
      <c r="R190" s="17" t="s">
        <v>384</v>
      </c>
      <c r="S190" s="17">
        <v>0</v>
      </c>
      <c r="T190" s="17">
        <v>2200000</v>
      </c>
      <c r="U190" s="17">
        <v>2200000</v>
      </c>
      <c r="V190" s="17">
        <v>0</v>
      </c>
      <c r="W190" s="17">
        <v>0</v>
      </c>
      <c r="X190" s="17">
        <v>0</v>
      </c>
      <c r="Y190" s="17">
        <v>2200000</v>
      </c>
      <c r="Z190" s="17">
        <v>0</v>
      </c>
      <c r="AA190" s="17" t="s">
        <v>23</v>
      </c>
      <c r="AB190" s="17" t="s">
        <v>350</v>
      </c>
      <c r="AC190" s="17" t="b">
        <v>1</v>
      </c>
      <c r="AD190" s="17">
        <v>0</v>
      </c>
      <c r="AE190" s="17" t="s">
        <v>491</v>
      </c>
      <c r="AF190" s="17" t="s">
        <v>23</v>
      </c>
      <c r="AG190" s="17" t="s">
        <v>2656</v>
      </c>
      <c r="AH190" s="17">
        <v>45735</v>
      </c>
      <c r="AI190" s="17" t="s">
        <v>1161</v>
      </c>
      <c r="AJ190" s="17" t="s">
        <v>230</v>
      </c>
      <c r="AK190" s="17" t="s">
        <v>231</v>
      </c>
      <c r="AL190" s="17" t="s">
        <v>2657</v>
      </c>
      <c r="AM190" s="17" t="s">
        <v>24</v>
      </c>
      <c r="AN190" s="17" t="s">
        <v>2658</v>
      </c>
      <c r="AO190" s="17" t="s">
        <v>2659</v>
      </c>
      <c r="AP190" s="17" t="s">
        <v>351</v>
      </c>
      <c r="AQ190" s="17" t="s">
        <v>2660</v>
      </c>
      <c r="AR190" s="17" t="s">
        <v>2661</v>
      </c>
      <c r="AS190" s="17" t="s">
        <v>352</v>
      </c>
      <c r="AT190" s="17" t="s">
        <v>353</v>
      </c>
      <c r="AU190" s="17" t="s">
        <v>2662</v>
      </c>
      <c r="AV190" s="17" t="s">
        <v>373</v>
      </c>
      <c r="AX190" s="17" t="s">
        <v>354</v>
      </c>
      <c r="AY190" s="17" t="s">
        <v>24</v>
      </c>
      <c r="AZ190" s="17" t="s">
        <v>2663</v>
      </c>
      <c r="BA190" s="17" t="s">
        <v>355</v>
      </c>
      <c r="BB190" s="17" t="s">
        <v>2664</v>
      </c>
      <c r="BC190" s="17" t="s">
        <v>24</v>
      </c>
      <c r="BD190" s="17" t="s">
        <v>356</v>
      </c>
      <c r="BE190" s="17" t="s">
        <v>356</v>
      </c>
      <c r="BF190" s="17" t="s">
        <v>2665</v>
      </c>
      <c r="BG190" s="17">
        <v>0</v>
      </c>
      <c r="BH190" s="17">
        <v>53226</v>
      </c>
      <c r="BI190" s="17" t="s">
        <v>25</v>
      </c>
      <c r="BJ190" s="17" t="s">
        <v>25</v>
      </c>
      <c r="BK190" s="17" t="s">
        <v>25</v>
      </c>
      <c r="BL190" s="17" t="s">
        <v>57</v>
      </c>
      <c r="BM190" s="17">
        <v>0</v>
      </c>
      <c r="BN190" s="17">
        <v>0</v>
      </c>
      <c r="BO190" s="17">
        <v>0</v>
      </c>
      <c r="BP190" s="17" t="s">
        <v>27</v>
      </c>
      <c r="BQ190" s="17">
        <v>0</v>
      </c>
      <c r="BR190" s="17">
        <v>0</v>
      </c>
      <c r="BS190" s="17">
        <v>0</v>
      </c>
      <c r="BT190" s="17" t="s">
        <v>232</v>
      </c>
      <c r="BU190" s="17">
        <v>0</v>
      </c>
      <c r="BV190" s="17">
        <v>0</v>
      </c>
      <c r="BW190" s="17">
        <v>0</v>
      </c>
      <c r="BX190" s="17" t="s">
        <v>623</v>
      </c>
      <c r="BY190" s="17" t="s">
        <v>2666</v>
      </c>
      <c r="BZ190" s="17">
        <v>1</v>
      </c>
      <c r="CA190" s="17" t="s">
        <v>2667</v>
      </c>
      <c r="CD190" s="17" t="s">
        <v>2668</v>
      </c>
      <c r="CE190" s="17" t="s">
        <v>167</v>
      </c>
      <c r="CF190" s="17" t="s">
        <v>618</v>
      </c>
      <c r="CG190" s="17" t="s">
        <v>30</v>
      </c>
      <c r="CH190" s="17" t="s">
        <v>357</v>
      </c>
      <c r="CI190" s="17" t="s">
        <v>377</v>
      </c>
      <c r="CJ190" s="17" t="s">
        <v>376</v>
      </c>
      <c r="CK190" s="17" t="s">
        <v>385</v>
      </c>
      <c r="CL190" s="17" t="s">
        <v>399</v>
      </c>
      <c r="CM190" s="17" t="s">
        <v>409</v>
      </c>
      <c r="CN190" s="17" t="s">
        <v>367</v>
      </c>
      <c r="CO190" s="17" t="s">
        <v>25</v>
      </c>
      <c r="CP190" s="17" t="s">
        <v>363</v>
      </c>
      <c r="CQ190" s="17" t="s">
        <v>364</v>
      </c>
      <c r="CR190" s="17" t="s">
        <v>365</v>
      </c>
      <c r="CS190" s="17" t="s">
        <v>23</v>
      </c>
      <c r="CT190" s="17" t="s">
        <v>1342</v>
      </c>
      <c r="CU190" s="17" t="s">
        <v>31</v>
      </c>
      <c r="CZ190" s="17" t="s">
        <v>24</v>
      </c>
      <c r="DA190" s="17" t="s">
        <v>24</v>
      </c>
      <c r="DB190" s="17" t="s">
        <v>23</v>
      </c>
      <c r="DC190" s="17" t="s">
        <v>24</v>
      </c>
    </row>
  </sheetData>
  <sheetProtection formatRows="0" autoFilter="0"/>
  <autoFilter ref="A1:HF197" xr:uid="{067F6F4B-51BB-4DE7-AA7F-E438A0BA6F0E}"/>
  <conditionalFormatting sqref="F1:F1048576">
    <cfRule type="duplicateValues" dxfId="5169"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9B5F46217C2B43A7710955F9815135" ma:contentTypeVersion="6" ma:contentTypeDescription="Create a new document." ma:contentTypeScope="" ma:versionID="ec45d99eaa89f3b7518384a95f939c72">
  <xsd:schema xmlns:xsd="http://www.w3.org/2001/XMLSchema" xmlns:xs="http://www.w3.org/2001/XMLSchema" xmlns:p="http://schemas.microsoft.com/office/2006/metadata/properties" xmlns:ns2="87f586b0-4bf2-4bcc-93d6-3eb38e5d8997" xmlns:ns3="584f4fa5-896f-460b-a03a-776aa3de0d81" targetNamespace="http://schemas.microsoft.com/office/2006/metadata/properties" ma:root="true" ma:fieldsID="e519db3bc755ef89474d7f52db24d734" ns2:_="" ns3:_="">
    <xsd:import namespace="87f586b0-4bf2-4bcc-93d6-3eb38e5d8997"/>
    <xsd:import namespace="584f4fa5-896f-460b-a03a-776aa3de0d8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f586b0-4bf2-4bcc-93d6-3eb38e5d89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4f4fa5-896f-460b-a03a-776aa3de0d8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4844BE99-D0A7-4457-A495-0589FE93A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f586b0-4bf2-4bcc-93d6-3eb38e5d8997"/>
    <ds:schemaRef ds:uri="584f4fa5-896f-460b-a03a-776aa3de0d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6E6C31-5124-4A4C-A1BC-CD536D81F789}">
  <ds:schemaRefs>
    <ds:schemaRef ds:uri="http://schemas.microsoft.com/sharepoint/v3/contenttype/forms"/>
  </ds:schemaRefs>
</ds:datastoreItem>
</file>

<file path=customXml/itemProps3.xml><?xml version="1.0" encoding="utf-8"?>
<ds:datastoreItem xmlns:ds="http://schemas.openxmlformats.org/officeDocument/2006/customXml" ds:itemID="{AFD6523A-D542-4067-89EF-85F88A4A4FE4}">
  <ds:schemaRefs>
    <ds:schemaRef ds:uri="http://schemas.microsoft.com/office/2006/metadata/properties"/>
    <ds:schemaRef ds:uri="http://purl.org/dc/terms/"/>
    <ds:schemaRef ds:uri="87f586b0-4bf2-4bcc-93d6-3eb38e5d8997"/>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584f4fa5-896f-460b-a03a-776aa3de0d81"/>
  </ds:schemaRefs>
</ds:datastoreItem>
</file>

<file path=customXml/itemProps4.xml><?xml version="1.0" encoding="utf-8"?>
<ds:datastoreItem xmlns:ds="http://schemas.openxmlformats.org/officeDocument/2006/customXml" ds:itemID="{05860A43-2639-4FD1-AA6E-A74437A02A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ADMIN</vt:lpstr>
      <vt:lpstr>Summary Report_Non-Airport</vt:lpstr>
      <vt:lpstr>Summary Report_Airport</vt:lpstr>
      <vt:lpstr>Summary Report ALL LOOKUP_AIR</vt:lpstr>
      <vt:lpstr>Summary Report ALL LOOKUP_NOAIR</vt:lpstr>
      <vt:lpstr>DATA DL_AIR</vt:lpstr>
      <vt:lpstr>DATA DL_NOAIR</vt:lpstr>
      <vt:lpstr>'Summary Report ALL LOOKUP_AIR'!Print_Area</vt:lpstr>
      <vt:lpstr>'Summary Report ALL LOOKUP_NOAIR'!Print_Area</vt:lpstr>
      <vt:lpstr>'Summary Report_Airport'!Print_Area</vt:lpstr>
      <vt:lpstr>'Summary Report_Non-Airport'!Print_Area</vt:lpstr>
      <vt:lpstr>'Summary Report ALL LOOKUP_AIR'!Print_Titles</vt:lpstr>
      <vt:lpstr>'Summary Report ALL LOOKUP_NOAIR'!Print_Titles</vt:lpstr>
      <vt:lpstr>'Summary Report_Airport'!Print_Titles</vt:lpstr>
      <vt:lpstr>'Summary Report_Non-Airport'!Print_Titles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Masterson, Vincent</dc:creator>
  <cp:lastModifiedBy>Vincent Masterson</cp:lastModifiedBy>
  <cp:lastPrinted>2024-08-07T15:01:38Z</cp:lastPrinted>
  <dcterms:created xsi:type="dcterms:W3CDTF">2023-08-09T18:37:15Z</dcterms:created>
  <dcterms:modified xsi:type="dcterms:W3CDTF">2025-08-14T22:51:59Z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0x010100059B5F46217C2B43A7710955F9815135</vt:lpwstr>
  </property>
</Properties>
</file>