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30" firstSheet="1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  <definedName name="_xlnm.Print_Titles" localSheetId="1">'Sheet2'!$A:$S,'Sheet2'!$1:$6</definedName>
    <definedName name="_xlnm.Print_Titles" localSheetId="2">'Sheet3'!$1:$8</definedName>
  </definedNames>
  <calcPr calcMode="manual" fullCalcOnLoad="1"/>
</workbook>
</file>

<file path=xl/sharedStrings.xml><?xml version="1.0" encoding="utf-8"?>
<sst xmlns="http://schemas.openxmlformats.org/spreadsheetml/2006/main" count="1548" uniqueCount="904">
  <si>
    <t>Milwaukee County</t>
  </si>
  <si>
    <t>Survey</t>
  </si>
  <si>
    <t>CM</t>
  </si>
  <si>
    <t>Envir</t>
  </si>
  <si>
    <t>Total</t>
  </si>
  <si>
    <t>Sub-</t>
  </si>
  <si>
    <t>Planning/</t>
  </si>
  <si>
    <t>Professional</t>
  </si>
  <si>
    <t>Construction</t>
  </si>
  <si>
    <t>Proj</t>
  </si>
  <si>
    <t>Phase</t>
  </si>
  <si>
    <t>Project Description</t>
  </si>
  <si>
    <t>Adopted</t>
  </si>
  <si>
    <t>Fees-A &amp; E</t>
  </si>
  <si>
    <t>TRANSPORTATION AND PUBLIC WORKS</t>
  </si>
  <si>
    <t>Airports</t>
  </si>
  <si>
    <t>01</t>
  </si>
  <si>
    <t>WA072</t>
  </si>
  <si>
    <t>LJT R/W &amp; TW Rehabilitation</t>
  </si>
  <si>
    <t>WA104</t>
  </si>
  <si>
    <t>GMIA-Southside Trituration Building</t>
  </si>
  <si>
    <t>WA108</t>
  </si>
  <si>
    <t>Terminal HVAC Replacements</t>
  </si>
  <si>
    <t>WA122</t>
  </si>
  <si>
    <t>GMIA Airfield Pavement Rehabilitation</t>
  </si>
  <si>
    <t>Environmental</t>
  </si>
  <si>
    <t>WV009</t>
  </si>
  <si>
    <t>1</t>
  </si>
  <si>
    <t>Countywide Sanitary Sewers</t>
  </si>
  <si>
    <t>WV</t>
  </si>
  <si>
    <t>Total Environmental</t>
  </si>
  <si>
    <t>PARKS, RECREATION AND CULTURE</t>
  </si>
  <si>
    <t>Milwaukee Public Museum</t>
  </si>
  <si>
    <t>WM005</t>
  </si>
  <si>
    <t>WM</t>
  </si>
  <si>
    <t>Total Milwaukee Public Museum</t>
  </si>
  <si>
    <t>Department of Parks, Recreation &amp; Culture</t>
  </si>
  <si>
    <t>02</t>
  </si>
  <si>
    <t>WP069</t>
  </si>
  <si>
    <t>Countywide Play Area Redevelopment Program</t>
  </si>
  <si>
    <t>WP105</t>
  </si>
  <si>
    <t>Lincoln Family Aquatics Center Phase 2</t>
  </si>
  <si>
    <t>WP145</t>
  </si>
  <si>
    <t>Rehabilitation of the Lake Park Lion Bridges</t>
  </si>
  <si>
    <t>WP</t>
  </si>
  <si>
    <t>Total Department of Parks, Recreation &amp; Culture</t>
  </si>
  <si>
    <t>McKinley Marina</t>
  </si>
  <si>
    <t>Total McKinley Marina</t>
  </si>
  <si>
    <t>Zoo</t>
  </si>
  <si>
    <t>WZ014</t>
  </si>
  <si>
    <t>WZ</t>
  </si>
  <si>
    <t>Total Zoo</t>
  </si>
  <si>
    <t>HEALTH AND HUMAN SERVICES</t>
  </si>
  <si>
    <t>DHS-Behavioral Health Division</t>
  </si>
  <si>
    <t>WE028</t>
  </si>
  <si>
    <t>Replace Nurse Call System</t>
  </si>
  <si>
    <t>WE</t>
  </si>
  <si>
    <t>Total DHS-Behavioral Health Division</t>
  </si>
  <si>
    <t>DPW County Grounds</t>
  </si>
  <si>
    <t xml:space="preserve"> </t>
  </si>
  <si>
    <t>WG</t>
  </si>
  <si>
    <t>Total DPW County Grounds</t>
  </si>
  <si>
    <t>Department of Human Services</t>
  </si>
  <si>
    <t>WS</t>
  </si>
  <si>
    <t>Total Department of Human Services</t>
  </si>
  <si>
    <t>GENERAL GOVERNMENT</t>
  </si>
  <si>
    <t>Courthouse Complex</t>
  </si>
  <si>
    <t>WC025</t>
  </si>
  <si>
    <t>Courthouse Restroom Renovation</t>
  </si>
  <si>
    <t>WC057</t>
  </si>
  <si>
    <t>Total Courthouse Complex</t>
  </si>
  <si>
    <t>House of Correction</t>
  </si>
  <si>
    <t>WJ010</t>
  </si>
  <si>
    <t>WJ031</t>
  </si>
  <si>
    <t>Laundry Equipment Replacement</t>
  </si>
  <si>
    <t>WJ049</t>
  </si>
  <si>
    <t>WJ</t>
  </si>
  <si>
    <t>Total House of Correction</t>
  </si>
  <si>
    <t>Other County Agencies</t>
  </si>
  <si>
    <t>WO029</t>
  </si>
  <si>
    <t>Milwaukee County Historical Society Renovation</t>
  </si>
  <si>
    <t>WO030</t>
  </si>
  <si>
    <t>04</t>
  </si>
  <si>
    <t>05</t>
  </si>
  <si>
    <t>03</t>
  </si>
  <si>
    <t>WO112</t>
  </si>
  <si>
    <t>Fleet General Equipment</t>
  </si>
  <si>
    <t>Fleet Airport Equipment</t>
  </si>
  <si>
    <t>Sheriff Fleet Equipment</t>
  </si>
  <si>
    <t>WO205</t>
  </si>
  <si>
    <t>Capital Monitoring Database</t>
  </si>
  <si>
    <t>WO422</t>
  </si>
  <si>
    <t>In Squad Cameras- Vision Hawk Digital</t>
  </si>
  <si>
    <t>WO601</t>
  </si>
  <si>
    <t>IMSD DP Equipment</t>
  </si>
  <si>
    <t>WO870</t>
  </si>
  <si>
    <t>County Special Assessments</t>
  </si>
  <si>
    <t>WO950</t>
  </si>
  <si>
    <t>Milwaukee County Public Art Program - Admin</t>
  </si>
  <si>
    <t>Public Art  - General Projects</t>
  </si>
  <si>
    <t>WO951</t>
  </si>
  <si>
    <t>Special Needs Housing</t>
  </si>
  <si>
    <t>WO</t>
  </si>
  <si>
    <t>Total Other County Agencies</t>
  </si>
  <si>
    <t>Aging Infrastructure</t>
  </si>
  <si>
    <t>Total Major Maintenance</t>
  </si>
  <si>
    <t>Sub-Total Capital Improvements</t>
  </si>
  <si>
    <t>Total Excluding Airports</t>
  </si>
  <si>
    <t>WA005011</t>
  </si>
  <si>
    <t>JDWD9015</t>
  </si>
  <si>
    <t>GMIA-MASTER PLAN UPDATE</t>
  </si>
  <si>
    <t>WA006011</t>
  </si>
  <si>
    <t>JDWD9013</t>
  </si>
  <si>
    <t>GMIA C-CONCOURSE 4 GATE EXPAN</t>
  </si>
  <si>
    <t>WA038011</t>
  </si>
  <si>
    <t>JDWD2001</t>
  </si>
  <si>
    <t>GMIA-C CONCOURSE GATE TAXIWAY EXPANSION</t>
  </si>
  <si>
    <t>WA041012</t>
  </si>
  <si>
    <t>JDWD2007</t>
  </si>
  <si>
    <t>GMIA-"C" CONCOURSE HYDRANT FUEL</t>
  </si>
  <si>
    <t>WA042012</t>
  </si>
  <si>
    <t>JDWD6415</t>
  </si>
  <si>
    <t>GMIA-BAGGAGE CLAIM REMODELING</t>
  </si>
  <si>
    <t>WA048012</t>
  </si>
  <si>
    <t>JDWD3001</t>
  </si>
  <si>
    <t>GMIA "D" CONCOURSE IMPROVEMENTS</t>
  </si>
  <si>
    <t>WA061012</t>
  </si>
  <si>
    <t>JDWD6416</t>
  </si>
  <si>
    <t>GMIA-E CONCOURSE STEM REMODELING</t>
  </si>
  <si>
    <t>WA094012</t>
  </si>
  <si>
    <t>JDWD5001</t>
  </si>
  <si>
    <t>GMIA-RUNWAY SAFETY AREA IMPROVEMENTS</t>
  </si>
  <si>
    <t>WA108011</t>
  </si>
  <si>
    <t>WA320012</t>
  </si>
  <si>
    <t>JDWD6006</t>
  </si>
  <si>
    <t>LJT MASTER PLAN</t>
  </si>
  <si>
    <t>WA091</t>
  </si>
  <si>
    <t>WA098011</t>
  </si>
  <si>
    <t>JDWD7006</t>
  </si>
  <si>
    <t>GMIA EQUIPMENT STORAGE BUILDING</t>
  </si>
  <si>
    <t>WA100011</t>
  </si>
  <si>
    <t>JDWD7455</t>
  </si>
  <si>
    <t>GMIA SECURITY SYSTEM FIBER OPTIC</t>
  </si>
  <si>
    <t>TERMINAL HVAC REPLAC</t>
  </si>
  <si>
    <t>WA123012</t>
  </si>
  <si>
    <t>JDWD7012</t>
  </si>
  <si>
    <t>GMIA AIRFIELD SAFETY IMPROV</t>
  </si>
  <si>
    <t>WG003021</t>
  </si>
  <si>
    <t>JDWD7612</t>
  </si>
  <si>
    <t>County Grounds East Water Tower</t>
  </si>
  <si>
    <t>WC013011</t>
  </si>
  <si>
    <t>JDWD6460</t>
  </si>
  <si>
    <t>CJF JAIL PODS</t>
  </si>
  <si>
    <t>WC028011</t>
  </si>
  <si>
    <t>JDWD6440</t>
  </si>
  <si>
    <t>CCC INFRASTRUCTURE</t>
  </si>
  <si>
    <t>WG010021</t>
  </si>
  <si>
    <t>JDWD6456</t>
  </si>
  <si>
    <t>CATC "C"  BUILDING REROOFING</t>
  </si>
  <si>
    <t>WJ048012</t>
  </si>
  <si>
    <t>JDWD7811</t>
  </si>
  <si>
    <t>HOC Fire Suppression</t>
  </si>
  <si>
    <t>WM003011</t>
  </si>
  <si>
    <t>JDWD6433</t>
  </si>
  <si>
    <t>MPM ELECTRICAL DISTRIBUTION</t>
  </si>
  <si>
    <t>WO029012</t>
  </si>
  <si>
    <t>JDWD6417</t>
  </si>
  <si>
    <t>HISTORICAL SOCIETY-PHASE 2</t>
  </si>
  <si>
    <t>WO860122</t>
  </si>
  <si>
    <t>JDWD6464</t>
  </si>
  <si>
    <t>MLK ADA UPGRADES</t>
  </si>
  <si>
    <t>Riverside Park Access</t>
  </si>
  <si>
    <t>WP028021</t>
  </si>
  <si>
    <t>JDWD6605</t>
  </si>
  <si>
    <t>DINEEN PARK SPLASH PAD</t>
  </si>
  <si>
    <t>WP036031</t>
  </si>
  <si>
    <t>JDWD4651</t>
  </si>
  <si>
    <t>BEERLINE BIKE TRAIL</t>
  </si>
  <si>
    <t>WP036042</t>
  </si>
  <si>
    <t>JDWD4652</t>
  </si>
  <si>
    <t>OAK LEAF-LOOMIS TO DREXEL</t>
  </si>
  <si>
    <t>WP036051</t>
  </si>
  <si>
    <t>JDWD6617</t>
  </si>
  <si>
    <t>BELOIIT RD BIKE TRAIL UNDERPASS</t>
  </si>
  <si>
    <t>WP042022</t>
  </si>
  <si>
    <t>JDWD6454</t>
  </si>
  <si>
    <t>MCCARTY PARK CHANGING ROOM</t>
  </si>
  <si>
    <t>WP049012</t>
  </si>
  <si>
    <t>JDWD6620</t>
  </si>
  <si>
    <t>BOERNER IRRIGATION PHASE I</t>
  </si>
  <si>
    <t>WP07009</t>
  </si>
  <si>
    <t>JDWD7607</t>
  </si>
  <si>
    <t>Mill Pond Drive/Wall</t>
  </si>
  <si>
    <t>WP070152</t>
  </si>
  <si>
    <t>JDWD7610</t>
  </si>
  <si>
    <t>Oakleaf Kohl Park Connector</t>
  </si>
  <si>
    <t>WP070162</t>
  </si>
  <si>
    <t>JDWD7611</t>
  </si>
  <si>
    <t>Oakleaf Congress to Silver Spring</t>
  </si>
  <si>
    <t>JDWD7622</t>
  </si>
  <si>
    <t>Bender Dredge</t>
  </si>
  <si>
    <t>WS005012</t>
  </si>
  <si>
    <t>JDWD6612</t>
  </si>
  <si>
    <t>12TH &amp; VLIET PARKING LOTS</t>
  </si>
  <si>
    <t>WV003011</t>
  </si>
  <si>
    <t>JDWD2803</t>
  </si>
  <si>
    <t>NR216 PERMIT-STORM SEWER COUNTY WIDE</t>
  </si>
  <si>
    <t>WV009011</t>
  </si>
  <si>
    <t>JDWD5636</t>
  </si>
  <si>
    <t>COUNTYWIDE SANITARY SEWER ASSESSMENT</t>
  </si>
  <si>
    <t>WV011012</t>
  </si>
  <si>
    <t>JDWD6613</t>
  </si>
  <si>
    <t>BRADFORD BEACH OUTFALLS</t>
  </si>
  <si>
    <t>WV012011</t>
  </si>
  <si>
    <t>JDWD7802</t>
  </si>
  <si>
    <t>Ponds &amp; Lagoons</t>
  </si>
  <si>
    <t>WV378011</t>
  </si>
  <si>
    <t>JDWD5609</t>
  </si>
  <si>
    <t>GRANTOSA CREEK BMP</t>
  </si>
  <si>
    <t>JDWD3008</t>
  </si>
  <si>
    <t>GMIA  WALL REPAIR @IAB RAMP BLDG</t>
  </si>
  <si>
    <t>WM009012</t>
  </si>
  <si>
    <t>JDWD6463</t>
  </si>
  <si>
    <t>MUSEUM REROOFING</t>
  </si>
  <si>
    <t>WT303011</t>
  </si>
  <si>
    <t>JDWD7437</t>
  </si>
  <si>
    <t>HVAC CONTROLS</t>
  </si>
  <si>
    <t>WM564011</t>
  </si>
  <si>
    <t>JDWD7431</t>
  </si>
  <si>
    <t>ALCOHOL SPECIMEN ROOM</t>
  </si>
  <si>
    <t>WP085012</t>
  </si>
  <si>
    <t>JDWD7432</t>
  </si>
  <si>
    <t>SHAW WILSON REC CENTER</t>
  </si>
  <si>
    <t>WO503011</t>
  </si>
  <si>
    <t>JDWD7434</t>
  </si>
  <si>
    <t>CHARLES ALLIS PIPING</t>
  </si>
  <si>
    <t>WS016031</t>
  </si>
  <si>
    <t>JDWD7440</t>
  </si>
  <si>
    <t>KELLY SENIOR CENTER FIRE ALARM</t>
  </si>
  <si>
    <t>WS016041</t>
  </si>
  <si>
    <t>JDWD7449</t>
  </si>
  <si>
    <t>ROSE CENTER FIRE ALARM &amp; Elevator</t>
  </si>
  <si>
    <t>WS016051</t>
  </si>
  <si>
    <t>JDWD7450</t>
  </si>
  <si>
    <t>WILSON CENTER FIRE ALARM &amp; ELEVATOR</t>
  </si>
  <si>
    <t>WC023</t>
  </si>
  <si>
    <t>CH COMPLEX AUTO &amp; ACCESS</t>
  </si>
  <si>
    <t xml:space="preserve">WO606012  </t>
  </si>
  <si>
    <t>JDWD7445</t>
  </si>
  <si>
    <t>REWIRE COUNTY FACILITIES</t>
  </si>
  <si>
    <t>Sub-Total</t>
  </si>
  <si>
    <t>JDWD2468-GMIA HVAC Controls Srv Agreement</t>
  </si>
  <si>
    <t>JDWD6447-Zoo HVAC Controls Sev agreement</t>
  </si>
  <si>
    <t>JDWD6448-Zoo Refrig Service agreement</t>
  </si>
  <si>
    <t>JDWD7426-GMIA TRANE CHILLER 1,2,3, &amp; 4</t>
  </si>
  <si>
    <t>JDWD7427-GMIA Carpet Cleaning Service Agreement</t>
  </si>
  <si>
    <t>JDWD7466-GMIA EMERGENCY GENERATOR</t>
  </si>
  <si>
    <t>JDWD7472-HOC RADIO TOWER</t>
  </si>
  <si>
    <t>JDWD7473-GMIA PASSENGER BOARDING BRIDGE</t>
  </si>
  <si>
    <t>JDWD7621-TRANSIT UST</t>
  </si>
  <si>
    <t>JDWD8416-GMIA HVAC Service Agreement</t>
  </si>
  <si>
    <t>JDWD8438-GMIA/TIMMERMAN FIRE ALARM</t>
  </si>
  <si>
    <t>JDWD8434-GMIA REPLACE T4 TRANSFORMER</t>
  </si>
  <si>
    <t xml:space="preserve"> Sub-Total</t>
  </si>
  <si>
    <t>T &amp; M AND SERVI CE CONTRACTS</t>
  </si>
  <si>
    <t>5702-07404</t>
  </si>
  <si>
    <t>CHC</t>
  </si>
  <si>
    <t>Contract 1</t>
  </si>
  <si>
    <t>General Construction</t>
  </si>
  <si>
    <t>Contract 2</t>
  </si>
  <si>
    <t xml:space="preserve">Plumbing </t>
  </si>
  <si>
    <t>Contract 3</t>
  </si>
  <si>
    <t>Fire Protection</t>
  </si>
  <si>
    <t>Contract 4</t>
  </si>
  <si>
    <t>Heating &amp; Ventilating</t>
  </si>
  <si>
    <t>Contract 5</t>
  </si>
  <si>
    <t>Mechanical Insulation</t>
  </si>
  <si>
    <t>Contract 6</t>
  </si>
  <si>
    <t>Electrical</t>
  </si>
  <si>
    <t>Contract 7</t>
  </si>
  <si>
    <t>Substation Maintenance</t>
  </si>
  <si>
    <t>Contract 8</t>
  </si>
  <si>
    <t>Demolition</t>
  </si>
  <si>
    <t>Contract 9</t>
  </si>
  <si>
    <t xml:space="preserve">Landscaping </t>
  </si>
  <si>
    <t>Contract 10</t>
  </si>
  <si>
    <t>Roofing</t>
  </si>
  <si>
    <t>Contract 11</t>
  </si>
  <si>
    <t>Glass and Glazing</t>
  </si>
  <si>
    <t>Contract 12</t>
  </si>
  <si>
    <t>Lath and Plastering</t>
  </si>
  <si>
    <t>Contract 13</t>
  </si>
  <si>
    <t>Acoustical Ceilings</t>
  </si>
  <si>
    <t>Contract 14</t>
  </si>
  <si>
    <t>Carpet &amp; Resilient Flooring</t>
  </si>
  <si>
    <t>Contract 15</t>
  </si>
  <si>
    <t>Painting</t>
  </si>
  <si>
    <t>5702-05429</t>
  </si>
  <si>
    <t>Service Agree</t>
  </si>
  <si>
    <t>HVAC Controls</t>
  </si>
  <si>
    <t>5702-06462</t>
  </si>
  <si>
    <t>Elevator</t>
  </si>
  <si>
    <t>4315-07403</t>
  </si>
  <si>
    <t>HOC</t>
  </si>
  <si>
    <t>Plumbing</t>
  </si>
  <si>
    <t>HVAC</t>
  </si>
  <si>
    <t>Fences and Gates</t>
  </si>
  <si>
    <t>ASPHALT PAVING</t>
  </si>
  <si>
    <t>ASBESTOS REMEDIATION</t>
  </si>
  <si>
    <t>5041-07402</t>
  </si>
  <si>
    <t>GMIA</t>
  </si>
  <si>
    <t>CONTRACT 10</t>
  </si>
  <si>
    <t>Concrete Restoration</t>
  </si>
  <si>
    <t>Metal Fabrication</t>
  </si>
  <si>
    <t>T&amp;M</t>
  </si>
  <si>
    <t>Carpet &amp; Resilient Floor</t>
  </si>
  <si>
    <t>5051-05427</t>
  </si>
  <si>
    <t xml:space="preserve">GMIA </t>
  </si>
  <si>
    <t>Space Frame/Soffit Cleaning</t>
  </si>
  <si>
    <t>5051-03453</t>
  </si>
  <si>
    <t>Carpet Cleaning</t>
  </si>
  <si>
    <t>5051-02471</t>
  </si>
  <si>
    <t>Chiller Service</t>
  </si>
  <si>
    <t>5051-04435</t>
  </si>
  <si>
    <t>Emergency Generator Maint</t>
  </si>
  <si>
    <t>5051-01453</t>
  </si>
  <si>
    <t>Otis Elevator</t>
  </si>
  <si>
    <t>5041-04436</t>
  </si>
  <si>
    <t>Passenger Bridge Maint</t>
  </si>
  <si>
    <t>5051-02468</t>
  </si>
  <si>
    <t>Kone Elevevator</t>
  </si>
  <si>
    <t>5051-05416</t>
  </si>
  <si>
    <t xml:space="preserve">Window Cleaning </t>
  </si>
  <si>
    <t>A023-01010</t>
  </si>
  <si>
    <t>Physical Security System</t>
  </si>
  <si>
    <t>5051-99003</t>
  </si>
  <si>
    <t>Fire Alarm</t>
  </si>
  <si>
    <t>Transformer Replacement (Operating Budget)</t>
  </si>
  <si>
    <t>9410-04408</t>
  </si>
  <si>
    <t>PARKS</t>
  </si>
  <si>
    <t>Well Repair</t>
  </si>
  <si>
    <t>MARINA REPAIR</t>
  </si>
  <si>
    <t>TENNIS CT REPAIR</t>
  </si>
  <si>
    <t xml:space="preserve">PARKS </t>
  </si>
  <si>
    <t>5702-07406</t>
  </si>
  <si>
    <t>GROUNDS</t>
  </si>
  <si>
    <t>9525-04405</t>
  </si>
  <si>
    <t>ZOO</t>
  </si>
  <si>
    <t>Operating Sub-Total</t>
  </si>
  <si>
    <t>TOTAL</t>
  </si>
  <si>
    <t>WA044</t>
  </si>
  <si>
    <t>WA090</t>
  </si>
  <si>
    <t>WA094</t>
  </si>
  <si>
    <t>WA100</t>
  </si>
  <si>
    <t>WA123</t>
  </si>
  <si>
    <t>WA133</t>
  </si>
  <si>
    <t>WA134</t>
  </si>
  <si>
    <t>WA137</t>
  </si>
  <si>
    <t>WA139</t>
  </si>
  <si>
    <t>WA140</t>
  </si>
  <si>
    <t>WA141</t>
  </si>
  <si>
    <t>WA143</t>
  </si>
  <si>
    <t>WA144</t>
  </si>
  <si>
    <t>Firehouse Roof Replacement</t>
  </si>
  <si>
    <t>Mall Level Restroom Renovations</t>
  </si>
  <si>
    <t>Runway Safety Area - NEPA Compliance</t>
  </si>
  <si>
    <t>GMIA - Security System Fiber Optic Cable Repl</t>
  </si>
  <si>
    <t>GMIA Runway Safety Improvements</t>
  </si>
  <si>
    <t>GMIA - Concrse D Hammerhd Restrm Remodel -Design</t>
  </si>
  <si>
    <t>GMIA - Perimeter &amp; ARFF Road Reconfigure -Design</t>
  </si>
  <si>
    <t>GMIA - Operations Control Center Renovation</t>
  </si>
  <si>
    <t>GMIA - Redundant Main Electric Svc Feed -Design</t>
  </si>
  <si>
    <t>GMIA - Parking Structure 6th Floor Membrane</t>
  </si>
  <si>
    <t>GMIA Admin. Bldg. Buildout - Design</t>
  </si>
  <si>
    <t>GMIA Cargo Ramp 3D Access Control Security</t>
  </si>
  <si>
    <t>GMIA Terminal South Escalator Reorientation</t>
  </si>
  <si>
    <t>Total Airport</t>
  </si>
  <si>
    <t>Transit</t>
  </si>
  <si>
    <t>WT031</t>
  </si>
  <si>
    <t>Roof Top Air Conditioning-Transit Admin</t>
  </si>
  <si>
    <t>Summary of the 2009 Adopted Capital Improvements</t>
  </si>
  <si>
    <t>WT305</t>
  </si>
  <si>
    <t>WT039</t>
  </si>
  <si>
    <t>Diesel Pump/Piping at KK</t>
  </si>
  <si>
    <t>Replacement Roof-Admin Building</t>
  </si>
  <si>
    <t>Total Transit</t>
  </si>
  <si>
    <t>WM009</t>
  </si>
  <si>
    <t>Museum Roof Replacement</t>
  </si>
  <si>
    <t>Museum Air Handling and Piping</t>
  </si>
  <si>
    <t>WP057</t>
  </si>
  <si>
    <t>WP070</t>
  </si>
  <si>
    <t>WP167</t>
  </si>
  <si>
    <t>Dog Park Phase II</t>
  </si>
  <si>
    <t>Brown Deer Asphalt Cart Path</t>
  </si>
  <si>
    <t>Parks Countywide Restroom Renovations</t>
  </si>
  <si>
    <t>WZ029</t>
  </si>
  <si>
    <t>WZ601</t>
  </si>
  <si>
    <t>51</t>
  </si>
  <si>
    <t>57</t>
  </si>
  <si>
    <t>58</t>
  </si>
  <si>
    <t>59</t>
  </si>
  <si>
    <t>60</t>
  </si>
  <si>
    <t>Primate House Skylight &amp; Roof Repairs</t>
  </si>
  <si>
    <t>Family Farm Transformer</t>
  </si>
  <si>
    <t>Goat Barn Transformer</t>
  </si>
  <si>
    <t>Australian Building Renovations</t>
  </si>
  <si>
    <t>Drive In Admission Booths Transformer</t>
  </si>
  <si>
    <t>Special Exhibits Building Roof Replacement</t>
  </si>
  <si>
    <t>Point of Sale Replacement 2008</t>
  </si>
  <si>
    <t>WG012</t>
  </si>
  <si>
    <t>1000 MG Waterspheriod</t>
  </si>
  <si>
    <t>WS029</t>
  </si>
  <si>
    <t>WS030</t>
  </si>
  <si>
    <t>WS032</t>
  </si>
  <si>
    <t>Washington Park Sr Ctr - Cooling Tower Replacemt</t>
  </si>
  <si>
    <t>Washington Park Sr Ctr - Repl Fire Alarm</t>
  </si>
  <si>
    <t>Variable Air Volume Boxes - Upgrade/Replacement</t>
  </si>
  <si>
    <t>WC013</t>
  </si>
  <si>
    <t>WC027</t>
  </si>
  <si>
    <t>WC042</t>
  </si>
  <si>
    <t>WC060</t>
  </si>
  <si>
    <t>WC063</t>
  </si>
  <si>
    <t>Criminal Justice Center Deputy Workstations</t>
  </si>
  <si>
    <t>CH Complex Automation &amp; Access Control Update</t>
  </si>
  <si>
    <t>Courthouse Light Court Window Replacement</t>
  </si>
  <si>
    <t>CJF 3D Doors and Plumbing</t>
  </si>
  <si>
    <t>Courtroom Bullet Resistant Glass Wall</t>
  </si>
  <si>
    <t>CJF - Pod 4D Tamper Resistant Recreation Cells</t>
  </si>
  <si>
    <t>CJF Cell Toilet Flushing Control System</t>
  </si>
  <si>
    <t>WJ014</t>
  </si>
  <si>
    <t>WJ052</t>
  </si>
  <si>
    <t>WJ053</t>
  </si>
  <si>
    <t>50</t>
  </si>
  <si>
    <t>07</t>
  </si>
  <si>
    <t>Kitchen Equipment Replacement</t>
  </si>
  <si>
    <t>Repl. Hot Water Heating Bundle 600 Bed Facility</t>
  </si>
  <si>
    <t>ACC North Dishroom Ceiling</t>
  </si>
  <si>
    <t>Replace Roof ACC North Kitchen</t>
  </si>
  <si>
    <t>Replace Water Pipe North Building</t>
  </si>
  <si>
    <t>Replace Toilets in C2 Dorm</t>
  </si>
  <si>
    <t>WO038</t>
  </si>
  <si>
    <t>WO057</t>
  </si>
  <si>
    <t>WO059</t>
  </si>
  <si>
    <t>WO060</t>
  </si>
  <si>
    <t>WO061</t>
  </si>
  <si>
    <t>WO062</t>
  </si>
  <si>
    <t>WO063</t>
  </si>
  <si>
    <t>WO605</t>
  </si>
  <si>
    <t>WO606</t>
  </si>
  <si>
    <t>WO618</t>
  </si>
  <si>
    <t>WO619</t>
  </si>
  <si>
    <t>WO860</t>
  </si>
  <si>
    <t>Estabrook Pkw Capital-Hampton</t>
  </si>
  <si>
    <t>Marcus Center HVAC Upgrade</t>
  </si>
  <si>
    <t>Wil-O-Way Storage Room</t>
  </si>
  <si>
    <t>Wil-O-Ways Grant Roof Replacement</t>
  </si>
  <si>
    <t>Dineen Park Parking Lot</t>
  </si>
  <si>
    <t>Root River Parkway Drive - 76th to Grange</t>
  </si>
  <si>
    <t>Additional Capacity - Public Safety Radio System</t>
  </si>
  <si>
    <t>Electronic Vote Tabulator System</t>
  </si>
  <si>
    <t>Phone &amp; Voice Mail @ Coggs,Aging,&amp;Outstations</t>
  </si>
  <si>
    <t>Rewire County Facilities</t>
  </si>
  <si>
    <t>Franklin Public Safety Communication Project</t>
  </si>
  <si>
    <t>Disaster Recovery Site</t>
  </si>
  <si>
    <t>King Community Center</t>
  </si>
  <si>
    <t>18</t>
  </si>
  <si>
    <t>14</t>
  </si>
  <si>
    <t>12</t>
  </si>
  <si>
    <t>GMIA - REPLACE ESCALATOR STEPS</t>
  </si>
  <si>
    <t>GMIA - FIXTURES IN ADMIN BLDG.</t>
  </si>
  <si>
    <t>Roof,Baggage Claim &amp; HVAV Replacement</t>
  </si>
  <si>
    <t>BAGGAGE &amp; TICKETING LIGHTING</t>
  </si>
  <si>
    <t xml:space="preserve">CARGO RAMP DRAINAGE MODIFICATION </t>
  </si>
  <si>
    <t>Potential Carryover Projects January 5, 2009</t>
  </si>
  <si>
    <t>Operating Budget Annual 2009</t>
  </si>
  <si>
    <t>Highways and Bridges</t>
  </si>
  <si>
    <t>7934</t>
  </si>
  <si>
    <t>GMIA Parking Strucure Membrane &amp; Surface Repair</t>
  </si>
  <si>
    <t>Total Highways and Bridges</t>
  </si>
  <si>
    <t>Major Maintainence</t>
  </si>
  <si>
    <t>Site</t>
  </si>
  <si>
    <t>KS</t>
  </si>
  <si>
    <t>DG</t>
  </si>
  <si>
    <t>JO</t>
  </si>
  <si>
    <t>JB</t>
  </si>
  <si>
    <t>MS</t>
  </si>
  <si>
    <t>FR</t>
  </si>
  <si>
    <t>Arch</t>
  </si>
  <si>
    <t>WW</t>
  </si>
  <si>
    <t>PH</t>
  </si>
  <si>
    <t>SD</t>
  </si>
  <si>
    <t>VJ</t>
  </si>
  <si>
    <t>AF</t>
  </si>
  <si>
    <t>BM</t>
  </si>
  <si>
    <t>Air</t>
  </si>
  <si>
    <t>PA</t>
  </si>
  <si>
    <t>EB</t>
  </si>
  <si>
    <t>TK</t>
  </si>
  <si>
    <t>PM</t>
  </si>
  <si>
    <t>JR</t>
  </si>
  <si>
    <t>SS</t>
  </si>
  <si>
    <t>JZ</t>
  </si>
  <si>
    <t>H&amp;B</t>
  </si>
  <si>
    <t>AW</t>
  </si>
  <si>
    <t>JW</t>
  </si>
  <si>
    <t>MM</t>
  </si>
  <si>
    <t>BE</t>
  </si>
  <si>
    <t>DS</t>
  </si>
  <si>
    <t>RB</t>
  </si>
  <si>
    <t>LZ</t>
  </si>
  <si>
    <t>DK</t>
  </si>
  <si>
    <t>Design/DBD</t>
  </si>
  <si>
    <t>JDWA0915-GMIA Miscellaneous Requests</t>
  </si>
  <si>
    <t>JDWA0916-GMIA Exhibits Admin</t>
  </si>
  <si>
    <t>JDWA0917-GMIA Parking Structure</t>
  </si>
  <si>
    <t>JDWA0920-PROPERTY SALES</t>
  </si>
  <si>
    <t>JDWA0925-Wireless Communication Facility</t>
  </si>
  <si>
    <t>JDWD9403-HOC T &amp; M Contracts</t>
  </si>
  <si>
    <t>JDWD9400-DHHS T &amp; M</t>
  </si>
  <si>
    <t>JDWD9401-Zoo Miscellaneous</t>
  </si>
  <si>
    <t>JDWD9402-Airport T &amp; M Contracts</t>
  </si>
  <si>
    <t>JDWD9404-CH Complex T &amp; M Contracts</t>
  </si>
  <si>
    <t>JDWD9405-Zoo T &amp; M Contracts</t>
  </si>
  <si>
    <t>JDWD9406-Grounds T &amp; M Contracts</t>
  </si>
  <si>
    <t>JDWD9600-CH/Facilities Mgmt Miscell</t>
  </si>
  <si>
    <t>JDWD9800-GMIA DPW Envir services</t>
  </si>
  <si>
    <t>JDWD7622-Bender park Dredge</t>
  </si>
  <si>
    <t>JDWD8015-Relocate Park Structure</t>
  </si>
  <si>
    <t>JDWD8466-GMIA High Voltage Test</t>
  </si>
  <si>
    <t>JDWD8468-GMIA Window Cleaning</t>
  </si>
  <si>
    <t>JDWD8482-Baggage Claim Office Expansion</t>
  </si>
  <si>
    <t>JDWD8483-Timmerman Boiler Replacement</t>
  </si>
  <si>
    <t>JDWD8484-GMIA So Maint BLDG Air Cleaning</t>
  </si>
  <si>
    <t>JDWD8639-Hansen Golf Course Irrigation</t>
  </si>
  <si>
    <t>JDWD9603-Grant Wil-O-Way Wading Pool</t>
  </si>
  <si>
    <t>CT</t>
  </si>
  <si>
    <t>A106</t>
  </si>
  <si>
    <t>GMIA Mall &amp; Ticketing</t>
  </si>
  <si>
    <t>A128</t>
  </si>
  <si>
    <t>Concourse D Hammer Head Carpet Replc</t>
  </si>
  <si>
    <t>O055</t>
  </si>
  <si>
    <t>Underwood ADA Improvements</t>
  </si>
  <si>
    <t>WP153012</t>
  </si>
  <si>
    <t>JDWD8635</t>
  </si>
  <si>
    <t>JDWD8636</t>
  </si>
  <si>
    <t>JDWD8637</t>
  </si>
  <si>
    <t>JDWD8638</t>
  </si>
  <si>
    <t>Riverside Ped Bridge</t>
  </si>
  <si>
    <t>Riverside Fishing Pier</t>
  </si>
  <si>
    <t>Riverside Trails</t>
  </si>
  <si>
    <t>WP130011</t>
  </si>
  <si>
    <t>JDWD8621</t>
  </si>
  <si>
    <t>Washington Splash Pad</t>
  </si>
  <si>
    <t>WP141011</t>
  </si>
  <si>
    <t>JDWD8622</t>
  </si>
  <si>
    <t>Madison Splash Pad</t>
  </si>
  <si>
    <t>JDWD8623</t>
  </si>
  <si>
    <t>Greenfield Park Watermain</t>
  </si>
  <si>
    <t>JDWD8627</t>
  </si>
  <si>
    <t>Jackson Park Berm</t>
  </si>
  <si>
    <t>JDWD8629</t>
  </si>
  <si>
    <t>Cool Water Coping Stones</t>
  </si>
  <si>
    <t>JDWD8630</t>
  </si>
  <si>
    <t>Kosciuszko Pool Piping</t>
  </si>
  <si>
    <t>JDWD8634</t>
  </si>
  <si>
    <t>I &amp; I Co. Grounds/Zoo</t>
  </si>
  <si>
    <t>WT307011</t>
  </si>
  <si>
    <t>JDWD8428</t>
  </si>
  <si>
    <t>Oil/Water Seperator @ KK</t>
  </si>
  <si>
    <t>WT030011</t>
  </si>
  <si>
    <t>JDWD8426</t>
  </si>
  <si>
    <t>Replace Traks System</t>
  </si>
  <si>
    <t>JDWDSS01-12 Sanitary Sewer Inspection</t>
  </si>
  <si>
    <t>County Ground Mapping</t>
  </si>
  <si>
    <t>JDWD9408-Parks T &amp; M Contracts</t>
  </si>
  <si>
    <t>JDWD9409-Parks Pool Inspection</t>
  </si>
  <si>
    <t>JDWD9410-Parks Miscellaneous  A &amp; E</t>
  </si>
  <si>
    <t>JDWD9411-Parks Road Lot and Tennis</t>
  </si>
  <si>
    <t>JDWD9412-Parks Survey &amp; Topo</t>
  </si>
  <si>
    <t>JDWD9413-Parks Sewer Certification</t>
  </si>
  <si>
    <t>JDWD9414-Crystal Ride Area</t>
  </si>
  <si>
    <t>GMIA - In-line Baggage Screening Phase 2</t>
  </si>
  <si>
    <t>WA145</t>
  </si>
  <si>
    <t>GMIA Runway Guard Lights</t>
  </si>
  <si>
    <t>WA097</t>
  </si>
  <si>
    <t>GMIA Air Cargo way Road reconstruction</t>
  </si>
  <si>
    <t>WA106</t>
  </si>
  <si>
    <t>GMIA Terminal Mall &amp; Ticketing Recarpeting</t>
  </si>
  <si>
    <t>WA128</t>
  </si>
  <si>
    <t>GMIA Concourse D HH Recarpet</t>
  </si>
  <si>
    <t>WA135</t>
  </si>
  <si>
    <t>GMIA Rwys 1L-19R &amp; 7R-25L intersection</t>
  </si>
  <si>
    <t>JDWD0815</t>
  </si>
  <si>
    <t>GMIA Relocate Pkg Struct Emgy Electrical</t>
  </si>
  <si>
    <t>JDWD9432</t>
  </si>
  <si>
    <t>V013</t>
  </si>
  <si>
    <t>JDWD8801</t>
  </si>
  <si>
    <t>McKinley Beach</t>
  </si>
  <si>
    <t>Surveying</t>
  </si>
  <si>
    <t>WH010021</t>
  </si>
  <si>
    <t>WH01007</t>
  </si>
  <si>
    <t>WH010073</t>
  </si>
  <si>
    <t>WH010091</t>
  </si>
  <si>
    <t>WH010092</t>
  </si>
  <si>
    <t>WH010171/2</t>
  </si>
  <si>
    <t>WH020041</t>
  </si>
  <si>
    <t>WH020042</t>
  </si>
  <si>
    <t>WH030071</t>
  </si>
  <si>
    <t>WH030162</t>
  </si>
  <si>
    <t>WH080031</t>
  </si>
  <si>
    <t>WH080041</t>
  </si>
  <si>
    <t>WH082011/3</t>
  </si>
  <si>
    <t>WH08301</t>
  </si>
  <si>
    <t>WH08601/2</t>
  </si>
  <si>
    <t>WH086021</t>
  </si>
  <si>
    <t>WH222021</t>
  </si>
  <si>
    <t>Reconstruct Mill Rd 43rd St to Teutonia -Design</t>
  </si>
  <si>
    <t>S 13th St. Rawson to College - Design</t>
  </si>
  <si>
    <t>S 13th St. Rawson to College - ROW</t>
  </si>
  <si>
    <t>W. Hampton Ave 92nd to Hwy 100 - Construct</t>
  </si>
  <si>
    <t>S. 76th St Puetz to Imperial - Design and ROW</t>
  </si>
  <si>
    <t>Mill Road 91st to STH 45 -Design</t>
  </si>
  <si>
    <t>W Mill Rd 91st to STH 45 - Construct</t>
  </si>
  <si>
    <t>Milwaukee River Parkway Bridge #646- Design</t>
  </si>
  <si>
    <t>W. Oklahoma Ave - Honey Creek Bridge #0027 Construct</t>
  </si>
  <si>
    <t>Lake Park Bridge over Drainage Ravine - Design</t>
  </si>
  <si>
    <t>Kinnickinnic River Parkway Bridge #569 - Design</t>
  </si>
  <si>
    <t>College Ave -Howell to Penn -Design/ROW</t>
  </si>
  <si>
    <t>Silver Spring Drive 91st to 124th</t>
  </si>
  <si>
    <t>Silver Spring Drive  68th to 91st</t>
  </si>
  <si>
    <t>W Good Hope - 107th to Port Washington Design/Const</t>
  </si>
  <si>
    <t>W Good Hope Little Meno River to 99th - Design</t>
  </si>
  <si>
    <t>College Ave -Howell to Penn - Design</t>
  </si>
  <si>
    <t>NC</t>
  </si>
  <si>
    <t>Total Carryover</t>
  </si>
  <si>
    <t>WH001092</t>
  </si>
  <si>
    <t>WH010182</t>
  </si>
  <si>
    <t xml:space="preserve">WH002011 </t>
  </si>
  <si>
    <t>WH002012</t>
  </si>
  <si>
    <t>WH083012</t>
  </si>
  <si>
    <t>WH082013</t>
  </si>
  <si>
    <t>WH086032</t>
  </si>
  <si>
    <t>WH086022</t>
  </si>
  <si>
    <t>WH086011</t>
  </si>
  <si>
    <t>WH086012</t>
  </si>
  <si>
    <t>WH080032</t>
  </si>
  <si>
    <t>WH010173</t>
  </si>
  <si>
    <t>WHO870</t>
  </si>
  <si>
    <t>W. Hampton Ave.: 60th St. to 124th St. - Construct</t>
  </si>
  <si>
    <t>W. Hampton Ave.: Hwy 100 to 124th - Construct</t>
  </si>
  <si>
    <t xml:space="preserve">  - W. Hampton Ave.: Hwy 100 to 124th - Construct (Traffic)</t>
  </si>
  <si>
    <t>W. Oklahoma Ave.-Honey Creek Bridge #0027-Construct</t>
  </si>
  <si>
    <t>Inter-Jurisidictional Traffic System - Design</t>
  </si>
  <si>
    <t>Inter-Jurisidictional Traffic System - Construct</t>
  </si>
  <si>
    <t>W. Silver Spring Drive - 124th to 69th - Construct</t>
  </si>
  <si>
    <t xml:space="preserve">  - W. Silver Spring Drive - 124th to 69th - Construct (Traffic)</t>
  </si>
  <si>
    <t>West Silver Spring Drive over Little Menomonee River - Construct</t>
  </si>
  <si>
    <t>College Ave.: Howell to Pennsylvania - ROW</t>
  </si>
  <si>
    <t>S. 13th St. - Rawson to College - ROW</t>
  </si>
  <si>
    <t>W. Good Hope Road @ 91st - Construct</t>
  </si>
  <si>
    <t>W. Good Hope Road over Little Menomonee River - Construct</t>
  </si>
  <si>
    <t xml:space="preserve">  - W. Good Hope Road - 107th to Pt. Washington - Design (Traffic)</t>
  </si>
  <si>
    <t>W. Good Hope Road - 107th to Pt. Washington - Construct</t>
  </si>
  <si>
    <t>W. Good Hope Road - 107th to Pt. Washington - Construct(Traffic)</t>
  </si>
  <si>
    <t>Lake Park Bridge over Drainage Ravine - Construct</t>
  </si>
  <si>
    <t>S. 76th Street - Puetz to Imperial - ROW</t>
  </si>
  <si>
    <t>Special Assessments</t>
  </si>
  <si>
    <t>Historic Inventory of Assets &amp; PA</t>
  </si>
  <si>
    <t>Operating Budget Annual</t>
  </si>
  <si>
    <t xml:space="preserve">Bridge Inspections -Hwy  </t>
  </si>
  <si>
    <t>Bridge Inspections - Parks</t>
  </si>
  <si>
    <t>Bridge Inspections - Airport</t>
  </si>
  <si>
    <t>Bridge Inspections - Zoo</t>
  </si>
  <si>
    <t>Bridge Administration Major Maintenance Projects - Hwy</t>
  </si>
  <si>
    <t>Traffic Engineering - Hwy</t>
  </si>
  <si>
    <t>Other Agency - assumes outside revenue</t>
  </si>
  <si>
    <t>Total Operating Budget Annual</t>
  </si>
  <si>
    <t>Administrative and Misc Tax Levy not included below</t>
  </si>
  <si>
    <t>Permits</t>
  </si>
  <si>
    <t>Pavement Management</t>
  </si>
  <si>
    <t>Sign,Signal &amp; Pavement Marking Inventory</t>
  </si>
  <si>
    <t>Traffic Safety Improvements</t>
  </si>
  <si>
    <t>LRIP Administration</t>
  </si>
  <si>
    <t>2008/2009</t>
  </si>
  <si>
    <t>TOTAL CARRYOVER</t>
  </si>
  <si>
    <t>Transportation</t>
  </si>
  <si>
    <t>Consultant/</t>
  </si>
  <si>
    <t>WisDot</t>
  </si>
  <si>
    <t>WA126</t>
  </si>
  <si>
    <t>GMIA Box Tunnel Repairs</t>
  </si>
  <si>
    <t>Lion Bridge Lake Park</t>
  </si>
  <si>
    <t>W. Hampton Ave 92nd to Hwy 100 - Design (Traffic)</t>
  </si>
  <si>
    <t>Potential Carryover Projects February 13, 2009</t>
  </si>
  <si>
    <t>JDWD8002</t>
  </si>
  <si>
    <t>JDWD8017</t>
  </si>
  <si>
    <t>JDWD8452</t>
  </si>
  <si>
    <t>JDWD8453</t>
  </si>
  <si>
    <t>WP062041</t>
  </si>
  <si>
    <t>WP149012</t>
  </si>
  <si>
    <t>WP090082</t>
  </si>
  <si>
    <t>WP090102</t>
  </si>
  <si>
    <t>WA142</t>
  </si>
  <si>
    <t>Department of Transportation and Public Works Staffing Plan</t>
  </si>
  <si>
    <t>SIGNATURE</t>
  </si>
  <si>
    <t>COUNTY</t>
  </si>
  <si>
    <t>CONSULT</t>
  </si>
  <si>
    <t>DESIGN</t>
  </si>
  <si>
    <t>CONSTRUCTION MANAGEMENT</t>
  </si>
  <si>
    <t>AUTHORITY</t>
  </si>
  <si>
    <t>PROJECT</t>
  </si>
  <si>
    <t>CNTY &amp;</t>
  </si>
  <si>
    <t>CONSUL</t>
  </si>
  <si>
    <t>MANAGER</t>
  </si>
  <si>
    <t>STAFF</t>
  </si>
  <si>
    <t>RFP</t>
  </si>
  <si>
    <t>OWNER</t>
  </si>
  <si>
    <t>DTPW</t>
  </si>
  <si>
    <t>Total Capital Improvements</t>
  </si>
  <si>
    <t>Highway</t>
  </si>
  <si>
    <t>Construction Start</t>
  </si>
  <si>
    <t>Construction Finish</t>
  </si>
  <si>
    <t>WA14201</t>
  </si>
  <si>
    <t>WP174</t>
  </si>
  <si>
    <t>Parks Major Maintenance</t>
  </si>
  <si>
    <t>X</t>
  </si>
  <si>
    <t>2011 Adopted Capital Improvements</t>
  </si>
  <si>
    <t>WA042</t>
  </si>
  <si>
    <t>WA127</t>
  </si>
  <si>
    <t>WA131</t>
  </si>
  <si>
    <t>WA161</t>
  </si>
  <si>
    <t>WA162</t>
  </si>
  <si>
    <t>WA163</t>
  </si>
  <si>
    <t>WA04201</t>
  </si>
  <si>
    <t>WA04401</t>
  </si>
  <si>
    <t>WA12701</t>
  </si>
  <si>
    <t>WA13101</t>
  </si>
  <si>
    <t>WA13901</t>
  </si>
  <si>
    <t>WA14101</t>
  </si>
  <si>
    <t>WA16101</t>
  </si>
  <si>
    <t>WA16201</t>
  </si>
  <si>
    <t>WA16301</t>
  </si>
  <si>
    <t>GMIA Bag Claim Remodeling</t>
  </si>
  <si>
    <t>GMIA Terminal Expansion Design Study</t>
  </si>
  <si>
    <t>GMIA Part 150 Study-Ramp Electrification</t>
  </si>
  <si>
    <t>GMIA - Redundant Main Electric Svc Feed</t>
  </si>
  <si>
    <t>GMIA Training Facility</t>
  </si>
  <si>
    <t>LJT RW 15L-33R Extension</t>
  </si>
  <si>
    <t>GMIA Terminal Roadway Signage</t>
  </si>
  <si>
    <t>GMIA Cessna Service Apron Reconstruction</t>
  </si>
  <si>
    <t>GMIA Perimeter Road Bridge over Howell Ave.</t>
  </si>
  <si>
    <t>Total Highway</t>
  </si>
  <si>
    <t>WP17408</t>
  </si>
  <si>
    <t>WP17409</t>
  </si>
  <si>
    <t>WP17410</t>
  </si>
  <si>
    <t>WP18401</t>
  </si>
  <si>
    <t>WP18402</t>
  </si>
  <si>
    <t>WP18403</t>
  </si>
  <si>
    <t>WP18404</t>
  </si>
  <si>
    <t>WP18405</t>
  </si>
  <si>
    <t>WP18406</t>
  </si>
  <si>
    <t>WP18407</t>
  </si>
  <si>
    <t>WP184</t>
  </si>
  <si>
    <t>WP18501</t>
  </si>
  <si>
    <t>WP18502</t>
  </si>
  <si>
    <t>WP18503</t>
  </si>
  <si>
    <t>WP18504</t>
  </si>
  <si>
    <t>WP18505</t>
  </si>
  <si>
    <t>WP18506</t>
  </si>
  <si>
    <t>WP18507</t>
  </si>
  <si>
    <t>WP185</t>
  </si>
  <si>
    <t>WP186</t>
  </si>
  <si>
    <t>WP190</t>
  </si>
  <si>
    <t>WP191</t>
  </si>
  <si>
    <t>WP17402</t>
  </si>
  <si>
    <t>WP17403</t>
  </si>
  <si>
    <t>WP17405</t>
  </si>
  <si>
    <t>WP17406</t>
  </si>
  <si>
    <t>WP18601</t>
  </si>
  <si>
    <t>Lindbergh Park Pavilion</t>
  </si>
  <si>
    <t>Parks Building Painting</t>
  </si>
  <si>
    <t>Domes HVAC Repairs &amp; Upgrades</t>
  </si>
  <si>
    <t>Tennis Court Color Coatings</t>
  </si>
  <si>
    <t>Parking Lot and Crosswalk Maintenance</t>
  </si>
  <si>
    <t>MLK Center HVAC Replacement</t>
  </si>
  <si>
    <t>Kosciuszko Center HVAC Replacement</t>
  </si>
  <si>
    <t>MLK and Kosciuszko Community Center Security System</t>
  </si>
  <si>
    <t>Smith Park Retaining Wall Repairs</t>
  </si>
  <si>
    <t>Oak Creek Parkway Stream Retaining Wall Repairs</t>
  </si>
  <si>
    <t>Honey Creek Parkway Retaining Wall Repairs</t>
  </si>
  <si>
    <t>Hanson Golf Course Retaining Wall Repairs</t>
  </si>
  <si>
    <t>Lincoln Park Lagoon Retaining Wall Repairs</t>
  </si>
  <si>
    <t>Lake Park Ravine Retaining Wall Repairs</t>
  </si>
  <si>
    <t>Estabrook Park Boardwalk &amp; Retaining Wall Replacement</t>
  </si>
  <si>
    <t>Park Retaining Wall Repairs and Replacement</t>
  </si>
  <si>
    <t>Stone Pedestrian Bridge (Hoyt Park) Tuckpointing</t>
  </si>
  <si>
    <t>South Shore Pavilion Tuckpointing</t>
  </si>
  <si>
    <t>River Stone Bridges Tuckpointing</t>
  </si>
  <si>
    <t>Pulaski Indoor Pool Tuckpointing</t>
  </si>
  <si>
    <t>Noyes Indoor Pool Building Tuckpointing</t>
  </si>
  <si>
    <t>Mill Pond Pavilion Tuckpointing</t>
  </si>
  <si>
    <t>Brown Deer Clubhouse and Boat House Tuckpointing</t>
  </si>
  <si>
    <t>Parks Tuckpointing – Walls and Buildings</t>
  </si>
  <si>
    <t>Parks Naturalization</t>
  </si>
  <si>
    <t>South Shore Relocation Study</t>
  </si>
  <si>
    <t>Moody Pool Renovation</t>
  </si>
  <si>
    <t>WZ600</t>
  </si>
  <si>
    <t>WZ60001</t>
  </si>
  <si>
    <t>Zoo Master Plan</t>
  </si>
  <si>
    <t>WC070</t>
  </si>
  <si>
    <t>WC071</t>
  </si>
  <si>
    <t>WC073</t>
  </si>
  <si>
    <t>WC07001</t>
  </si>
  <si>
    <t>WC07101</t>
  </si>
  <si>
    <t>Domestic Violence Area Reconstruction</t>
  </si>
  <si>
    <t>District Attorney Office Security Card System</t>
  </si>
  <si>
    <t>Courthouse Canopy</t>
  </si>
  <si>
    <t>WO114</t>
  </si>
  <si>
    <t>WO444</t>
  </si>
  <si>
    <t>WO514</t>
  </si>
  <si>
    <t>WO515</t>
  </si>
  <si>
    <t>WO949</t>
  </si>
  <si>
    <t>WO11202</t>
  </si>
  <si>
    <t>WO11401</t>
  </si>
  <si>
    <t>WO11403</t>
  </si>
  <si>
    <t>WO11405</t>
  </si>
  <si>
    <t>WO11406</t>
  </si>
  <si>
    <t>WO11407</t>
  </si>
  <si>
    <t>WO11409</t>
  </si>
  <si>
    <t>WO11410</t>
  </si>
  <si>
    <t>WO11411</t>
  </si>
  <si>
    <t>WO11412</t>
  </si>
  <si>
    <t>WO11413</t>
  </si>
  <si>
    <t>WO11414</t>
  </si>
  <si>
    <t>WO11415</t>
  </si>
  <si>
    <t>WO11416</t>
  </si>
  <si>
    <t>WO11417</t>
  </si>
  <si>
    <t>WO11418</t>
  </si>
  <si>
    <t>WO20502</t>
  </si>
  <si>
    <t>WO44401</t>
  </si>
  <si>
    <t>WO51401</t>
  </si>
  <si>
    <t>WO51501</t>
  </si>
  <si>
    <t>WO87001</t>
  </si>
  <si>
    <t>WO94901</t>
  </si>
  <si>
    <t>WO95001</t>
  </si>
  <si>
    <t>Fleet Airport Equipment Aquisition</t>
  </si>
  <si>
    <t>O'Donnell Park Improvements</t>
  </si>
  <si>
    <t>City Campus Facade and Other Inspections</t>
  </si>
  <si>
    <t>Museum Façade Repair &amp; Replacement</t>
  </si>
  <si>
    <t>Safety Building Restoration</t>
  </si>
  <si>
    <t>GMIA &amp; LJT Airport Improvements</t>
  </si>
  <si>
    <t>Research Park Infrastructure Improvements</t>
  </si>
  <si>
    <t>County Grounds Improvements</t>
  </si>
  <si>
    <t>Courthouse Complex Improvements</t>
  </si>
  <si>
    <t>HOC Infrastructure Improvements</t>
  </si>
  <si>
    <t>DHHS Infrastructure Improvements</t>
  </si>
  <si>
    <t>Senior Center Infrastructure Improvements</t>
  </si>
  <si>
    <t>Trimborn Farm Infrastructure Improvements</t>
  </si>
  <si>
    <t>Transit Infrastructure Improvements</t>
  </si>
  <si>
    <t>Parks Infrastructure Improvements</t>
  </si>
  <si>
    <t>Zoo Infrastructure Improvements</t>
  </si>
  <si>
    <t>Countywide Infrastructure Improvements</t>
  </si>
  <si>
    <t>Fiscal Automation Program</t>
  </si>
  <si>
    <t>BHD/MCSO Electronic Medical Records System</t>
  </si>
  <si>
    <t>War Memorial Window Replacement and Reseal</t>
  </si>
  <si>
    <t>War Memorial Window Ledge Leak Repairs</t>
  </si>
  <si>
    <t>Inventory and Assessment of County Buildings</t>
  </si>
  <si>
    <t>Milwaukee County Public Art Program</t>
  </si>
  <si>
    <t>IMSD</t>
  </si>
  <si>
    <t>Total Transportation and Public Works</t>
  </si>
  <si>
    <t>Total Parks Recreation and Culture</t>
  </si>
  <si>
    <t>Total Health and Human Services</t>
  </si>
  <si>
    <t>WA</t>
  </si>
  <si>
    <t>WH</t>
  </si>
  <si>
    <t>WT</t>
  </si>
  <si>
    <t>WC</t>
  </si>
  <si>
    <t>Wilson</t>
  </si>
  <si>
    <t>Stave</t>
  </si>
  <si>
    <t>Hung</t>
  </si>
  <si>
    <t>Dragosz</t>
  </si>
  <si>
    <t>Goeden</t>
  </si>
  <si>
    <t>Wilson/Stave</t>
  </si>
  <si>
    <t>High</t>
  </si>
  <si>
    <t>Zylka</t>
  </si>
  <si>
    <t>Eruchalu</t>
  </si>
  <si>
    <t>N/A</t>
  </si>
  <si>
    <t>Zsebe</t>
  </si>
  <si>
    <t>Kipp</t>
  </si>
  <si>
    <t>Baisch</t>
  </si>
  <si>
    <t>Turner</t>
  </si>
  <si>
    <t>Mielcarek</t>
  </si>
  <si>
    <t>Parks Staff</t>
  </si>
  <si>
    <t>N\A</t>
  </si>
  <si>
    <t>Carl Walker / Graef USA</t>
  </si>
  <si>
    <t>Quorum</t>
  </si>
  <si>
    <t>VFA</t>
  </si>
  <si>
    <t>Engberg Anderson</t>
  </si>
  <si>
    <t>Graef</t>
  </si>
  <si>
    <t>HGA</t>
  </si>
  <si>
    <t>MTP (HNTB)</t>
  </si>
  <si>
    <t>Summer 2011</t>
  </si>
  <si>
    <t>Amer. Design Build, Inc.</t>
  </si>
  <si>
    <t>TBD by VALE funding</t>
  </si>
  <si>
    <t>See note 1 below</t>
  </si>
  <si>
    <r>
      <t>note 1:</t>
    </r>
    <r>
      <rPr>
        <b/>
        <sz val="12"/>
        <rFont val="Arial Narrow"/>
        <family val="2"/>
      </rPr>
      <t xml:space="preserve">  originally scheduled for 2012 constr but may be moved up to later 2011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</si>
</sst>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</numFmts>
  <fonts count="3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u val="single"/>
      <sz val="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53"/>
      <name val="Arial Narrow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5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b/>
      <sz val="12"/>
      <color indexed="50"/>
      <name val="Arial"/>
      <family val="2"/>
    </font>
    <font>
      <sz val="9"/>
      <color indexed="8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2"/>
      <color indexed="17"/>
      <name val="Arial"/>
      <family val="2"/>
    </font>
    <font>
      <b/>
      <u val="single"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17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17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2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/>
    </xf>
    <xf numFmtId="3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38" fontId="5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17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justify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justify"/>
      <protection/>
    </xf>
    <xf numFmtId="0" fontId="1" fillId="0" borderId="0" xfId="0" applyFont="1" applyFill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1" fillId="0" borderId="0" xfId="0" applyFont="1" applyFill="1" applyAlignment="1" applyProtection="1" quotePrefix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 applyProtection="1">
      <alignment horizontal="center"/>
      <protection/>
    </xf>
    <xf numFmtId="38" fontId="6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Alignment="1" applyProtection="1">
      <alignment horizontal="left"/>
      <protection/>
    </xf>
    <xf numFmtId="49" fontId="10" fillId="0" borderId="0" xfId="0" applyNumberFormat="1" applyFont="1" applyBorder="1" applyAlignment="1">
      <alignment horizontal="center"/>
    </xf>
    <xf numFmtId="3" fontId="9" fillId="0" borderId="0" xfId="0" applyNumberFormat="1" applyFont="1" applyFill="1" applyAlignment="1" applyProtection="1">
      <alignment horizontal="center"/>
      <protection/>
    </xf>
    <xf numFmtId="38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38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3" fontId="2" fillId="0" borderId="0" xfId="17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0" xfId="0" applyFont="1" applyAlignment="1">
      <alignment/>
    </xf>
    <xf numFmtId="41" fontId="16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6" fontId="16" fillId="0" borderId="0" xfId="0" applyNumberFormat="1" applyFont="1" applyFill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0" xfId="17" applyNumberFormat="1" applyFont="1" applyAlignment="1">
      <alignment horizontal="center"/>
    </xf>
    <xf numFmtId="0" fontId="20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8" fillId="0" borderId="0" xfId="0" applyFont="1" applyAlignment="1">
      <alignment/>
    </xf>
    <xf numFmtId="3" fontId="24" fillId="0" borderId="0" xfId="0" applyNumberFormat="1" applyFont="1" applyBorder="1" applyAlignment="1">
      <alignment horizontal="center"/>
    </xf>
    <xf numFmtId="49" fontId="26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left"/>
    </xf>
    <xf numFmtId="3" fontId="29" fillId="0" borderId="0" xfId="0" applyNumberFormat="1" applyFont="1" applyBorder="1" applyAlignment="1">
      <alignment horizontal="center"/>
    </xf>
    <xf numFmtId="0" fontId="29" fillId="0" borderId="0" xfId="17" applyNumberFormat="1" applyFont="1" applyAlignment="1">
      <alignment horizontal="center"/>
    </xf>
    <xf numFmtId="3" fontId="29" fillId="0" borderId="0" xfId="17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1" fillId="0" borderId="0" xfId="17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" fontId="15" fillId="0" borderId="0" xfId="0" applyNumberFormat="1" applyFont="1" applyFill="1" applyAlignment="1">
      <alignment horizontal="center"/>
    </xf>
    <xf numFmtId="0" fontId="31" fillId="0" borderId="0" xfId="0" applyNumberFormat="1" applyFont="1" applyBorder="1" applyAlignment="1">
      <alignment horizontal="center" wrapText="1" shrinkToFit="1"/>
    </xf>
    <xf numFmtId="3" fontId="32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17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33" fillId="0" borderId="0" xfId="17" applyNumberFormat="1" applyFont="1" applyFill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Border="1" applyAlignment="1" quotePrefix="1">
      <alignment horizontal="center"/>
    </xf>
    <xf numFmtId="0" fontId="19" fillId="0" borderId="0" xfId="0" applyFont="1" applyBorder="1" applyAlignment="1" quotePrefix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16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Border="1" applyAlignment="1" quotePrefix="1">
      <alignment/>
    </xf>
    <xf numFmtId="49" fontId="33" fillId="0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28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38" fontId="30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5" fontId="15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6"/>
  <sheetViews>
    <sheetView workbookViewId="0" topLeftCell="A4">
      <pane xSplit="4845" ySplit="705" topLeftCell="S31" activePane="bottomLeft" state="split"/>
      <selection pane="topLeft" activeCell="A4" sqref="A1:IV16384"/>
      <selection pane="topRight" activeCell="AG1" sqref="AG1:AN16384"/>
      <selection pane="bottomLeft" activeCell="C302" sqref="C302"/>
      <selection pane="bottomRight" activeCell="AH388" sqref="AH388"/>
    </sheetView>
  </sheetViews>
  <sheetFormatPr defaultColWidth="9.140625" defaultRowHeight="12.75"/>
  <cols>
    <col min="1" max="1" width="8.7109375" style="63" customWidth="1"/>
    <col min="2" max="2" width="7.8515625" style="42" customWidth="1"/>
    <col min="3" max="3" width="9.140625" style="6" customWidth="1"/>
    <col min="4" max="4" width="38.28125" style="7" customWidth="1"/>
    <col min="5" max="5" width="10.421875" style="4" customWidth="1"/>
    <col min="6" max="7" width="10.57421875" style="4" customWidth="1"/>
    <col min="8" max="8" width="10.421875" style="4" customWidth="1"/>
    <col min="9" max="9" width="6.140625" style="5" customWidth="1"/>
    <col min="10" max="10" width="5.7109375" style="5" customWidth="1"/>
    <col min="11" max="14" width="5.8515625" style="5" customWidth="1"/>
    <col min="15" max="15" width="5.7109375" style="5" customWidth="1"/>
    <col min="16" max="16" width="6.00390625" style="5" customWidth="1"/>
    <col min="17" max="17" width="5.140625" style="5" customWidth="1"/>
    <col min="18" max="18" width="4.7109375" style="5" customWidth="1"/>
    <col min="19" max="20" width="5.7109375" style="5" customWidth="1"/>
    <col min="21" max="21" width="6.28125" style="5" customWidth="1"/>
    <col min="22" max="22" width="5.140625" style="5" customWidth="1"/>
    <col min="23" max="23" width="6.28125" style="5" customWidth="1"/>
    <col min="24" max="25" width="4.7109375" style="5" customWidth="1"/>
    <col min="26" max="26" width="6.00390625" style="5" customWidth="1"/>
    <col min="27" max="28" width="5.8515625" style="5" customWidth="1"/>
    <col min="29" max="30" width="5.7109375" style="5" customWidth="1"/>
    <col min="31" max="31" width="6.140625" style="5" customWidth="1"/>
    <col min="32" max="32" width="5.7109375" style="5" customWidth="1"/>
    <col min="33" max="33" width="6.7109375" style="6" customWidth="1"/>
    <col min="34" max="59" width="9.140625" style="7" customWidth="1"/>
    <col min="60" max="60" width="11.7109375" style="7" customWidth="1"/>
    <col min="61" max="16384" width="9.140625" style="7" customWidth="1"/>
  </cols>
  <sheetData>
    <row r="1" spans="1:32" ht="12.75" customHeight="1">
      <c r="A1" s="54" t="s">
        <v>380</v>
      </c>
      <c r="B1" s="17"/>
      <c r="C1" s="8"/>
      <c r="D1" s="2"/>
      <c r="E1" s="15"/>
      <c r="I1" s="5" t="s">
        <v>480</v>
      </c>
      <c r="J1" s="5" t="s">
        <v>480</v>
      </c>
      <c r="K1" s="5" t="s">
        <v>480</v>
      </c>
      <c r="L1" s="5" t="s">
        <v>480</v>
      </c>
      <c r="M1" s="5" t="s">
        <v>480</v>
      </c>
      <c r="N1" s="5" t="s">
        <v>480</v>
      </c>
      <c r="O1" s="5" t="s">
        <v>480</v>
      </c>
      <c r="P1" s="5" t="s">
        <v>480</v>
      </c>
      <c r="R1" s="5" t="s">
        <v>487</v>
      </c>
      <c r="S1" s="5" t="s">
        <v>487</v>
      </c>
      <c r="T1" s="5" t="s">
        <v>487</v>
      </c>
      <c r="U1" s="5" t="s">
        <v>487</v>
      </c>
      <c r="V1" s="5" t="s">
        <v>487</v>
      </c>
      <c r="W1" s="5" t="s">
        <v>487</v>
      </c>
      <c r="X1" s="5" t="s">
        <v>487</v>
      </c>
      <c r="Y1" s="5" t="s">
        <v>487</v>
      </c>
      <c r="Z1" s="5" t="s">
        <v>494</v>
      </c>
      <c r="AA1" s="5" t="s">
        <v>494</v>
      </c>
      <c r="AB1" s="5" t="s">
        <v>494</v>
      </c>
      <c r="AC1" s="5" t="s">
        <v>494</v>
      </c>
      <c r="AD1" s="5" t="s">
        <v>494</v>
      </c>
      <c r="AE1" s="5" t="s">
        <v>494</v>
      </c>
      <c r="AF1" s="5" t="s">
        <v>494</v>
      </c>
    </row>
    <row r="2" spans="1:33" ht="12.75" customHeight="1">
      <c r="A2" s="54" t="s">
        <v>0</v>
      </c>
      <c r="B2" s="17"/>
      <c r="C2" s="8"/>
      <c r="D2" s="2"/>
      <c r="E2" s="15"/>
      <c r="I2" s="5" t="s">
        <v>481</v>
      </c>
      <c r="J2" s="5" t="s">
        <v>482</v>
      </c>
      <c r="K2" s="5" t="s">
        <v>483</v>
      </c>
      <c r="L2" s="5" t="s">
        <v>484</v>
      </c>
      <c r="M2" s="5" t="s">
        <v>485</v>
      </c>
      <c r="N2" s="5" t="s">
        <v>1</v>
      </c>
      <c r="O2" s="5" t="s">
        <v>486</v>
      </c>
      <c r="P2" s="5" t="s">
        <v>2</v>
      </c>
      <c r="Q2" s="5" t="s">
        <v>3</v>
      </c>
      <c r="R2" s="5" t="s">
        <v>488</v>
      </c>
      <c r="S2" s="5" t="s">
        <v>489</v>
      </c>
      <c r="T2" s="5" t="s">
        <v>490</v>
      </c>
      <c r="U2" s="5" t="s">
        <v>491</v>
      </c>
      <c r="V2" s="5" t="s">
        <v>492</v>
      </c>
      <c r="W2" s="5" t="s">
        <v>484</v>
      </c>
      <c r="X2" s="5" t="s">
        <v>493</v>
      </c>
      <c r="Y2" s="5" t="s">
        <v>535</v>
      </c>
      <c r="Z2" s="5" t="s">
        <v>495</v>
      </c>
      <c r="AA2" s="5" t="s">
        <v>496</v>
      </c>
      <c r="AB2" s="5" t="s">
        <v>497</v>
      </c>
      <c r="AC2" s="5" t="s">
        <v>498</v>
      </c>
      <c r="AD2" s="5" t="s">
        <v>499</v>
      </c>
      <c r="AE2" s="5" t="s">
        <v>500</v>
      </c>
      <c r="AF2" s="5" t="s">
        <v>501</v>
      </c>
      <c r="AG2" s="6" t="s">
        <v>4</v>
      </c>
    </row>
    <row r="3" spans="1:5" ht="12.75" customHeight="1">
      <c r="A3" s="55"/>
      <c r="B3" s="17"/>
      <c r="C3" s="8"/>
      <c r="D3" s="1"/>
      <c r="E3" s="22"/>
    </row>
    <row r="4" spans="1:5" ht="12.75" customHeight="1">
      <c r="A4" s="54"/>
      <c r="B4" s="17"/>
      <c r="C4" s="8"/>
      <c r="D4" s="1"/>
      <c r="E4" s="9"/>
    </row>
    <row r="5" spans="1:32" ht="12.75" customHeight="1">
      <c r="A5" s="56"/>
      <c r="B5" s="17" t="s">
        <v>5</v>
      </c>
      <c r="C5" s="3"/>
      <c r="D5" s="1"/>
      <c r="E5" s="40">
        <v>2009</v>
      </c>
      <c r="F5" s="10" t="s">
        <v>6</v>
      </c>
      <c r="G5" s="10" t="s">
        <v>7</v>
      </c>
      <c r="H5" s="10" t="s">
        <v>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>
      <c r="A6" s="57" t="s">
        <v>9</v>
      </c>
      <c r="B6" s="68" t="s">
        <v>9</v>
      </c>
      <c r="C6" s="11" t="s">
        <v>10</v>
      </c>
      <c r="D6" s="11" t="s">
        <v>11</v>
      </c>
      <c r="E6" s="48" t="s">
        <v>12</v>
      </c>
      <c r="F6" s="12" t="s">
        <v>511</v>
      </c>
      <c r="G6" s="12" t="s">
        <v>13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 customHeight="1">
      <c r="A7" s="56"/>
      <c r="B7" s="17"/>
      <c r="C7" s="3"/>
      <c r="D7" s="2" t="s">
        <v>14</v>
      </c>
      <c r="E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 customHeight="1">
      <c r="A8" s="56"/>
      <c r="B8" s="17"/>
      <c r="C8" s="3"/>
      <c r="D8" s="2"/>
      <c r="E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.75" customHeight="1">
      <c r="A9" s="56"/>
      <c r="B9" s="17"/>
      <c r="C9" s="3"/>
      <c r="D9" s="2" t="s">
        <v>377</v>
      </c>
      <c r="E9" s="1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ht="12.75" customHeight="1">
      <c r="A10" s="56" t="s">
        <v>378</v>
      </c>
      <c r="B10" s="17" t="s">
        <v>16</v>
      </c>
      <c r="C10" s="3">
        <v>1</v>
      </c>
      <c r="D10" s="1" t="s">
        <v>379</v>
      </c>
      <c r="E10" s="15">
        <v>454500</v>
      </c>
      <c r="F10" s="4">
        <v>45000</v>
      </c>
      <c r="G10" s="4">
        <v>32000</v>
      </c>
      <c r="H10" s="4">
        <f>SUM(E10)-(F10+G10)</f>
        <v>377500</v>
      </c>
      <c r="I10" s="4"/>
      <c r="J10" s="4"/>
      <c r="K10" s="4"/>
      <c r="L10" s="4"/>
      <c r="M10" s="4"/>
      <c r="N10" s="4"/>
      <c r="O10" s="4">
        <v>12</v>
      </c>
      <c r="P10" s="4">
        <v>180</v>
      </c>
      <c r="Q10" s="4"/>
      <c r="R10" s="4">
        <v>20</v>
      </c>
      <c r="S10" s="4"/>
      <c r="T10" s="4"/>
      <c r="U10" s="4">
        <v>100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>SUM(I10:AF10)</f>
        <v>312</v>
      </c>
    </row>
    <row r="11" spans="1:33" ht="12.75" customHeight="1">
      <c r="A11" s="56" t="s">
        <v>382</v>
      </c>
      <c r="B11" s="17" t="s">
        <v>16</v>
      </c>
      <c r="C11" s="3">
        <v>1</v>
      </c>
      <c r="D11" s="1" t="s">
        <v>383</v>
      </c>
      <c r="E11" s="15">
        <v>575000</v>
      </c>
      <c r="F11" s="4">
        <v>30000</v>
      </c>
      <c r="G11" s="4">
        <v>68000</v>
      </c>
      <c r="H11" s="4">
        <f>SUM(E11)-(F11+G11)</f>
        <v>477000</v>
      </c>
      <c r="I11" s="4">
        <v>40</v>
      </c>
      <c r="J11" s="4"/>
      <c r="K11" s="4"/>
      <c r="L11" s="4"/>
      <c r="M11" s="4">
        <v>280</v>
      </c>
      <c r="N11" s="4">
        <v>20</v>
      </c>
      <c r="O11" s="4">
        <v>7</v>
      </c>
      <c r="P11" s="4"/>
      <c r="Q11" s="4"/>
      <c r="R11" s="4"/>
      <c r="S11" s="4"/>
      <c r="T11" s="4"/>
      <c r="U11" s="4">
        <v>10</v>
      </c>
      <c r="V11" s="4"/>
      <c r="W11" s="4">
        <v>15</v>
      </c>
      <c r="X11" s="4"/>
      <c r="Y11" s="4"/>
      <c r="Z11" s="4"/>
      <c r="AA11" s="4"/>
      <c r="AB11" s="4"/>
      <c r="AC11" s="4"/>
      <c r="AD11" s="4"/>
      <c r="AE11" s="4"/>
      <c r="AF11" s="4"/>
      <c r="AG11" s="4">
        <f>SUM(I11:AF11)</f>
        <v>372</v>
      </c>
    </row>
    <row r="12" spans="1:33" ht="12.75" customHeight="1">
      <c r="A12" s="56" t="s">
        <v>381</v>
      </c>
      <c r="B12" s="17" t="s">
        <v>16</v>
      </c>
      <c r="C12" s="3">
        <v>1</v>
      </c>
      <c r="D12" s="1" t="s">
        <v>384</v>
      </c>
      <c r="E12" s="15">
        <v>252000</v>
      </c>
      <c r="F12" s="4">
        <v>24000</v>
      </c>
      <c r="G12" s="4">
        <v>16000</v>
      </c>
      <c r="H12" s="4">
        <f>SUM(E12)-(F12+G12)</f>
        <v>212000</v>
      </c>
      <c r="I12" s="4"/>
      <c r="J12" s="4"/>
      <c r="K12" s="4"/>
      <c r="L12" s="4"/>
      <c r="M12" s="4"/>
      <c r="N12" s="4"/>
      <c r="O12" s="4">
        <v>4</v>
      </c>
      <c r="P12" s="4">
        <v>80</v>
      </c>
      <c r="Q12" s="4"/>
      <c r="R12" s="4">
        <v>46</v>
      </c>
      <c r="S12" s="4"/>
      <c r="T12" s="4"/>
      <c r="U12" s="4"/>
      <c r="V12" s="4">
        <v>200</v>
      </c>
      <c r="W12" s="4">
        <v>30</v>
      </c>
      <c r="X12" s="4">
        <v>40</v>
      </c>
      <c r="Y12" s="4"/>
      <c r="Z12" s="4"/>
      <c r="AA12" s="4"/>
      <c r="AB12" s="4"/>
      <c r="AC12" s="4"/>
      <c r="AD12" s="4"/>
      <c r="AE12" s="4"/>
      <c r="AF12" s="4"/>
      <c r="AG12" s="4">
        <f>SUM(I12:AF12)</f>
        <v>400</v>
      </c>
    </row>
    <row r="13" spans="1:32" ht="12.75" customHeight="1">
      <c r="A13" s="56"/>
      <c r="B13" s="17"/>
      <c r="C13" s="3"/>
      <c r="D13" s="1"/>
      <c r="E13" s="1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56"/>
      <c r="B14" s="17"/>
      <c r="C14" s="3"/>
      <c r="D14" s="2" t="s">
        <v>385</v>
      </c>
      <c r="E14" s="15">
        <f>SUM(E10:E13)</f>
        <v>1281500</v>
      </c>
      <c r="F14" s="15">
        <f>SUM(F10:F13)</f>
        <v>99000</v>
      </c>
      <c r="G14" s="15">
        <f>SUM(G10:G13)</f>
        <v>116000</v>
      </c>
      <c r="H14" s="15">
        <f>SUM(H10:H13)</f>
        <v>1066500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56"/>
      <c r="B15" s="17"/>
      <c r="C15" s="3"/>
      <c r="D15" s="2"/>
      <c r="E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56"/>
      <c r="B16" s="17"/>
      <c r="C16" s="3"/>
      <c r="D16" s="2" t="s">
        <v>15</v>
      </c>
      <c r="E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3" ht="12.75" customHeight="1">
      <c r="A17" s="58" t="s">
        <v>350</v>
      </c>
      <c r="B17" s="41" t="s">
        <v>16</v>
      </c>
      <c r="C17" s="3">
        <v>1</v>
      </c>
      <c r="D17" s="37" t="s">
        <v>581</v>
      </c>
      <c r="E17" s="52">
        <v>2815000</v>
      </c>
      <c r="F17" s="4">
        <v>2015000</v>
      </c>
      <c r="G17" s="4">
        <v>800000</v>
      </c>
      <c r="H17" s="4">
        <f aca="true" t="shared" si="0" ref="H17:H34">SUM(E17)-(F17+G17)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100</v>
      </c>
      <c r="AB17" s="4">
        <v>500</v>
      </c>
      <c r="AC17" s="4"/>
      <c r="AD17" s="4"/>
      <c r="AE17" s="4"/>
      <c r="AF17" s="4"/>
      <c r="AG17" s="4">
        <f aca="true" t="shared" si="1" ref="AG17:AG36">SUM(I17:AF17)</f>
        <v>600</v>
      </c>
    </row>
    <row r="18" spans="1:33" ht="12.75" customHeight="1">
      <c r="A18" s="58" t="s">
        <v>17</v>
      </c>
      <c r="B18" s="41" t="s">
        <v>16</v>
      </c>
      <c r="C18" s="3">
        <v>1</v>
      </c>
      <c r="D18" s="37" t="s">
        <v>18</v>
      </c>
      <c r="E18" s="52">
        <v>277000</v>
      </c>
      <c r="F18" s="4">
        <v>11000</v>
      </c>
      <c r="G18" s="4">
        <v>37000</v>
      </c>
      <c r="H18" s="4">
        <f t="shared" si="0"/>
        <v>229000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>
        <v>156</v>
      </c>
      <c r="AD18" s="4"/>
      <c r="AE18" s="4"/>
      <c r="AF18" s="4"/>
      <c r="AG18" s="4">
        <f t="shared" si="1"/>
        <v>156</v>
      </c>
    </row>
    <row r="19" spans="1:33" ht="12.75" customHeight="1">
      <c r="A19" s="58" t="s">
        <v>351</v>
      </c>
      <c r="B19" s="41" t="s">
        <v>16</v>
      </c>
      <c r="C19" s="3">
        <v>1</v>
      </c>
      <c r="D19" s="37" t="s">
        <v>363</v>
      </c>
      <c r="E19" s="52">
        <v>351000</v>
      </c>
      <c r="F19" s="4">
        <v>37000</v>
      </c>
      <c r="G19" s="4">
        <v>24000</v>
      </c>
      <c r="H19" s="4">
        <f t="shared" si="0"/>
        <v>290000</v>
      </c>
      <c r="I19" s="4"/>
      <c r="J19" s="4"/>
      <c r="K19" s="4"/>
      <c r="L19" s="4"/>
      <c r="M19" s="4"/>
      <c r="N19" s="4"/>
      <c r="O19" s="4"/>
      <c r="P19" s="4">
        <v>128</v>
      </c>
      <c r="Q19" s="4"/>
      <c r="R19" s="4">
        <v>80</v>
      </c>
      <c r="S19" s="4"/>
      <c r="T19" s="4"/>
      <c r="U19" s="4"/>
      <c r="V19" s="4">
        <v>260</v>
      </c>
      <c r="W19" s="4">
        <v>40</v>
      </c>
      <c r="X19" s="4">
        <v>60</v>
      </c>
      <c r="Y19" s="4"/>
      <c r="Z19" s="4"/>
      <c r="AA19" s="4"/>
      <c r="AB19" s="4"/>
      <c r="AC19" s="4"/>
      <c r="AD19" s="4"/>
      <c r="AE19" s="4"/>
      <c r="AF19" s="4"/>
      <c r="AG19" s="4">
        <f t="shared" si="1"/>
        <v>568</v>
      </c>
    </row>
    <row r="20" spans="1:33" ht="12.75" customHeight="1">
      <c r="A20" s="58" t="s">
        <v>136</v>
      </c>
      <c r="B20" s="41" t="s">
        <v>16</v>
      </c>
      <c r="C20" s="3">
        <v>1</v>
      </c>
      <c r="D20" s="37" t="s">
        <v>364</v>
      </c>
      <c r="E20" s="52">
        <v>1434550</v>
      </c>
      <c r="F20" s="4">
        <v>89500</v>
      </c>
      <c r="G20" s="4">
        <v>77500</v>
      </c>
      <c r="H20" s="4">
        <f t="shared" si="0"/>
        <v>1267550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250</v>
      </c>
      <c r="AA20" s="4"/>
      <c r="AB20" s="4"/>
      <c r="AC20" s="4"/>
      <c r="AD20" s="4"/>
      <c r="AE20" s="4"/>
      <c r="AF20" s="4">
        <v>150</v>
      </c>
      <c r="AG20" s="4">
        <f t="shared" si="1"/>
        <v>400</v>
      </c>
    </row>
    <row r="21" spans="1:33" ht="12.75" customHeight="1">
      <c r="A21" s="58" t="s">
        <v>352</v>
      </c>
      <c r="B21" s="41" t="s">
        <v>16</v>
      </c>
      <c r="C21" s="3">
        <v>1</v>
      </c>
      <c r="D21" s="37" t="s">
        <v>365</v>
      </c>
      <c r="E21" s="52">
        <v>13221000</v>
      </c>
      <c r="F21" s="4">
        <v>1104000</v>
      </c>
      <c r="G21" s="4">
        <v>450000</v>
      </c>
      <c r="H21" s="4">
        <f t="shared" si="0"/>
        <v>11667000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300</v>
      </c>
      <c r="AB21" s="4"/>
      <c r="AC21" s="4">
        <v>200</v>
      </c>
      <c r="AD21" s="4">
        <v>400</v>
      </c>
      <c r="AE21" s="4">
        <v>486</v>
      </c>
      <c r="AF21" s="4">
        <v>1004</v>
      </c>
      <c r="AG21" s="4">
        <f t="shared" si="1"/>
        <v>2390</v>
      </c>
    </row>
    <row r="22" spans="1:33" ht="12.75" customHeight="1">
      <c r="A22" s="58" t="s">
        <v>353</v>
      </c>
      <c r="B22" s="41" t="s">
        <v>16</v>
      </c>
      <c r="C22" s="3">
        <v>1</v>
      </c>
      <c r="D22" s="37" t="s">
        <v>366</v>
      </c>
      <c r="E22" s="52">
        <v>1503000</v>
      </c>
      <c r="F22" s="4">
        <v>162000</v>
      </c>
      <c r="G22" s="4">
        <v>99000</v>
      </c>
      <c r="H22" s="4">
        <f t="shared" si="0"/>
        <v>1242000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900</v>
      </c>
      <c r="U22" s="4"/>
      <c r="V22" s="4"/>
      <c r="W22" s="4">
        <v>40</v>
      </c>
      <c r="X22" s="4"/>
      <c r="Y22" s="4"/>
      <c r="Z22" s="4">
        <v>200</v>
      </c>
      <c r="AA22" s="4">
        <v>40</v>
      </c>
      <c r="AB22" s="4"/>
      <c r="AC22" s="4"/>
      <c r="AD22" s="4"/>
      <c r="AE22" s="4">
        <v>400</v>
      </c>
      <c r="AF22" s="4"/>
      <c r="AG22" s="4">
        <f t="shared" si="1"/>
        <v>1580</v>
      </c>
    </row>
    <row r="23" spans="1:33" ht="12.75" customHeight="1">
      <c r="A23" s="58" t="s">
        <v>19</v>
      </c>
      <c r="B23" s="41" t="s">
        <v>16</v>
      </c>
      <c r="C23" s="3">
        <v>1</v>
      </c>
      <c r="D23" s="37" t="s">
        <v>20</v>
      </c>
      <c r="E23" s="52">
        <v>461000</v>
      </c>
      <c r="F23" s="4">
        <v>19000</v>
      </c>
      <c r="G23" s="4">
        <v>68260</v>
      </c>
      <c r="H23" s="4">
        <f t="shared" si="0"/>
        <v>373740</v>
      </c>
      <c r="I23" s="4"/>
      <c r="J23" s="4"/>
      <c r="K23" s="4"/>
      <c r="L23" s="4">
        <v>180</v>
      </c>
      <c r="M23" s="4"/>
      <c r="N23" s="4"/>
      <c r="O23" s="4"/>
      <c r="P23" s="4"/>
      <c r="Q23" s="4"/>
      <c r="R23" s="4"/>
      <c r="S23" s="4">
        <v>180</v>
      </c>
      <c r="T23" s="4"/>
      <c r="U23" s="4"/>
      <c r="V23" s="4"/>
      <c r="W23" s="4">
        <v>30</v>
      </c>
      <c r="X23" s="4"/>
      <c r="Y23" s="4"/>
      <c r="Z23" s="4">
        <v>176</v>
      </c>
      <c r="AA23" s="4"/>
      <c r="AB23" s="4"/>
      <c r="AC23" s="4"/>
      <c r="AD23" s="4"/>
      <c r="AE23" s="4"/>
      <c r="AF23" s="4"/>
      <c r="AG23" s="4">
        <f t="shared" si="1"/>
        <v>566</v>
      </c>
    </row>
    <row r="24" spans="1:33" ht="12.75" customHeight="1">
      <c r="A24" s="58" t="s">
        <v>21</v>
      </c>
      <c r="B24" s="41" t="s">
        <v>16</v>
      </c>
      <c r="C24" s="3">
        <v>1</v>
      </c>
      <c r="D24" s="37" t="s">
        <v>22</v>
      </c>
      <c r="E24" s="52">
        <v>1764000</v>
      </c>
      <c r="F24" s="4">
        <v>212000</v>
      </c>
      <c r="G24" s="4">
        <v>92000</v>
      </c>
      <c r="H24" s="4">
        <f t="shared" si="0"/>
        <v>1460000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100</v>
      </c>
      <c r="V24" s="4"/>
      <c r="W24" s="4"/>
      <c r="X24" s="4"/>
      <c r="Y24" s="4"/>
      <c r="Z24" s="4">
        <v>150</v>
      </c>
      <c r="AA24" s="4">
        <v>56</v>
      </c>
      <c r="AB24" s="4"/>
      <c r="AC24" s="4"/>
      <c r="AD24" s="4"/>
      <c r="AE24" s="4">
        <v>100</v>
      </c>
      <c r="AF24" s="4"/>
      <c r="AG24" s="4">
        <f t="shared" si="1"/>
        <v>406</v>
      </c>
    </row>
    <row r="25" spans="1:33" ht="12.75" customHeight="1">
      <c r="A25" s="58" t="s">
        <v>23</v>
      </c>
      <c r="B25" s="41" t="s">
        <v>16</v>
      </c>
      <c r="C25" s="3">
        <v>1</v>
      </c>
      <c r="D25" s="37" t="s">
        <v>24</v>
      </c>
      <c r="E25" s="52">
        <v>858000</v>
      </c>
      <c r="F25" s="4">
        <v>13000</v>
      </c>
      <c r="G25" s="4">
        <v>138000</v>
      </c>
      <c r="H25" s="4">
        <f t="shared" si="0"/>
        <v>707000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500</v>
      </c>
      <c r="AD25" s="4">
        <v>500</v>
      </c>
      <c r="AE25" s="4"/>
      <c r="AF25" s="4"/>
      <c r="AG25" s="4">
        <f t="shared" si="1"/>
        <v>1000</v>
      </c>
    </row>
    <row r="26" spans="1:33" ht="12.75" customHeight="1">
      <c r="A26" s="58" t="s">
        <v>354</v>
      </c>
      <c r="B26" s="41" t="s">
        <v>16</v>
      </c>
      <c r="C26" s="3">
        <v>1</v>
      </c>
      <c r="D26" s="37" t="s">
        <v>367</v>
      </c>
      <c r="E26" s="52">
        <v>494000</v>
      </c>
      <c r="F26" s="4">
        <v>24000</v>
      </c>
      <c r="G26" s="4">
        <v>62000</v>
      </c>
      <c r="H26" s="4">
        <f t="shared" si="0"/>
        <v>408000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v>300</v>
      </c>
      <c r="AC26" s="4"/>
      <c r="AD26" s="4">
        <v>400</v>
      </c>
      <c r="AE26" s="4"/>
      <c r="AF26" s="4"/>
      <c r="AG26" s="4">
        <f t="shared" si="1"/>
        <v>700</v>
      </c>
    </row>
    <row r="27" spans="1:33" ht="12.75" customHeight="1">
      <c r="A27" s="58" t="s">
        <v>355</v>
      </c>
      <c r="B27" s="41" t="s">
        <v>16</v>
      </c>
      <c r="C27" s="3">
        <v>1</v>
      </c>
      <c r="D27" s="37" t="s">
        <v>368</v>
      </c>
      <c r="E27" s="52">
        <v>221000</v>
      </c>
      <c r="F27" s="4">
        <v>151000</v>
      </c>
      <c r="G27" s="4">
        <v>70000</v>
      </c>
      <c r="H27" s="4">
        <f t="shared" si="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300</v>
      </c>
      <c r="AG27" s="4">
        <f t="shared" si="1"/>
        <v>300</v>
      </c>
    </row>
    <row r="28" spans="1:33" ht="12.75" customHeight="1">
      <c r="A28" s="58" t="s">
        <v>356</v>
      </c>
      <c r="B28" s="41" t="s">
        <v>16</v>
      </c>
      <c r="C28" s="3">
        <v>1</v>
      </c>
      <c r="D28" s="37" t="s">
        <v>369</v>
      </c>
      <c r="E28" s="52">
        <v>225000</v>
      </c>
      <c r="F28" s="4">
        <v>21000</v>
      </c>
      <c r="G28" s="4">
        <v>204000</v>
      </c>
      <c r="H28" s="4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80</v>
      </c>
      <c r="AC28" s="4">
        <v>600</v>
      </c>
      <c r="AD28" s="4"/>
      <c r="AE28" s="4"/>
      <c r="AF28" s="4"/>
      <c r="AG28" s="4">
        <f t="shared" si="1"/>
        <v>680</v>
      </c>
    </row>
    <row r="29" spans="1:33" ht="12.75" customHeight="1">
      <c r="A29" s="58" t="s">
        <v>357</v>
      </c>
      <c r="B29" s="41" t="s">
        <v>16</v>
      </c>
      <c r="C29" s="3">
        <v>1</v>
      </c>
      <c r="D29" s="37" t="s">
        <v>370</v>
      </c>
      <c r="E29" s="52">
        <v>556000</v>
      </c>
      <c r="F29" s="4">
        <v>54100</v>
      </c>
      <c r="G29" s="4">
        <v>43300</v>
      </c>
      <c r="H29" s="4">
        <f t="shared" si="0"/>
        <v>458600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v>100</v>
      </c>
      <c r="AA29" s="4"/>
      <c r="AB29" s="4">
        <v>100</v>
      </c>
      <c r="AC29" s="4"/>
      <c r="AD29" s="4"/>
      <c r="AE29" s="4">
        <v>80</v>
      </c>
      <c r="AF29" s="4"/>
      <c r="AG29" s="4">
        <f t="shared" si="1"/>
        <v>280</v>
      </c>
    </row>
    <row r="30" spans="1:33" ht="12.75" customHeight="1">
      <c r="A30" s="58" t="s">
        <v>358</v>
      </c>
      <c r="B30" s="41" t="s">
        <v>16</v>
      </c>
      <c r="C30" s="3">
        <v>1</v>
      </c>
      <c r="D30" s="37" t="s">
        <v>371</v>
      </c>
      <c r="E30" s="52">
        <v>321000</v>
      </c>
      <c r="F30" s="4">
        <v>252000</v>
      </c>
      <c r="G30" s="4">
        <v>69000</v>
      </c>
      <c r="H30" s="4">
        <f t="shared" si="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200</v>
      </c>
      <c r="AD30" s="4"/>
      <c r="AE30" s="4"/>
      <c r="AF30" s="4"/>
      <c r="AG30" s="4">
        <f t="shared" si="1"/>
        <v>200</v>
      </c>
    </row>
    <row r="31" spans="1:33" ht="12.75" customHeight="1">
      <c r="A31" s="58" t="s">
        <v>359</v>
      </c>
      <c r="B31" s="41" t="s">
        <v>16</v>
      </c>
      <c r="C31" s="3">
        <v>1</v>
      </c>
      <c r="D31" s="37" t="s">
        <v>372</v>
      </c>
      <c r="E31" s="52">
        <v>761250</v>
      </c>
      <c r="F31" s="4">
        <v>55000</v>
      </c>
      <c r="G31" s="4">
        <v>75000</v>
      </c>
      <c r="H31" s="4">
        <f t="shared" si="0"/>
        <v>631250</v>
      </c>
      <c r="I31" s="4">
        <v>10</v>
      </c>
      <c r="J31" s="4"/>
      <c r="K31" s="4"/>
      <c r="L31" s="4">
        <v>250</v>
      </c>
      <c r="M31" s="4"/>
      <c r="N31" s="4"/>
      <c r="O31" s="4">
        <v>20</v>
      </c>
      <c r="P31" s="4">
        <v>250</v>
      </c>
      <c r="Q31" s="4"/>
      <c r="R31" s="4"/>
      <c r="S31" s="4"/>
      <c r="T31" s="4"/>
      <c r="U31" s="4"/>
      <c r="V31" s="4"/>
      <c r="W31" s="4">
        <v>24</v>
      </c>
      <c r="X31" s="4"/>
      <c r="Y31" s="4"/>
      <c r="Z31" s="4"/>
      <c r="AA31" s="4"/>
      <c r="AB31" s="4"/>
      <c r="AC31" s="4"/>
      <c r="AD31" s="4"/>
      <c r="AE31" s="4"/>
      <c r="AF31" s="4"/>
      <c r="AG31" s="4">
        <f t="shared" si="1"/>
        <v>554</v>
      </c>
    </row>
    <row r="32" spans="1:33" ht="12.75" customHeight="1">
      <c r="A32" s="58" t="s">
        <v>360</v>
      </c>
      <c r="B32" s="41" t="s">
        <v>16</v>
      </c>
      <c r="C32" s="3">
        <v>1</v>
      </c>
      <c r="D32" s="37" t="s">
        <v>373</v>
      </c>
      <c r="E32" s="52">
        <v>184000</v>
      </c>
      <c r="F32" s="4">
        <v>165200</v>
      </c>
      <c r="G32" s="4">
        <v>18800</v>
      </c>
      <c r="H32" s="4">
        <f t="shared" si="0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f t="shared" si="1"/>
        <v>0</v>
      </c>
    </row>
    <row r="33" spans="1:33" ht="12.75" customHeight="1">
      <c r="A33" s="58" t="s">
        <v>361</v>
      </c>
      <c r="B33" s="41" t="s">
        <v>16</v>
      </c>
      <c r="C33" s="3">
        <v>1</v>
      </c>
      <c r="D33" s="37" t="s">
        <v>374</v>
      </c>
      <c r="E33" s="52">
        <v>270000</v>
      </c>
      <c r="F33" s="4">
        <v>20000</v>
      </c>
      <c r="G33" s="4">
        <v>26000</v>
      </c>
      <c r="H33" s="4">
        <f t="shared" si="0"/>
        <v>224000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240</v>
      </c>
      <c r="U33" s="4"/>
      <c r="V33" s="4"/>
      <c r="W33" s="4">
        <v>40</v>
      </c>
      <c r="X33" s="4"/>
      <c r="Y33" s="4"/>
      <c r="Z33" s="4">
        <v>100</v>
      </c>
      <c r="AA33" s="4"/>
      <c r="AB33" s="4"/>
      <c r="AC33" s="4"/>
      <c r="AD33" s="4"/>
      <c r="AE33" s="4">
        <v>100</v>
      </c>
      <c r="AF33" s="4"/>
      <c r="AG33" s="4">
        <f t="shared" si="1"/>
        <v>480</v>
      </c>
    </row>
    <row r="34" spans="1:33" ht="12.75" customHeight="1">
      <c r="A34" s="58" t="s">
        <v>362</v>
      </c>
      <c r="B34" s="41" t="s">
        <v>16</v>
      </c>
      <c r="C34" s="3">
        <v>1</v>
      </c>
      <c r="D34" s="37" t="s">
        <v>375</v>
      </c>
      <c r="E34" s="52">
        <v>198000</v>
      </c>
      <c r="F34" s="4">
        <v>165000</v>
      </c>
      <c r="G34" s="4">
        <v>33000</v>
      </c>
      <c r="H34" s="4">
        <f t="shared" si="0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20</v>
      </c>
      <c r="AB34" s="4"/>
      <c r="AC34" s="4"/>
      <c r="AD34" s="4"/>
      <c r="AE34" s="4"/>
      <c r="AF34" s="4">
        <v>200</v>
      </c>
      <c r="AG34" s="4">
        <f t="shared" si="1"/>
        <v>220</v>
      </c>
    </row>
    <row r="35" spans="1:33" ht="12.75" customHeight="1">
      <c r="A35" s="58" t="s">
        <v>582</v>
      </c>
      <c r="B35" s="41"/>
      <c r="C35" s="3"/>
      <c r="D35" s="37" t="s">
        <v>583</v>
      </c>
      <c r="E35" s="5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v>300</v>
      </c>
      <c r="AC35" s="4"/>
      <c r="AD35" s="4">
        <v>343</v>
      </c>
      <c r="AE35" s="4"/>
      <c r="AF35" s="4"/>
      <c r="AG35" s="4">
        <f t="shared" si="1"/>
        <v>643</v>
      </c>
    </row>
    <row r="36" spans="1:33" ht="12.75" customHeight="1">
      <c r="A36" s="58"/>
      <c r="B36" s="41"/>
      <c r="C36" s="3"/>
      <c r="D36" s="37" t="s">
        <v>598</v>
      </c>
      <c r="E36" s="52"/>
      <c r="I36" s="4"/>
      <c r="J36" s="4"/>
      <c r="K36" s="4"/>
      <c r="L36" s="4"/>
      <c r="M36" s="4"/>
      <c r="N36" s="4">
        <v>1200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f t="shared" si="1"/>
        <v>1200</v>
      </c>
    </row>
    <row r="37" spans="1:32" ht="12.75" customHeight="1">
      <c r="A37" s="58"/>
      <c r="B37" s="17"/>
      <c r="C37" s="3"/>
      <c r="D37" s="37"/>
      <c r="E37" s="1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>
      <c r="A38" s="58"/>
      <c r="B38" s="17"/>
      <c r="C38" s="3"/>
      <c r="D38" s="39" t="s">
        <v>376</v>
      </c>
      <c r="E38" s="15">
        <f>SUM(E17:E37)</f>
        <v>25914800</v>
      </c>
      <c r="F38" s="15">
        <f>SUM(F17:F37)</f>
        <v>4569800</v>
      </c>
      <c r="G38" s="15">
        <f>SUM(G17:G37)</f>
        <v>2386860</v>
      </c>
      <c r="H38" s="15">
        <f>SUM(H17:H37)</f>
        <v>18958140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>
      <c r="A39" s="58"/>
      <c r="B39" s="17"/>
      <c r="C39" s="3"/>
      <c r="D39" s="37"/>
      <c r="E39" s="1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>
      <c r="A40" s="56"/>
      <c r="B40" s="17"/>
      <c r="C40" s="3"/>
      <c r="D40" s="2" t="s">
        <v>25</v>
      </c>
      <c r="E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3" ht="12.75" customHeight="1">
      <c r="A41" s="56" t="s">
        <v>26</v>
      </c>
      <c r="B41" s="41" t="s">
        <v>16</v>
      </c>
      <c r="C41" s="13" t="s">
        <v>27</v>
      </c>
      <c r="D41" s="14" t="s">
        <v>28</v>
      </c>
      <c r="E41" s="15">
        <v>504000</v>
      </c>
      <c r="F41" s="4">
        <v>14000</v>
      </c>
      <c r="G41" s="4">
        <v>73300</v>
      </c>
      <c r="H41" s="4">
        <f>SUM(E41)-(F41+G41)</f>
        <v>416700</v>
      </c>
      <c r="I41" s="4">
        <v>16</v>
      </c>
      <c r="J41" s="4"/>
      <c r="K41" s="4"/>
      <c r="L41" s="4"/>
      <c r="M41" s="4">
        <v>400</v>
      </c>
      <c r="N41" s="4"/>
      <c r="O41" s="4">
        <v>16</v>
      </c>
      <c r="P41" s="4"/>
      <c r="Q41" s="4"/>
      <c r="R41" s="4"/>
      <c r="S41" s="4"/>
      <c r="T41" s="4"/>
      <c r="U41" s="4"/>
      <c r="V41" s="4"/>
      <c r="W41" s="4">
        <v>20</v>
      </c>
      <c r="X41" s="4"/>
      <c r="Y41" s="4"/>
      <c r="Z41" s="4"/>
      <c r="AA41" s="4"/>
      <c r="AB41" s="4"/>
      <c r="AC41" s="4"/>
      <c r="AD41" s="4"/>
      <c r="AE41" s="4"/>
      <c r="AF41" s="4"/>
      <c r="AG41" s="4">
        <f>SUM(I41:AF41)</f>
        <v>452</v>
      </c>
    </row>
    <row r="42" spans="1:33" ht="12.75" customHeight="1">
      <c r="A42" s="59"/>
      <c r="B42" s="41"/>
      <c r="C42" s="16"/>
      <c r="D42" s="14"/>
      <c r="E42" s="1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 customHeight="1">
      <c r="A43" s="54" t="s">
        <v>29</v>
      </c>
      <c r="B43" s="17"/>
      <c r="C43" s="3"/>
      <c r="D43" s="2" t="s">
        <v>30</v>
      </c>
      <c r="E43" s="15">
        <f>SUM(E41:E42)</f>
        <v>504000</v>
      </c>
      <c r="F43" s="15">
        <f>SUM(F41:F42)</f>
        <v>14000</v>
      </c>
      <c r="G43" s="15">
        <f>SUM(G41:G42)</f>
        <v>73300</v>
      </c>
      <c r="H43" s="15">
        <f>SUM(H41:H42)</f>
        <v>416700</v>
      </c>
      <c r="I43" s="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4"/>
    </row>
    <row r="45" spans="1:32" ht="12.75" customHeight="1">
      <c r="A45" s="56"/>
      <c r="B45" s="17"/>
      <c r="C45" s="3"/>
      <c r="D45" s="2" t="s">
        <v>31</v>
      </c>
      <c r="E45" s="1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>
      <c r="A46" s="56"/>
      <c r="B46" s="17"/>
      <c r="C46" s="3"/>
      <c r="D46" s="1"/>
      <c r="E46" s="1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>
      <c r="A47" s="56"/>
      <c r="B47" s="17"/>
      <c r="C47" s="3"/>
      <c r="D47" s="2" t="s">
        <v>32</v>
      </c>
      <c r="E47" s="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3" ht="12.75" customHeight="1">
      <c r="A48" s="56" t="s">
        <v>33</v>
      </c>
      <c r="B48" s="41" t="s">
        <v>16</v>
      </c>
      <c r="C48" s="3">
        <v>1</v>
      </c>
      <c r="D48" s="14" t="s">
        <v>388</v>
      </c>
      <c r="E48" s="15">
        <v>831600</v>
      </c>
      <c r="F48" s="4">
        <v>88560</v>
      </c>
      <c r="G48" s="4">
        <v>55040</v>
      </c>
      <c r="H48" s="4">
        <f>SUM(E48)-(F48+G48)</f>
        <v>688000</v>
      </c>
      <c r="I48" s="4"/>
      <c r="J48" s="4"/>
      <c r="K48" s="4"/>
      <c r="L48" s="4"/>
      <c r="M48" s="4"/>
      <c r="N48" s="4"/>
      <c r="O48" s="4">
        <v>20</v>
      </c>
      <c r="P48" s="4">
        <v>250</v>
      </c>
      <c r="Q48" s="4"/>
      <c r="R48" s="4"/>
      <c r="S48" s="4"/>
      <c r="T48" s="4">
        <v>250</v>
      </c>
      <c r="U48" s="4">
        <v>250</v>
      </c>
      <c r="V48" s="4"/>
      <c r="W48" s="4">
        <v>40</v>
      </c>
      <c r="X48" s="4"/>
      <c r="Y48" s="4"/>
      <c r="Z48" s="4"/>
      <c r="AA48" s="4"/>
      <c r="AB48" s="4"/>
      <c r="AC48" s="4"/>
      <c r="AD48" s="4"/>
      <c r="AE48" s="4"/>
      <c r="AF48" s="4"/>
      <c r="AG48" s="4">
        <f>SUM(I48:AF48)</f>
        <v>810</v>
      </c>
    </row>
    <row r="49" spans="1:33" ht="12.75" customHeight="1">
      <c r="A49" s="56" t="s">
        <v>386</v>
      </c>
      <c r="B49" s="17" t="s">
        <v>16</v>
      </c>
      <c r="C49" s="3">
        <v>1</v>
      </c>
      <c r="D49" s="14" t="s">
        <v>387</v>
      </c>
      <c r="E49" s="15">
        <v>118700</v>
      </c>
      <c r="F49" s="4">
        <v>97160</v>
      </c>
      <c r="G49" s="4">
        <v>21540</v>
      </c>
      <c r="H49" s="4">
        <f>SUM(E49)-(F49+G49)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>
        <v>50</v>
      </c>
      <c r="S49" s="4"/>
      <c r="T49" s="4"/>
      <c r="U49" s="4"/>
      <c r="V49" s="4"/>
      <c r="W49" s="4"/>
      <c r="X49" s="4"/>
      <c r="Y49" s="4">
        <v>30</v>
      </c>
      <c r="Z49" s="4"/>
      <c r="AA49" s="4"/>
      <c r="AB49" s="4"/>
      <c r="AC49" s="4"/>
      <c r="AD49" s="4"/>
      <c r="AE49" s="4"/>
      <c r="AF49" s="4"/>
      <c r="AG49" s="4">
        <f>SUM(I49:AF49)</f>
        <v>80</v>
      </c>
    </row>
    <row r="50" spans="1:32" ht="12.75" customHeight="1">
      <c r="A50" s="56"/>
      <c r="B50" s="41"/>
      <c r="C50" s="3"/>
      <c r="D50" s="1"/>
      <c r="E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3" ht="12.75" customHeight="1">
      <c r="A51" s="54" t="s">
        <v>34</v>
      </c>
      <c r="B51" s="17"/>
      <c r="C51" s="3"/>
      <c r="D51" s="2" t="s">
        <v>35</v>
      </c>
      <c r="E51" s="15">
        <f>SUM(E48:E50)</f>
        <v>950300</v>
      </c>
      <c r="F51" s="15">
        <f>SUM(F48:F50)</f>
        <v>185720</v>
      </c>
      <c r="G51" s="15">
        <f>SUM(G48:G50)</f>
        <v>76580</v>
      </c>
      <c r="H51" s="15">
        <f>SUM(H48:H50)</f>
        <v>688000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2" ht="12.75" customHeight="1">
      <c r="A52" s="56"/>
      <c r="B52" s="17"/>
      <c r="C52" s="3"/>
      <c r="D52" s="1"/>
      <c r="E52" s="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>
      <c r="A53" s="56"/>
      <c r="B53" s="17"/>
      <c r="C53" s="3"/>
      <c r="D53" s="2" t="s">
        <v>36</v>
      </c>
      <c r="E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3" ht="12.75" customHeight="1">
      <c r="A54" s="58" t="s">
        <v>389</v>
      </c>
      <c r="B54" s="17" t="s">
        <v>37</v>
      </c>
      <c r="C54" s="3">
        <v>1</v>
      </c>
      <c r="D54" s="37" t="s">
        <v>392</v>
      </c>
      <c r="E54" s="53">
        <v>242000</v>
      </c>
      <c r="F54" s="4">
        <v>2300</v>
      </c>
      <c r="G54" s="4">
        <v>38000</v>
      </c>
      <c r="H54" s="4">
        <f aca="true" t="shared" si="2" ref="H54:H59">SUM(E54)-(F54+G54)</f>
        <v>201700</v>
      </c>
      <c r="I54" s="4"/>
      <c r="J54" s="4"/>
      <c r="K54" s="4"/>
      <c r="L54" s="4">
        <v>215</v>
      </c>
      <c r="M54" s="4"/>
      <c r="N54" s="4"/>
      <c r="O54" s="4">
        <v>8</v>
      </c>
      <c r="P54" s="4">
        <v>120</v>
      </c>
      <c r="Q54" s="4"/>
      <c r="R54" s="4"/>
      <c r="S54" s="4"/>
      <c r="T54" s="4"/>
      <c r="U54" s="4"/>
      <c r="V54" s="4"/>
      <c r="W54" s="4">
        <v>20</v>
      </c>
      <c r="X54" s="4"/>
      <c r="Y54" s="4"/>
      <c r="Z54" s="4"/>
      <c r="AA54" s="4"/>
      <c r="AB54" s="4"/>
      <c r="AC54" s="4"/>
      <c r="AD54" s="4"/>
      <c r="AE54" s="4"/>
      <c r="AF54" s="4"/>
      <c r="AG54" s="4">
        <f aca="true" t="shared" si="3" ref="AG54:AG59">SUM(I54:AF54)</f>
        <v>363</v>
      </c>
    </row>
    <row r="55" spans="1:33" ht="12.75" customHeight="1">
      <c r="A55" s="58" t="s">
        <v>38</v>
      </c>
      <c r="B55" s="17" t="s">
        <v>16</v>
      </c>
      <c r="C55" s="3">
        <v>1</v>
      </c>
      <c r="D55" s="37" t="s">
        <v>39</v>
      </c>
      <c r="E55" s="53">
        <v>1855000</v>
      </c>
      <c r="F55" s="4">
        <v>273330</v>
      </c>
      <c r="G55" s="4">
        <v>40000</v>
      </c>
      <c r="H55" s="4">
        <f t="shared" si="2"/>
        <v>1541670</v>
      </c>
      <c r="I55" s="4">
        <v>60</v>
      </c>
      <c r="J55" s="4"/>
      <c r="K55" s="4"/>
      <c r="L55" s="4"/>
      <c r="M55" s="4"/>
      <c r="N55" s="4">
        <v>180</v>
      </c>
      <c r="O55" s="4">
        <v>8</v>
      </c>
      <c r="P55" s="4">
        <v>60</v>
      </c>
      <c r="Q55" s="4"/>
      <c r="R55" s="4"/>
      <c r="S55" s="4"/>
      <c r="T55" s="4"/>
      <c r="U55" s="4"/>
      <c r="V55" s="4"/>
      <c r="W55" s="4">
        <v>30</v>
      </c>
      <c r="X55" s="4"/>
      <c r="Y55" s="4"/>
      <c r="Z55" s="4"/>
      <c r="AA55" s="4"/>
      <c r="AB55" s="4"/>
      <c r="AC55" s="4"/>
      <c r="AD55" s="4"/>
      <c r="AE55" s="4"/>
      <c r="AF55" s="4"/>
      <c r="AG55" s="4">
        <f t="shared" si="3"/>
        <v>338</v>
      </c>
    </row>
    <row r="56" spans="1:33" ht="12.75" customHeight="1">
      <c r="A56" s="58" t="s">
        <v>390</v>
      </c>
      <c r="B56" s="17" t="s">
        <v>37</v>
      </c>
      <c r="C56" s="3">
        <v>7</v>
      </c>
      <c r="D56" s="37" t="s">
        <v>393</v>
      </c>
      <c r="E56" s="53">
        <v>141000</v>
      </c>
      <c r="F56" s="4">
        <v>1000</v>
      </c>
      <c r="G56" s="4">
        <v>22500</v>
      </c>
      <c r="H56" s="4">
        <f t="shared" si="2"/>
        <v>117500</v>
      </c>
      <c r="I56" s="4"/>
      <c r="J56" s="4">
        <v>90</v>
      </c>
      <c r="K56" s="4"/>
      <c r="L56" s="4"/>
      <c r="M56" s="4"/>
      <c r="N56" s="4">
        <v>16</v>
      </c>
      <c r="O56" s="4">
        <v>8</v>
      </c>
      <c r="P56" s="4">
        <v>90</v>
      </c>
      <c r="Q56" s="4"/>
      <c r="R56" s="4"/>
      <c r="S56" s="4"/>
      <c r="T56" s="4"/>
      <c r="U56" s="4"/>
      <c r="V56" s="4"/>
      <c r="W56" s="4">
        <v>20</v>
      </c>
      <c r="X56" s="4"/>
      <c r="Y56" s="4"/>
      <c r="Z56" s="4"/>
      <c r="AA56" s="4"/>
      <c r="AB56" s="4"/>
      <c r="AC56" s="4"/>
      <c r="AD56" s="4"/>
      <c r="AE56" s="4"/>
      <c r="AF56" s="4"/>
      <c r="AG56" s="4">
        <f t="shared" si="3"/>
        <v>224</v>
      </c>
    </row>
    <row r="57" spans="1:33" ht="12.75" customHeight="1">
      <c r="A57" s="58" t="s">
        <v>40</v>
      </c>
      <c r="B57" s="17" t="s">
        <v>37</v>
      </c>
      <c r="C57" s="3">
        <v>1</v>
      </c>
      <c r="D57" s="37" t="s">
        <v>41</v>
      </c>
      <c r="E57" s="53">
        <v>5229500</v>
      </c>
      <c r="F57" s="4">
        <v>25000</v>
      </c>
      <c r="G57" s="4">
        <v>200000</v>
      </c>
      <c r="H57" s="4">
        <f t="shared" si="2"/>
        <v>5004500</v>
      </c>
      <c r="I57" s="4">
        <v>300</v>
      </c>
      <c r="J57" s="4"/>
      <c r="K57" s="4">
        <v>180</v>
      </c>
      <c r="L57" s="4"/>
      <c r="M57" s="4"/>
      <c r="N57" s="4">
        <v>80</v>
      </c>
      <c r="O57" s="4">
        <v>200</v>
      </c>
      <c r="P57" s="4">
        <v>1100</v>
      </c>
      <c r="Q57" s="4">
        <v>20</v>
      </c>
      <c r="R57" s="4"/>
      <c r="S57" s="4"/>
      <c r="T57" s="4"/>
      <c r="U57" s="4"/>
      <c r="V57" s="4"/>
      <c r="W57" s="4">
        <v>20</v>
      </c>
      <c r="X57" s="4"/>
      <c r="Y57" s="4"/>
      <c r="Z57" s="4"/>
      <c r="AA57" s="4"/>
      <c r="AB57" s="4"/>
      <c r="AC57" s="4"/>
      <c r="AD57" s="4"/>
      <c r="AE57" s="4"/>
      <c r="AF57" s="4"/>
      <c r="AG57" s="4">
        <f t="shared" si="3"/>
        <v>1900</v>
      </c>
    </row>
    <row r="58" spans="1:33" ht="12.75" customHeight="1">
      <c r="A58" s="58" t="s">
        <v>42</v>
      </c>
      <c r="B58" s="17" t="s">
        <v>16</v>
      </c>
      <c r="C58" s="3">
        <v>1</v>
      </c>
      <c r="D58" s="37" t="s">
        <v>43</v>
      </c>
      <c r="E58" s="53">
        <v>450000</v>
      </c>
      <c r="H58" s="4">
        <f t="shared" si="2"/>
        <v>450000</v>
      </c>
      <c r="I58" s="4"/>
      <c r="J58" s="4"/>
      <c r="K58" s="4"/>
      <c r="L58" s="4"/>
      <c r="M58" s="4"/>
      <c r="N58" s="4">
        <v>16</v>
      </c>
      <c r="O58" s="4">
        <v>440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>
        <f t="shared" si="3"/>
        <v>456</v>
      </c>
    </row>
    <row r="59" spans="1:33" ht="12.75" customHeight="1">
      <c r="A59" s="58" t="s">
        <v>391</v>
      </c>
      <c r="B59" s="17" t="s">
        <v>16</v>
      </c>
      <c r="C59" s="3">
        <v>1</v>
      </c>
      <c r="D59" s="37" t="s">
        <v>394</v>
      </c>
      <c r="E59" s="53">
        <v>545040</v>
      </c>
      <c r="F59" s="4">
        <v>5040</v>
      </c>
      <c r="G59" s="4">
        <v>84970</v>
      </c>
      <c r="H59" s="4">
        <f t="shared" si="2"/>
        <v>455030</v>
      </c>
      <c r="I59" s="4"/>
      <c r="J59" s="4"/>
      <c r="K59" s="4"/>
      <c r="L59" s="4"/>
      <c r="M59" s="4"/>
      <c r="N59" s="4"/>
      <c r="O59" s="4">
        <v>16</v>
      </c>
      <c r="P59" s="4">
        <v>180</v>
      </c>
      <c r="Q59" s="4"/>
      <c r="R59" s="4"/>
      <c r="S59" s="4"/>
      <c r="T59" s="4"/>
      <c r="U59" s="4"/>
      <c r="V59" s="4">
        <v>116</v>
      </c>
      <c r="W59" s="4">
        <v>40</v>
      </c>
      <c r="X59" s="4">
        <v>45</v>
      </c>
      <c r="Y59" s="4">
        <v>116</v>
      </c>
      <c r="Z59" s="4"/>
      <c r="AA59" s="4"/>
      <c r="AB59" s="4"/>
      <c r="AC59" s="4"/>
      <c r="AD59" s="4"/>
      <c r="AE59" s="4"/>
      <c r="AF59" s="4"/>
      <c r="AG59" s="4">
        <f t="shared" si="3"/>
        <v>513</v>
      </c>
    </row>
    <row r="60" spans="1:32" ht="12.75" customHeight="1">
      <c r="A60" s="56"/>
      <c r="B60" s="17"/>
      <c r="C60" s="3"/>
      <c r="D60" s="2"/>
      <c r="E60" s="1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>
      <c r="A61" s="56"/>
      <c r="B61" s="17"/>
      <c r="C61" s="3"/>
      <c r="D61" s="1"/>
      <c r="E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3" ht="12.75" customHeight="1">
      <c r="A62" s="54" t="s">
        <v>44</v>
      </c>
      <c r="B62" s="17"/>
      <c r="C62" s="3"/>
      <c r="D62" s="2" t="s">
        <v>45</v>
      </c>
      <c r="E62" s="15">
        <f>SUM(E54:E59)</f>
        <v>8462540</v>
      </c>
      <c r="F62" s="15">
        <f>SUM(F54:F59)</f>
        <v>306670</v>
      </c>
      <c r="G62" s="15">
        <f>SUM(G54:G59)</f>
        <v>385470</v>
      </c>
      <c r="H62" s="15">
        <f>SUM(H54:H59)</f>
        <v>7770400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2" ht="12.75" customHeight="1">
      <c r="A63" s="56"/>
      <c r="B63" s="17"/>
      <c r="C63" s="3"/>
      <c r="D63" s="1"/>
      <c r="E63" s="15"/>
      <c r="F63" s="15"/>
      <c r="G63" s="15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>
      <c r="A64" s="56"/>
      <c r="B64" s="17"/>
      <c r="C64" s="3"/>
      <c r="D64" s="2" t="s">
        <v>46</v>
      </c>
      <c r="E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>
      <c r="A65" s="56"/>
      <c r="B65" s="17"/>
      <c r="C65" s="3"/>
      <c r="D65" s="1"/>
      <c r="E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3" ht="12.75" customHeight="1">
      <c r="A66" s="54" t="s">
        <v>44</v>
      </c>
      <c r="B66" s="17"/>
      <c r="C66" s="3"/>
      <c r="D66" s="2" t="s">
        <v>47</v>
      </c>
      <c r="E66" s="15">
        <f>SUM(E65:E65)</f>
        <v>0</v>
      </c>
      <c r="F66" s="15">
        <f>SUM(F65:F65)</f>
        <v>0</v>
      </c>
      <c r="G66" s="15">
        <f>SUM(G65:G65)</f>
        <v>0</v>
      </c>
      <c r="H66" s="15">
        <f>SUM(H65:H65)</f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2" ht="12.75" customHeight="1">
      <c r="A67" s="56"/>
      <c r="B67" s="17"/>
      <c r="C67" s="3"/>
      <c r="D67" s="1"/>
      <c r="E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>
      <c r="A68" s="56"/>
      <c r="B68" s="17"/>
      <c r="C68" s="3"/>
      <c r="D68" s="2" t="s">
        <v>48</v>
      </c>
      <c r="E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3" ht="12.75" customHeight="1">
      <c r="A69" s="58" t="s">
        <v>49</v>
      </c>
      <c r="B69" s="17" t="s">
        <v>397</v>
      </c>
      <c r="C69" s="3">
        <v>1</v>
      </c>
      <c r="D69" s="37" t="s">
        <v>402</v>
      </c>
      <c r="E69" s="53">
        <v>338000</v>
      </c>
      <c r="F69" s="4">
        <v>0</v>
      </c>
      <c r="G69" s="4">
        <v>55330</v>
      </c>
      <c r="H69" s="4">
        <f aca="true" t="shared" si="4" ref="H69:H75">SUM(E69)-(F69+G69)</f>
        <v>282670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350</v>
      </c>
      <c r="T69" s="4"/>
      <c r="U69" s="4"/>
      <c r="V69" s="4"/>
      <c r="W69" s="4">
        <v>40</v>
      </c>
      <c r="X69" s="4"/>
      <c r="Y69" s="4"/>
      <c r="Z69" s="4"/>
      <c r="AA69" s="4"/>
      <c r="AB69" s="4"/>
      <c r="AC69" s="4"/>
      <c r="AD69" s="4"/>
      <c r="AE69" s="4"/>
      <c r="AF69" s="4"/>
      <c r="AG69" s="4">
        <f aca="true" t="shared" si="5" ref="AG69:AG75">SUM(I69:AF69)</f>
        <v>390</v>
      </c>
    </row>
    <row r="70" spans="1:33" ht="12.75" customHeight="1">
      <c r="A70" s="58" t="s">
        <v>49</v>
      </c>
      <c r="B70" s="17" t="s">
        <v>398</v>
      </c>
      <c r="C70" s="3">
        <v>1</v>
      </c>
      <c r="D70" s="37" t="s">
        <v>403</v>
      </c>
      <c r="E70" s="53">
        <v>67917</v>
      </c>
      <c r="F70" s="4">
        <v>0</v>
      </c>
      <c r="G70" s="4">
        <v>9100</v>
      </c>
      <c r="H70" s="4">
        <f t="shared" si="4"/>
        <v>58817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65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>
        <f t="shared" si="5"/>
        <v>65</v>
      </c>
    </row>
    <row r="71" spans="1:33" ht="12.75" customHeight="1">
      <c r="A71" s="58" t="s">
        <v>49</v>
      </c>
      <c r="B71" s="17" t="s">
        <v>399</v>
      </c>
      <c r="C71" s="3">
        <v>1</v>
      </c>
      <c r="D71" s="37" t="s">
        <v>404</v>
      </c>
      <c r="E71" s="53">
        <v>48718</v>
      </c>
      <c r="F71" s="4">
        <v>0</v>
      </c>
      <c r="G71" s="4">
        <v>6500</v>
      </c>
      <c r="H71" s="4">
        <f t="shared" si="4"/>
        <v>42218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40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>
        <f t="shared" si="5"/>
        <v>40</v>
      </c>
    </row>
    <row r="72" spans="1:33" ht="12.75" customHeight="1">
      <c r="A72" s="58" t="s">
        <v>49</v>
      </c>
      <c r="B72" s="17" t="s">
        <v>400</v>
      </c>
      <c r="C72" s="3">
        <v>1</v>
      </c>
      <c r="D72" s="37" t="s">
        <v>405</v>
      </c>
      <c r="E72" s="53">
        <v>120000</v>
      </c>
      <c r="F72" s="4">
        <v>0</v>
      </c>
      <c r="G72" s="4">
        <v>19600</v>
      </c>
      <c r="H72" s="4">
        <f t="shared" si="4"/>
        <v>100400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100</v>
      </c>
      <c r="T72" s="4"/>
      <c r="U72" s="4"/>
      <c r="V72" s="4"/>
      <c r="W72" s="4">
        <v>40</v>
      </c>
      <c r="X72" s="4"/>
      <c r="Y72" s="4"/>
      <c r="Z72" s="4"/>
      <c r="AA72" s="4"/>
      <c r="AB72" s="4"/>
      <c r="AC72" s="4"/>
      <c r="AD72" s="4"/>
      <c r="AE72" s="4"/>
      <c r="AF72" s="4"/>
      <c r="AG72" s="4">
        <f t="shared" si="5"/>
        <v>140</v>
      </c>
    </row>
    <row r="73" spans="1:33" ht="12.75" customHeight="1">
      <c r="A73" s="58" t="s">
        <v>49</v>
      </c>
      <c r="B73" s="17" t="s">
        <v>401</v>
      </c>
      <c r="C73" s="3">
        <v>1</v>
      </c>
      <c r="D73" s="37" t="s">
        <v>406</v>
      </c>
      <c r="E73" s="53">
        <v>48718</v>
      </c>
      <c r="F73" s="4">
        <v>0</v>
      </c>
      <c r="G73" s="4">
        <v>6500</v>
      </c>
      <c r="H73" s="4">
        <f t="shared" si="4"/>
        <v>42218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40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f t="shared" si="5"/>
        <v>40</v>
      </c>
    </row>
    <row r="74" spans="1:33" ht="12.75" customHeight="1">
      <c r="A74" s="58" t="s">
        <v>395</v>
      </c>
      <c r="B74" s="17" t="s">
        <v>16</v>
      </c>
      <c r="C74" s="3">
        <v>1</v>
      </c>
      <c r="D74" s="37" t="s">
        <v>407</v>
      </c>
      <c r="E74" s="53">
        <v>358977</v>
      </c>
      <c r="F74" s="4">
        <v>0</v>
      </c>
      <c r="G74" s="4">
        <v>59500</v>
      </c>
      <c r="H74" s="4">
        <f t="shared" si="4"/>
        <v>299477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400</v>
      </c>
      <c r="T74" s="4"/>
      <c r="U74" s="4"/>
      <c r="V74" s="4"/>
      <c r="W74" s="4">
        <v>40</v>
      </c>
      <c r="X74" s="4"/>
      <c r="Y74" s="4"/>
      <c r="Z74" s="4"/>
      <c r="AA74" s="4"/>
      <c r="AB74" s="4"/>
      <c r="AC74" s="4"/>
      <c r="AD74" s="4"/>
      <c r="AE74" s="4"/>
      <c r="AF74" s="4"/>
      <c r="AG74" s="4">
        <f t="shared" si="5"/>
        <v>440</v>
      </c>
    </row>
    <row r="75" spans="1:33" ht="12.75" customHeight="1">
      <c r="A75" s="58" t="s">
        <v>396</v>
      </c>
      <c r="B75" s="17" t="s">
        <v>16</v>
      </c>
      <c r="C75" s="3">
        <v>1</v>
      </c>
      <c r="D75" s="37" t="s">
        <v>408</v>
      </c>
      <c r="E75" s="53">
        <v>1000000</v>
      </c>
      <c r="F75" s="4">
        <v>0</v>
      </c>
      <c r="G75" s="4">
        <v>0</v>
      </c>
      <c r="H75" s="4">
        <f t="shared" si="4"/>
        <v>1000000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>
        <f t="shared" si="5"/>
        <v>0</v>
      </c>
    </row>
    <row r="76" spans="1:32" ht="12.75" customHeight="1">
      <c r="A76" s="56"/>
      <c r="B76" s="17"/>
      <c r="C76" s="3"/>
      <c r="D76" s="2"/>
      <c r="E76" s="1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>
      <c r="A77" s="56"/>
      <c r="B77" s="17"/>
      <c r="C77" s="3"/>
      <c r="D77" s="1"/>
      <c r="E77" s="1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3" ht="12.75" customHeight="1">
      <c r="A78" s="54" t="s">
        <v>50</v>
      </c>
      <c r="B78" s="17"/>
      <c r="C78" s="8"/>
      <c r="D78" s="2" t="s">
        <v>51</v>
      </c>
      <c r="E78" s="15">
        <f>SUM(E69:E75)</f>
        <v>1982330</v>
      </c>
      <c r="F78" s="15">
        <f>SUM(F69:F75)</f>
        <v>0</v>
      </c>
      <c r="G78" s="15">
        <f>SUM(G69:G75)</f>
        <v>156530</v>
      </c>
      <c r="H78" s="15">
        <f>SUM(H69:H75)</f>
        <v>1825800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2" ht="12.75" customHeight="1">
      <c r="A79" s="56"/>
      <c r="B79" s="17"/>
      <c r="C79" s="3"/>
      <c r="D79" s="1"/>
      <c r="E79" s="1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>
      <c r="A80" s="56"/>
      <c r="B80" s="17"/>
      <c r="C80" s="3"/>
      <c r="D80" s="2" t="s">
        <v>52</v>
      </c>
      <c r="E80" s="1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>
      <c r="A81" s="56"/>
      <c r="B81" s="17"/>
      <c r="C81" s="3"/>
      <c r="D81" s="1"/>
      <c r="E81" s="1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>
      <c r="A82" s="56"/>
      <c r="B82" s="17"/>
      <c r="C82" s="3"/>
      <c r="D82" s="2" t="s">
        <v>53</v>
      </c>
      <c r="E82" s="1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3" ht="12.75" customHeight="1">
      <c r="A83" s="59" t="s">
        <v>54</v>
      </c>
      <c r="B83" s="41" t="s">
        <v>16</v>
      </c>
      <c r="C83" s="16">
        <v>1</v>
      </c>
      <c r="D83" s="14" t="s">
        <v>55</v>
      </c>
      <c r="E83" s="15">
        <v>163296</v>
      </c>
      <c r="F83" s="4">
        <v>14901</v>
      </c>
      <c r="G83" s="4">
        <v>12315</v>
      </c>
      <c r="H83" s="4">
        <f>SUM(E83)-(F83+G83)</f>
        <v>136080</v>
      </c>
      <c r="I83" s="4"/>
      <c r="J83" s="4"/>
      <c r="K83" s="4"/>
      <c r="L83" s="4"/>
      <c r="M83" s="4"/>
      <c r="N83" s="4"/>
      <c r="O83" s="4"/>
      <c r="P83" s="4">
        <v>10</v>
      </c>
      <c r="Q83" s="4"/>
      <c r="R83" s="4"/>
      <c r="S83" s="4"/>
      <c r="T83" s="4">
        <v>12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f>SUM(I83:AF83)</f>
        <v>22</v>
      </c>
    </row>
    <row r="84" spans="1:33" ht="12.75" customHeight="1">
      <c r="A84" s="60"/>
      <c r="B84" s="41"/>
      <c r="C84" s="16"/>
      <c r="D84" s="14"/>
      <c r="E84" s="1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customHeight="1">
      <c r="A85" s="54" t="s">
        <v>56</v>
      </c>
      <c r="B85" s="17"/>
      <c r="C85" s="8"/>
      <c r="D85" s="2" t="s">
        <v>57</v>
      </c>
      <c r="E85" s="15">
        <f>SUM(E83:E84)</f>
        <v>163296</v>
      </c>
      <c r="F85" s="15">
        <f>SUM(F83:F84)</f>
        <v>14901</v>
      </c>
      <c r="G85" s="15">
        <f>SUM(G83:G84)</f>
        <v>12315</v>
      </c>
      <c r="H85" s="15">
        <f>SUM(H83:H84)</f>
        <v>136080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2" ht="12.75" customHeight="1">
      <c r="A86" s="56"/>
      <c r="B86" s="17"/>
      <c r="C86" s="3"/>
      <c r="D86" s="1"/>
      <c r="E86" s="1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>
      <c r="A87" s="56"/>
      <c r="B87" s="17"/>
      <c r="C87" s="3"/>
      <c r="D87" s="2" t="s">
        <v>58</v>
      </c>
      <c r="E87" s="1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3" ht="12.75" customHeight="1">
      <c r="A88" s="56" t="s">
        <v>409</v>
      </c>
      <c r="B88" s="17" t="s">
        <v>16</v>
      </c>
      <c r="C88" s="3">
        <v>1</v>
      </c>
      <c r="D88" s="1" t="s">
        <v>410</v>
      </c>
      <c r="E88" s="15">
        <v>433000</v>
      </c>
      <c r="F88" s="4">
        <v>200000</v>
      </c>
      <c r="G88" s="4">
        <v>103000</v>
      </c>
      <c r="H88" s="4">
        <f>SUM(E88)-(F88+G88)</f>
        <v>130000</v>
      </c>
      <c r="I88" s="4">
        <v>180</v>
      </c>
      <c r="J88" s="4">
        <v>10</v>
      </c>
      <c r="K88" s="4"/>
      <c r="L88" s="4"/>
      <c r="M88" s="4"/>
      <c r="N88" s="4">
        <v>30</v>
      </c>
      <c r="O88" s="4">
        <v>8</v>
      </c>
      <c r="P88" s="4">
        <v>80</v>
      </c>
      <c r="Q88" s="4"/>
      <c r="R88" s="4"/>
      <c r="S88" s="4"/>
      <c r="T88" s="4"/>
      <c r="U88" s="4"/>
      <c r="V88" s="4"/>
      <c r="W88" s="4">
        <v>30</v>
      </c>
      <c r="X88" s="4"/>
      <c r="Y88" s="4"/>
      <c r="Z88" s="4"/>
      <c r="AA88" s="4"/>
      <c r="AB88" s="4"/>
      <c r="AC88" s="4"/>
      <c r="AD88" s="4"/>
      <c r="AE88" s="4"/>
      <c r="AF88" s="4"/>
      <c r="AG88" s="4">
        <f>SUM(I88:AF88)</f>
        <v>338</v>
      </c>
    </row>
    <row r="89" spans="1:33" ht="12.75" customHeight="1">
      <c r="A89" s="46" t="s">
        <v>59</v>
      </c>
      <c r="B89" s="41"/>
      <c r="C89" s="16"/>
      <c r="D89" s="14"/>
      <c r="E89" s="1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customHeight="1">
      <c r="A90" s="54" t="s">
        <v>60</v>
      </c>
      <c r="B90" s="17"/>
      <c r="C90" s="8"/>
      <c r="D90" s="2" t="s">
        <v>61</v>
      </c>
      <c r="E90" s="15">
        <f>SUM(E88:E89)</f>
        <v>433000</v>
      </c>
      <c r="F90" s="15">
        <f>SUM(F88:F89)</f>
        <v>200000</v>
      </c>
      <c r="G90" s="15">
        <f>SUM(G88:G89)</f>
        <v>103000</v>
      </c>
      <c r="H90" s="15">
        <f>SUM(H88:H89)</f>
        <v>130000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2" ht="12.75" customHeight="1">
      <c r="A91" s="56"/>
      <c r="B91" s="17"/>
      <c r="C91" s="3"/>
      <c r="D91" s="1"/>
      <c r="E91" s="1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>
      <c r="A92" s="56"/>
      <c r="B92" s="17"/>
      <c r="C92" s="3"/>
      <c r="D92" s="2" t="s">
        <v>62</v>
      </c>
      <c r="E92" s="1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3" ht="12.75" customHeight="1">
      <c r="A93" s="111" t="s">
        <v>411</v>
      </c>
      <c r="B93" s="17" t="s">
        <v>16</v>
      </c>
      <c r="C93" s="3">
        <v>1</v>
      </c>
      <c r="D93" s="38" t="s">
        <v>414</v>
      </c>
      <c r="E93" s="15">
        <v>45888</v>
      </c>
      <c r="F93" s="4">
        <v>4589</v>
      </c>
      <c r="G93" s="4">
        <v>3059</v>
      </c>
      <c r="H93" s="4">
        <f>SUM(E93)-(F93+G93)</f>
        <v>38240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v>50</v>
      </c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>
        <f>SUM(I93:AF93)</f>
        <v>50</v>
      </c>
    </row>
    <row r="94" spans="1:33" ht="12.75" customHeight="1">
      <c r="A94" s="111" t="s">
        <v>412</v>
      </c>
      <c r="B94" s="17" t="s">
        <v>16</v>
      </c>
      <c r="C94" s="3">
        <v>1</v>
      </c>
      <c r="D94" s="38" t="s">
        <v>415</v>
      </c>
      <c r="E94" s="15">
        <v>327000</v>
      </c>
      <c r="F94" s="4">
        <v>21600</v>
      </c>
      <c r="G94" s="4">
        <v>35400</v>
      </c>
      <c r="H94" s="4">
        <f>SUM(E94)-(F94+G94)</f>
        <v>270000</v>
      </c>
      <c r="I94" s="4"/>
      <c r="J94" s="4"/>
      <c r="K94" s="4"/>
      <c r="L94" s="4"/>
      <c r="M94" s="4"/>
      <c r="N94" s="4"/>
      <c r="O94" s="4">
        <v>8</v>
      </c>
      <c r="P94" s="4">
        <v>100</v>
      </c>
      <c r="Q94" s="4"/>
      <c r="R94" s="4"/>
      <c r="S94" s="4"/>
      <c r="T94" s="4">
        <v>190</v>
      </c>
      <c r="U94" s="4"/>
      <c r="V94" s="4"/>
      <c r="W94" s="4">
        <v>40</v>
      </c>
      <c r="X94" s="4"/>
      <c r="Y94" s="4"/>
      <c r="Z94" s="4"/>
      <c r="AA94" s="4"/>
      <c r="AB94" s="4"/>
      <c r="AC94" s="4"/>
      <c r="AD94" s="4"/>
      <c r="AE94" s="4"/>
      <c r="AF94" s="4"/>
      <c r="AG94" s="4">
        <f>SUM(I94:AF94)</f>
        <v>338</v>
      </c>
    </row>
    <row r="95" spans="1:33" ht="12.75" customHeight="1">
      <c r="A95" s="58" t="s">
        <v>413</v>
      </c>
      <c r="B95" s="17" t="s">
        <v>16</v>
      </c>
      <c r="C95" s="3">
        <v>1</v>
      </c>
      <c r="D95" s="37" t="s">
        <v>416</v>
      </c>
      <c r="E95" s="15">
        <v>832762</v>
      </c>
      <c r="F95" s="4">
        <v>86876</v>
      </c>
      <c r="G95" s="4">
        <v>55251</v>
      </c>
      <c r="H95" s="4">
        <f>SUM(E95)-(F95+G95)</f>
        <v>690635</v>
      </c>
      <c r="I95" s="4"/>
      <c r="J95" s="4"/>
      <c r="K95" s="4"/>
      <c r="L95" s="4"/>
      <c r="M95" s="4"/>
      <c r="N95" s="4"/>
      <c r="O95" s="4">
        <v>20</v>
      </c>
      <c r="P95" s="4">
        <v>135</v>
      </c>
      <c r="Q95" s="4"/>
      <c r="R95" s="4">
        <v>80</v>
      </c>
      <c r="S95" s="4"/>
      <c r="T95" s="4"/>
      <c r="U95" s="4">
        <v>135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>
        <f>SUM(I95:AF95)</f>
        <v>370</v>
      </c>
    </row>
    <row r="96" spans="1:32" ht="12.75" customHeight="1">
      <c r="A96" s="61"/>
      <c r="B96" s="41"/>
      <c r="C96" s="8"/>
      <c r="D96" s="18"/>
      <c r="E96" s="1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>
      <c r="A97" s="62"/>
      <c r="B97" s="17"/>
      <c r="C97" s="3"/>
      <c r="D97" s="1"/>
      <c r="E97" s="1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3" ht="12.75" customHeight="1">
      <c r="A98" s="54" t="s">
        <v>63</v>
      </c>
      <c r="B98" s="17"/>
      <c r="C98" s="8"/>
      <c r="D98" s="2" t="s">
        <v>64</v>
      </c>
      <c r="E98" s="15">
        <f>SUM(E93:E95)</f>
        <v>1205650</v>
      </c>
      <c r="F98" s="15">
        <f>SUM(F93:F95)</f>
        <v>113065</v>
      </c>
      <c r="G98" s="15">
        <f>SUM(G93:G95)</f>
        <v>93710</v>
      </c>
      <c r="H98" s="15">
        <f>SUM(H93:H95)</f>
        <v>998875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2" ht="12.75" customHeight="1">
      <c r="A99" s="56"/>
      <c r="B99" s="17"/>
      <c r="C99" s="3"/>
      <c r="D99" s="1"/>
      <c r="E99" s="1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>
      <c r="A100" s="56"/>
      <c r="B100" s="17"/>
      <c r="C100" s="3"/>
      <c r="D100" s="2" t="s">
        <v>65</v>
      </c>
      <c r="E100" s="1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>
      <c r="A101" s="56"/>
      <c r="B101" s="17"/>
      <c r="C101" s="3"/>
      <c r="D101" s="1"/>
      <c r="E101" s="1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>
      <c r="A102" s="56"/>
      <c r="B102" s="17"/>
      <c r="C102" s="3"/>
      <c r="D102" s="2" t="s">
        <v>66</v>
      </c>
      <c r="E102" s="1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3" ht="12.75" customHeight="1">
      <c r="A103" s="58" t="s">
        <v>417</v>
      </c>
      <c r="B103" s="17" t="s">
        <v>16</v>
      </c>
      <c r="C103" s="3">
        <v>1</v>
      </c>
      <c r="D103" s="37" t="s">
        <v>422</v>
      </c>
      <c r="E103" s="53">
        <v>200000</v>
      </c>
      <c r="F103" s="4">
        <v>100000</v>
      </c>
      <c r="G103" s="4">
        <v>50000</v>
      </c>
      <c r="H103" s="4">
        <f aca="true" t="shared" si="6" ref="H103:H110">SUM(E103)-(F103+G103)</f>
        <v>50000</v>
      </c>
      <c r="I103" s="4"/>
      <c r="J103" s="4"/>
      <c r="K103" s="4"/>
      <c r="L103" s="4">
        <v>100</v>
      </c>
      <c r="M103" s="4"/>
      <c r="N103" s="4"/>
      <c r="O103" s="4"/>
      <c r="P103" s="4"/>
      <c r="Q103" s="4"/>
      <c r="R103" s="4">
        <v>20</v>
      </c>
      <c r="S103" s="4"/>
      <c r="T103" s="4"/>
      <c r="U103" s="4"/>
      <c r="V103" s="4"/>
      <c r="W103" s="4">
        <v>25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>
        <f aca="true" t="shared" si="7" ref="AG103:AG110">SUM(I103:AF103)</f>
        <v>145</v>
      </c>
    </row>
    <row r="104" spans="1:33" ht="12.75" customHeight="1">
      <c r="A104" s="58" t="s">
        <v>245</v>
      </c>
      <c r="B104" s="17" t="s">
        <v>16</v>
      </c>
      <c r="C104" s="3">
        <v>1</v>
      </c>
      <c r="D104" s="37" t="s">
        <v>423</v>
      </c>
      <c r="E104" s="53">
        <v>783916</v>
      </c>
      <c r="F104" s="4">
        <v>78392</v>
      </c>
      <c r="G104" s="4">
        <v>52260</v>
      </c>
      <c r="H104" s="4">
        <f t="shared" si="6"/>
        <v>653264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v>475</v>
      </c>
      <c r="U104" s="4"/>
      <c r="V104" s="4"/>
      <c r="W104" s="4">
        <v>40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>
        <f t="shared" si="7"/>
        <v>515</v>
      </c>
    </row>
    <row r="105" spans="1:33" ht="12.75" customHeight="1">
      <c r="A105" s="111" t="s">
        <v>67</v>
      </c>
      <c r="B105" s="17" t="s">
        <v>16</v>
      </c>
      <c r="C105" s="3">
        <v>1</v>
      </c>
      <c r="D105" s="38" t="s">
        <v>68</v>
      </c>
      <c r="E105" s="110">
        <v>252000</v>
      </c>
      <c r="F105" s="4">
        <v>16659</v>
      </c>
      <c r="G105" s="4">
        <v>27001</v>
      </c>
      <c r="H105" s="4">
        <f t="shared" si="6"/>
        <v>208340</v>
      </c>
      <c r="I105" s="4"/>
      <c r="J105" s="4"/>
      <c r="K105" s="4"/>
      <c r="L105" s="4"/>
      <c r="M105" s="4"/>
      <c r="N105" s="4"/>
      <c r="O105" s="4">
        <v>8</v>
      </c>
      <c r="P105" s="4">
        <v>80</v>
      </c>
      <c r="Q105" s="4"/>
      <c r="R105" s="4">
        <v>10</v>
      </c>
      <c r="S105" s="4"/>
      <c r="T105" s="4"/>
      <c r="U105" s="4"/>
      <c r="V105" s="4">
        <v>89</v>
      </c>
      <c r="W105" s="4">
        <v>35</v>
      </c>
      <c r="X105" s="4">
        <v>25</v>
      </c>
      <c r="Y105" s="4"/>
      <c r="Z105" s="4"/>
      <c r="AA105" s="4"/>
      <c r="AB105" s="4"/>
      <c r="AC105" s="4"/>
      <c r="AD105" s="4"/>
      <c r="AE105" s="4"/>
      <c r="AF105" s="4"/>
      <c r="AG105" s="4">
        <f t="shared" si="7"/>
        <v>247</v>
      </c>
    </row>
    <row r="106" spans="1:33" ht="12.75" customHeight="1">
      <c r="A106" s="111" t="s">
        <v>418</v>
      </c>
      <c r="B106" s="17" t="s">
        <v>16</v>
      </c>
      <c r="C106" s="3">
        <v>1</v>
      </c>
      <c r="D106" s="38" t="s">
        <v>424</v>
      </c>
      <c r="E106" s="110">
        <v>337000</v>
      </c>
      <c r="F106" s="4">
        <v>68200</v>
      </c>
      <c r="G106" s="4">
        <v>44800</v>
      </c>
      <c r="H106" s="4">
        <f t="shared" si="6"/>
        <v>224000</v>
      </c>
      <c r="I106" s="4"/>
      <c r="J106" s="4"/>
      <c r="K106" s="4"/>
      <c r="L106" s="4"/>
      <c r="M106" s="4"/>
      <c r="N106" s="4"/>
      <c r="O106" s="4">
        <v>8</v>
      </c>
      <c r="P106" s="4">
        <v>80</v>
      </c>
      <c r="Q106" s="4"/>
      <c r="R106" s="4">
        <v>205</v>
      </c>
      <c r="S106" s="4"/>
      <c r="T106" s="4"/>
      <c r="U106" s="4"/>
      <c r="V106" s="4"/>
      <c r="W106" s="4">
        <v>20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>
        <f t="shared" si="7"/>
        <v>313</v>
      </c>
    </row>
    <row r="107" spans="1:33" ht="12.75" customHeight="1">
      <c r="A107" s="58" t="s">
        <v>419</v>
      </c>
      <c r="B107" s="17" t="s">
        <v>16</v>
      </c>
      <c r="C107" s="3">
        <v>1</v>
      </c>
      <c r="D107" s="37" t="s">
        <v>425</v>
      </c>
      <c r="E107" s="53">
        <v>100000</v>
      </c>
      <c r="F107" s="4">
        <v>0</v>
      </c>
      <c r="G107" s="4">
        <v>100000</v>
      </c>
      <c r="H107" s="4">
        <f t="shared" si="6"/>
        <v>0</v>
      </c>
      <c r="I107" s="4"/>
      <c r="J107" s="4"/>
      <c r="K107" s="4"/>
      <c r="L107" s="4">
        <v>50</v>
      </c>
      <c r="M107" s="4"/>
      <c r="N107" s="4"/>
      <c r="O107" s="4"/>
      <c r="P107" s="4"/>
      <c r="Q107" s="4"/>
      <c r="R107" s="4">
        <v>5</v>
      </c>
      <c r="S107" s="4"/>
      <c r="T107" s="4"/>
      <c r="U107" s="4"/>
      <c r="V107" s="4"/>
      <c r="W107" s="4">
        <v>20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>
        <f t="shared" si="7"/>
        <v>75</v>
      </c>
    </row>
    <row r="108" spans="1:33" ht="12.75" customHeight="1">
      <c r="A108" s="58" t="s">
        <v>69</v>
      </c>
      <c r="B108" s="17" t="s">
        <v>16</v>
      </c>
      <c r="C108" s="3">
        <v>1</v>
      </c>
      <c r="D108" s="37" t="s">
        <v>426</v>
      </c>
      <c r="E108" s="53">
        <v>239800</v>
      </c>
      <c r="F108" s="4">
        <v>23980</v>
      </c>
      <c r="G108" s="4">
        <v>15987</v>
      </c>
      <c r="H108" s="4">
        <f t="shared" si="6"/>
        <v>199833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>
        <v>25</v>
      </c>
      <c r="Y108" s="4"/>
      <c r="Z108" s="4"/>
      <c r="AA108" s="4"/>
      <c r="AB108" s="4"/>
      <c r="AC108" s="4"/>
      <c r="AD108" s="4"/>
      <c r="AE108" s="4"/>
      <c r="AF108" s="4"/>
      <c r="AG108" s="4">
        <f t="shared" si="7"/>
        <v>25</v>
      </c>
    </row>
    <row r="109" spans="1:33" ht="11.25">
      <c r="A109" s="63" t="s">
        <v>420</v>
      </c>
      <c r="B109" s="17" t="s">
        <v>16</v>
      </c>
      <c r="C109" s="3">
        <v>1</v>
      </c>
      <c r="D109" s="38" t="s">
        <v>427</v>
      </c>
      <c r="E109" s="110">
        <v>148800</v>
      </c>
      <c r="F109" s="4">
        <v>9920</v>
      </c>
      <c r="G109" s="4">
        <v>14880</v>
      </c>
      <c r="H109" s="4">
        <f t="shared" si="6"/>
        <v>124000</v>
      </c>
      <c r="O109" s="5">
        <v>4</v>
      </c>
      <c r="P109" s="5">
        <v>40</v>
      </c>
      <c r="R109" s="5">
        <v>24</v>
      </c>
      <c r="V109" s="5">
        <v>72</v>
      </c>
      <c r="W109" s="5">
        <v>20</v>
      </c>
      <c r="AG109" s="4">
        <f t="shared" si="7"/>
        <v>160</v>
      </c>
    </row>
    <row r="110" spans="1:33" ht="12.75" customHeight="1">
      <c r="A110" s="111" t="s">
        <v>421</v>
      </c>
      <c r="B110" s="17" t="s">
        <v>16</v>
      </c>
      <c r="C110" s="3">
        <v>1</v>
      </c>
      <c r="D110" s="38" t="s">
        <v>428</v>
      </c>
      <c r="E110" s="110">
        <v>320000</v>
      </c>
      <c r="F110" s="4">
        <v>21300</v>
      </c>
      <c r="G110" s="4">
        <v>32000</v>
      </c>
      <c r="H110" s="4">
        <f t="shared" si="6"/>
        <v>266700</v>
      </c>
      <c r="I110" s="4"/>
      <c r="J110" s="4"/>
      <c r="K110" s="4"/>
      <c r="L110" s="4">
        <v>100</v>
      </c>
      <c r="M110" s="4"/>
      <c r="N110" s="4"/>
      <c r="O110" s="4">
        <v>8</v>
      </c>
      <c r="P110" s="4">
        <v>80</v>
      </c>
      <c r="Q110" s="4"/>
      <c r="R110" s="4">
        <v>20</v>
      </c>
      <c r="S110" s="4"/>
      <c r="T110" s="4"/>
      <c r="U110" s="4">
        <v>100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>
        <f t="shared" si="7"/>
        <v>308</v>
      </c>
    </row>
    <row r="111" spans="1:32" ht="12.75" customHeight="1">
      <c r="A111" s="58"/>
      <c r="B111" s="17"/>
      <c r="C111" s="3"/>
      <c r="D111" s="1"/>
      <c r="E111" s="1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>
      <c r="A112" s="58"/>
      <c r="B112" s="17"/>
      <c r="C112" s="3"/>
      <c r="D112" s="1"/>
      <c r="E112" s="1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3" ht="12.75" customHeight="1">
      <c r="A113" s="58"/>
      <c r="B113" s="17"/>
      <c r="C113" s="8"/>
      <c r="D113" s="2" t="s">
        <v>70</v>
      </c>
      <c r="E113" s="15">
        <f>SUM(E103:E110)</f>
        <v>2381516</v>
      </c>
      <c r="F113" s="15">
        <f>SUM(F103:F110)</f>
        <v>318451</v>
      </c>
      <c r="G113" s="15">
        <f>SUM(G103:G110)</f>
        <v>336928</v>
      </c>
      <c r="H113" s="15">
        <f>SUM(H103:H110)</f>
        <v>1726137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2" ht="12.75" customHeight="1">
      <c r="A114" s="58"/>
      <c r="B114" s="17"/>
      <c r="C114" s="3"/>
      <c r="D114" s="1"/>
      <c r="E114" s="1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>
      <c r="A115" s="56"/>
      <c r="B115" s="17"/>
      <c r="C115" s="3"/>
      <c r="D115" s="2" t="s">
        <v>71</v>
      </c>
      <c r="E115" s="1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3" s="118" customFormat="1" ht="12.75" customHeight="1">
      <c r="A116" s="112" t="s">
        <v>72</v>
      </c>
      <c r="B116" s="113" t="s">
        <v>16</v>
      </c>
      <c r="C116" s="114">
        <v>1</v>
      </c>
      <c r="D116" s="115" t="s">
        <v>434</v>
      </c>
      <c r="E116" s="116">
        <v>300000</v>
      </c>
      <c r="F116" s="117">
        <v>30000</v>
      </c>
      <c r="G116" s="117">
        <v>20000</v>
      </c>
      <c r="H116" s="117">
        <f aca="true" t="shared" si="8" ref="H116:H122">SUM(E116)-(F116+G116)</f>
        <v>250000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4">
        <f aca="true" t="shared" si="9" ref="AG116:AG122">SUM(I116:AF116)</f>
        <v>0</v>
      </c>
    </row>
    <row r="117" spans="1:33" ht="12.75" customHeight="1">
      <c r="A117" s="58" t="s">
        <v>429</v>
      </c>
      <c r="B117" s="17" t="s">
        <v>432</v>
      </c>
      <c r="C117" s="3">
        <v>1</v>
      </c>
      <c r="D117" s="37" t="s">
        <v>435</v>
      </c>
      <c r="E117" s="53">
        <v>75000</v>
      </c>
      <c r="F117" s="4">
        <v>3000</v>
      </c>
      <c r="G117" s="4">
        <v>2000</v>
      </c>
      <c r="H117" s="4">
        <f t="shared" si="8"/>
        <v>70000</v>
      </c>
      <c r="I117" s="4"/>
      <c r="J117" s="4"/>
      <c r="K117" s="4"/>
      <c r="L117" s="4"/>
      <c r="M117" s="4"/>
      <c r="N117" s="4"/>
      <c r="O117" s="4"/>
      <c r="P117" s="4"/>
      <c r="Q117" s="4"/>
      <c r="R117" s="4">
        <v>10</v>
      </c>
      <c r="S117" s="4"/>
      <c r="T117" s="4"/>
      <c r="U117" s="4">
        <v>50</v>
      </c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>
        <f t="shared" si="9"/>
        <v>60</v>
      </c>
    </row>
    <row r="118" spans="1:33" s="118" customFormat="1" ht="12.75" customHeight="1">
      <c r="A118" s="112" t="s">
        <v>73</v>
      </c>
      <c r="B118" s="113" t="s">
        <v>16</v>
      </c>
      <c r="C118" s="114">
        <v>1</v>
      </c>
      <c r="D118" s="115" t="s">
        <v>74</v>
      </c>
      <c r="E118" s="116">
        <v>160482</v>
      </c>
      <c r="F118" s="117">
        <v>16048</v>
      </c>
      <c r="G118" s="117">
        <v>10699</v>
      </c>
      <c r="H118" s="117">
        <f t="shared" si="8"/>
        <v>133735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4">
        <f t="shared" si="9"/>
        <v>0</v>
      </c>
    </row>
    <row r="119" spans="1:33" ht="12.75" customHeight="1">
      <c r="A119" s="58" t="s">
        <v>75</v>
      </c>
      <c r="B119" s="17" t="s">
        <v>83</v>
      </c>
      <c r="C119" s="3">
        <v>1</v>
      </c>
      <c r="D119" s="37" t="s">
        <v>436</v>
      </c>
      <c r="E119" s="53">
        <v>48000</v>
      </c>
      <c r="H119" s="4">
        <f t="shared" si="8"/>
        <v>48000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>
        <v>30</v>
      </c>
      <c r="W119" s="4">
        <v>20</v>
      </c>
      <c r="X119" s="4">
        <v>24</v>
      </c>
      <c r="Y119" s="4"/>
      <c r="Z119" s="4"/>
      <c r="AA119" s="4"/>
      <c r="AB119" s="4"/>
      <c r="AC119" s="4"/>
      <c r="AD119" s="4"/>
      <c r="AE119" s="4"/>
      <c r="AF119" s="4"/>
      <c r="AG119" s="4">
        <f t="shared" si="9"/>
        <v>74</v>
      </c>
    </row>
    <row r="120" spans="1:33" ht="12.75" customHeight="1">
      <c r="A120" s="58" t="s">
        <v>75</v>
      </c>
      <c r="B120" s="17" t="s">
        <v>433</v>
      </c>
      <c r="C120" s="3">
        <v>1</v>
      </c>
      <c r="D120" s="37" t="s">
        <v>437</v>
      </c>
      <c r="E120" s="53">
        <v>38000</v>
      </c>
      <c r="H120" s="4">
        <f t="shared" si="8"/>
        <v>38000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>
        <f t="shared" si="9"/>
        <v>0</v>
      </c>
    </row>
    <row r="121" spans="1:33" ht="12.75" customHeight="1">
      <c r="A121" s="111" t="s">
        <v>430</v>
      </c>
      <c r="B121" s="17" t="s">
        <v>16</v>
      </c>
      <c r="C121" s="3">
        <v>1</v>
      </c>
      <c r="D121" s="38" t="s">
        <v>438</v>
      </c>
      <c r="E121" s="110">
        <v>125700</v>
      </c>
      <c r="F121" s="4">
        <v>12500</v>
      </c>
      <c r="G121" s="4">
        <v>8333</v>
      </c>
      <c r="H121" s="4">
        <f t="shared" si="8"/>
        <v>104867</v>
      </c>
      <c r="I121" s="4"/>
      <c r="J121" s="4"/>
      <c r="K121" s="4"/>
      <c r="L121" s="4"/>
      <c r="M121" s="4"/>
      <c r="N121" s="4"/>
      <c r="O121" s="4">
        <v>4</v>
      </c>
      <c r="P121" s="4">
        <v>40</v>
      </c>
      <c r="Q121" s="4"/>
      <c r="R121" s="4">
        <v>10</v>
      </c>
      <c r="S121" s="4"/>
      <c r="T121" s="4"/>
      <c r="U121" s="4">
        <v>40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>
        <f t="shared" si="9"/>
        <v>94</v>
      </c>
    </row>
    <row r="122" spans="1:33" ht="12.75" customHeight="1">
      <c r="A122" s="58" t="s">
        <v>431</v>
      </c>
      <c r="B122" s="17" t="s">
        <v>16</v>
      </c>
      <c r="C122" s="3">
        <v>1</v>
      </c>
      <c r="D122" s="37" t="s">
        <v>439</v>
      </c>
      <c r="E122" s="53">
        <v>62500</v>
      </c>
      <c r="F122" s="4">
        <v>6200</v>
      </c>
      <c r="G122" s="4">
        <v>4133</v>
      </c>
      <c r="H122" s="4">
        <f t="shared" si="8"/>
        <v>52167</v>
      </c>
      <c r="I122" s="4"/>
      <c r="J122" s="4"/>
      <c r="K122" s="4"/>
      <c r="L122" s="4"/>
      <c r="M122" s="4"/>
      <c r="N122" s="4"/>
      <c r="O122" s="4"/>
      <c r="P122" s="4"/>
      <c r="Q122" s="4"/>
      <c r="R122" s="4">
        <v>5</v>
      </c>
      <c r="S122" s="4"/>
      <c r="T122" s="4"/>
      <c r="U122" s="4">
        <v>30</v>
      </c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>
        <f t="shared" si="9"/>
        <v>35</v>
      </c>
    </row>
    <row r="123" spans="1:33" ht="12.75" customHeight="1">
      <c r="A123" s="58"/>
      <c r="B123" s="41"/>
      <c r="C123" s="3"/>
      <c r="D123" s="14"/>
      <c r="E123" s="1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customHeight="1">
      <c r="A124" s="54" t="s">
        <v>76</v>
      </c>
      <c r="B124" s="17"/>
      <c r="C124" s="8"/>
      <c r="D124" s="2" t="s">
        <v>77</v>
      </c>
      <c r="E124" s="15">
        <f>SUM(E116:E122)</f>
        <v>809682</v>
      </c>
      <c r="F124" s="15">
        <f>SUM(F116:F122)</f>
        <v>67748</v>
      </c>
      <c r="G124" s="15">
        <f>SUM(G116:G122)</f>
        <v>45165</v>
      </c>
      <c r="H124" s="15">
        <f>SUM(H116:H122)</f>
        <v>696769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customHeight="1">
      <c r="A125" s="54"/>
      <c r="B125" s="17"/>
      <c r="C125" s="8"/>
      <c r="D125" s="2"/>
      <c r="E125" s="15"/>
      <c r="F125" s="15"/>
      <c r="G125" s="15"/>
      <c r="H125" s="1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2" ht="12.75" customHeight="1">
      <c r="A126" s="56"/>
      <c r="B126" s="17"/>
      <c r="C126" s="3"/>
      <c r="D126" s="1"/>
      <c r="E126" s="1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>
      <c r="A127" s="56"/>
      <c r="B127" s="17"/>
      <c r="C127" s="3"/>
      <c r="D127" s="2" t="s">
        <v>78</v>
      </c>
      <c r="E127" s="1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3" ht="12.75" customHeight="1">
      <c r="A128" s="58" t="s">
        <v>79</v>
      </c>
      <c r="B128" s="17" t="s">
        <v>16</v>
      </c>
      <c r="C128" s="3">
        <v>1</v>
      </c>
      <c r="D128" s="37" t="s">
        <v>80</v>
      </c>
      <c r="E128" s="53">
        <v>3072000</v>
      </c>
      <c r="F128" s="4">
        <v>306000</v>
      </c>
      <c r="G128" s="4">
        <v>204000</v>
      </c>
      <c r="H128" s="4">
        <f aca="true" t="shared" si="10" ref="H128:H151">SUM(E128)-(F128+G128)</f>
        <v>2562000</v>
      </c>
      <c r="I128" s="4"/>
      <c r="J128" s="4"/>
      <c r="K128" s="4"/>
      <c r="L128" s="4"/>
      <c r="M128" s="4"/>
      <c r="N128" s="4"/>
      <c r="O128" s="4">
        <v>400</v>
      </c>
      <c r="P128" s="4">
        <v>800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>
        <f aca="true" t="shared" si="11" ref="AG128:AG151">SUM(I128:AF128)</f>
        <v>1200</v>
      </c>
    </row>
    <row r="129" spans="1:33" ht="12.75" customHeight="1">
      <c r="A129" s="58" t="s">
        <v>81</v>
      </c>
      <c r="B129" s="17" t="s">
        <v>465</v>
      </c>
      <c r="C129" s="3">
        <v>1</v>
      </c>
      <c r="D129" s="37" t="s">
        <v>452</v>
      </c>
      <c r="E129" s="53">
        <v>507000</v>
      </c>
      <c r="F129" s="4">
        <v>5000</v>
      </c>
      <c r="G129" s="4">
        <v>81150</v>
      </c>
      <c r="H129" s="4">
        <f t="shared" si="10"/>
        <v>420850</v>
      </c>
      <c r="I129" s="4"/>
      <c r="J129" s="4">
        <v>400</v>
      </c>
      <c r="K129" s="4"/>
      <c r="L129" s="4"/>
      <c r="M129" s="4"/>
      <c r="N129" s="4">
        <v>60</v>
      </c>
      <c r="O129" s="4">
        <v>12</v>
      </c>
      <c r="P129" s="4">
        <v>220</v>
      </c>
      <c r="Q129" s="4"/>
      <c r="R129" s="4"/>
      <c r="S129" s="4"/>
      <c r="T129" s="4"/>
      <c r="U129" s="4"/>
      <c r="V129" s="4"/>
      <c r="W129" s="4">
        <v>24</v>
      </c>
      <c r="X129" s="4"/>
      <c r="Y129" s="4"/>
      <c r="Z129" s="4"/>
      <c r="AA129" s="4"/>
      <c r="AB129" s="4"/>
      <c r="AC129" s="4"/>
      <c r="AD129" s="4"/>
      <c r="AE129" s="4"/>
      <c r="AF129" s="4"/>
      <c r="AG129" s="4">
        <f t="shared" si="11"/>
        <v>716</v>
      </c>
    </row>
    <row r="130" spans="1:33" ht="12.75" customHeight="1">
      <c r="A130" s="58" t="s">
        <v>440</v>
      </c>
      <c r="B130" s="17" t="s">
        <v>16</v>
      </c>
      <c r="C130" s="3">
        <v>1</v>
      </c>
      <c r="D130" s="37" t="s">
        <v>453</v>
      </c>
      <c r="E130" s="53">
        <v>598000</v>
      </c>
      <c r="F130" s="4">
        <v>59400</v>
      </c>
      <c r="G130" s="4">
        <v>39600</v>
      </c>
      <c r="H130" s="4">
        <f t="shared" si="10"/>
        <v>499000</v>
      </c>
      <c r="I130" s="4"/>
      <c r="J130" s="4"/>
      <c r="K130" s="4"/>
      <c r="L130" s="4"/>
      <c r="M130" s="4"/>
      <c r="N130" s="4"/>
      <c r="O130" s="4">
        <v>16</v>
      </c>
      <c r="P130" s="4">
        <v>160</v>
      </c>
      <c r="Q130" s="4"/>
      <c r="R130" s="4"/>
      <c r="S130" s="4"/>
      <c r="T130" s="4">
        <v>183</v>
      </c>
      <c r="U130" s="4">
        <v>180</v>
      </c>
      <c r="V130" s="4"/>
      <c r="W130" s="4">
        <v>40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>
        <f t="shared" si="11"/>
        <v>579</v>
      </c>
    </row>
    <row r="131" spans="1:33" ht="12.75" customHeight="1">
      <c r="A131" s="58" t="s">
        <v>441</v>
      </c>
      <c r="B131" s="17" t="s">
        <v>16</v>
      </c>
      <c r="C131" s="3">
        <v>1</v>
      </c>
      <c r="D131" s="37" t="s">
        <v>454</v>
      </c>
      <c r="E131" s="53">
        <v>62000</v>
      </c>
      <c r="F131" s="4">
        <v>6200</v>
      </c>
      <c r="G131" s="4">
        <v>4133</v>
      </c>
      <c r="H131" s="4">
        <f t="shared" si="10"/>
        <v>51667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>
        <v>65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f t="shared" si="11"/>
        <v>65</v>
      </c>
    </row>
    <row r="132" spans="1:33" ht="12.75" customHeight="1">
      <c r="A132" s="111" t="s">
        <v>442</v>
      </c>
      <c r="B132" s="17" t="s">
        <v>16</v>
      </c>
      <c r="C132" s="3">
        <v>1</v>
      </c>
      <c r="D132" s="38" t="s">
        <v>455</v>
      </c>
      <c r="E132" s="110">
        <v>95653</v>
      </c>
      <c r="F132" s="4">
        <v>0</v>
      </c>
      <c r="G132" s="4">
        <v>14503</v>
      </c>
      <c r="H132" s="4">
        <f t="shared" si="10"/>
        <v>81150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75</v>
      </c>
      <c r="T132" s="4"/>
      <c r="U132" s="4"/>
      <c r="V132" s="4"/>
      <c r="W132" s="4">
        <v>40</v>
      </c>
      <c r="X132" s="4"/>
      <c r="Y132" s="4"/>
      <c r="Z132" s="4"/>
      <c r="AA132" s="4"/>
      <c r="AB132" s="4"/>
      <c r="AC132" s="4"/>
      <c r="AD132" s="4"/>
      <c r="AE132" s="4"/>
      <c r="AF132" s="4"/>
      <c r="AG132" s="4">
        <f t="shared" si="11"/>
        <v>115</v>
      </c>
    </row>
    <row r="133" spans="1:33" ht="12.75" customHeight="1">
      <c r="A133" s="58" t="s">
        <v>443</v>
      </c>
      <c r="B133" s="17" t="s">
        <v>82</v>
      </c>
      <c r="C133" s="3">
        <v>1</v>
      </c>
      <c r="D133" s="37" t="s">
        <v>456</v>
      </c>
      <c r="E133" s="53">
        <v>96000</v>
      </c>
      <c r="F133" s="4">
        <v>0</v>
      </c>
      <c r="G133" s="4">
        <v>16000</v>
      </c>
      <c r="H133" s="4">
        <f t="shared" si="10"/>
        <v>80000</v>
      </c>
      <c r="I133" s="4"/>
      <c r="J133" s="4"/>
      <c r="K133" s="4">
        <v>60</v>
      </c>
      <c r="L133" s="4"/>
      <c r="M133" s="4"/>
      <c r="N133" s="4">
        <v>8</v>
      </c>
      <c r="O133" s="4">
        <v>4</v>
      </c>
      <c r="P133" s="4">
        <v>60</v>
      </c>
      <c r="Q133" s="4"/>
      <c r="R133" s="4"/>
      <c r="S133" s="4"/>
      <c r="T133" s="4"/>
      <c r="U133" s="4"/>
      <c r="V133" s="4"/>
      <c r="W133" s="4">
        <v>12</v>
      </c>
      <c r="X133" s="4"/>
      <c r="Y133" s="4"/>
      <c r="Z133" s="4"/>
      <c r="AA133" s="4"/>
      <c r="AB133" s="4"/>
      <c r="AC133" s="4"/>
      <c r="AD133" s="4"/>
      <c r="AE133" s="4"/>
      <c r="AF133" s="4"/>
      <c r="AG133" s="4">
        <f t="shared" si="11"/>
        <v>144</v>
      </c>
    </row>
    <row r="134" spans="1:33" ht="12.75" customHeight="1">
      <c r="A134" s="58" t="s">
        <v>444</v>
      </c>
      <c r="B134" s="17" t="s">
        <v>16</v>
      </c>
      <c r="C134" s="3">
        <v>1</v>
      </c>
      <c r="D134" s="37" t="s">
        <v>457</v>
      </c>
      <c r="E134" s="53">
        <v>154200</v>
      </c>
      <c r="F134" s="4">
        <v>134200</v>
      </c>
      <c r="G134" s="4">
        <v>20000</v>
      </c>
      <c r="H134" s="4">
        <f t="shared" si="10"/>
        <v>0</v>
      </c>
      <c r="I134" s="4"/>
      <c r="J134" s="4">
        <v>600</v>
      </c>
      <c r="K134" s="4"/>
      <c r="L134" s="4"/>
      <c r="M134" s="4"/>
      <c r="N134" s="4">
        <v>60</v>
      </c>
      <c r="O134" s="4"/>
      <c r="P134" s="4"/>
      <c r="Q134" s="4"/>
      <c r="R134" s="4"/>
      <c r="S134" s="4"/>
      <c r="T134" s="4"/>
      <c r="U134" s="4"/>
      <c r="V134" s="4"/>
      <c r="W134" s="4">
        <v>12</v>
      </c>
      <c r="X134" s="4"/>
      <c r="Y134" s="4"/>
      <c r="Z134" s="4"/>
      <c r="AA134" s="4"/>
      <c r="AB134" s="4"/>
      <c r="AC134" s="4"/>
      <c r="AD134" s="4"/>
      <c r="AE134" s="4"/>
      <c r="AF134" s="4"/>
      <c r="AG134" s="4">
        <f t="shared" si="11"/>
        <v>672</v>
      </c>
    </row>
    <row r="135" spans="1:33" s="77" customFormat="1" ht="12.75" customHeight="1">
      <c r="A135" s="70" t="s">
        <v>445</v>
      </c>
      <c r="B135" s="71" t="s">
        <v>16</v>
      </c>
      <c r="C135" s="72">
        <v>1</v>
      </c>
      <c r="D135" s="73" t="s">
        <v>458</v>
      </c>
      <c r="E135" s="78">
        <v>225000</v>
      </c>
      <c r="F135" s="75">
        <v>5000</v>
      </c>
      <c r="G135" s="75">
        <v>0</v>
      </c>
      <c r="H135" s="75">
        <f t="shared" si="10"/>
        <v>220000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4">
        <f t="shared" si="11"/>
        <v>0</v>
      </c>
    </row>
    <row r="136" spans="1:33" s="118" customFormat="1" ht="12.75" customHeight="1">
      <c r="A136" s="112" t="s">
        <v>446</v>
      </c>
      <c r="B136" s="113" t="s">
        <v>16</v>
      </c>
      <c r="C136" s="114">
        <v>1</v>
      </c>
      <c r="D136" s="115" t="s">
        <v>459</v>
      </c>
      <c r="E136" s="116">
        <v>193700</v>
      </c>
      <c r="F136" s="117">
        <v>0</v>
      </c>
      <c r="G136" s="117">
        <v>0</v>
      </c>
      <c r="H136" s="117">
        <f t="shared" si="10"/>
        <v>193700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4">
        <f t="shared" si="11"/>
        <v>0</v>
      </c>
    </row>
    <row r="137" spans="1:33" s="118" customFormat="1" ht="12.75" customHeight="1">
      <c r="A137" s="112" t="s">
        <v>85</v>
      </c>
      <c r="B137" s="113" t="s">
        <v>16</v>
      </c>
      <c r="C137" s="114">
        <v>1</v>
      </c>
      <c r="D137" s="115" t="s">
        <v>86</v>
      </c>
      <c r="E137" s="116">
        <v>860000</v>
      </c>
      <c r="F137" s="117">
        <v>0</v>
      </c>
      <c r="G137" s="117">
        <v>0</v>
      </c>
      <c r="H137" s="117">
        <f t="shared" si="10"/>
        <v>860000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4">
        <f t="shared" si="11"/>
        <v>0</v>
      </c>
    </row>
    <row r="138" spans="1:33" s="118" customFormat="1" ht="12.75" customHeight="1">
      <c r="A138" s="112" t="s">
        <v>85</v>
      </c>
      <c r="B138" s="113" t="s">
        <v>37</v>
      </c>
      <c r="C138" s="114">
        <v>1</v>
      </c>
      <c r="D138" s="115" t="s">
        <v>87</v>
      </c>
      <c r="E138" s="116">
        <v>2925000</v>
      </c>
      <c r="F138" s="117">
        <v>0</v>
      </c>
      <c r="G138" s="117">
        <v>0</v>
      </c>
      <c r="H138" s="117">
        <f t="shared" si="10"/>
        <v>2925000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4">
        <f t="shared" si="11"/>
        <v>0</v>
      </c>
    </row>
    <row r="139" spans="1:33" s="118" customFormat="1" ht="12.75" customHeight="1">
      <c r="A139" s="112" t="s">
        <v>85</v>
      </c>
      <c r="B139" s="113" t="s">
        <v>84</v>
      </c>
      <c r="C139" s="114">
        <v>1</v>
      </c>
      <c r="D139" s="115" t="s">
        <v>88</v>
      </c>
      <c r="E139" s="116">
        <v>280000</v>
      </c>
      <c r="F139" s="117">
        <v>0</v>
      </c>
      <c r="G139" s="117">
        <v>0</v>
      </c>
      <c r="H139" s="117">
        <f t="shared" si="10"/>
        <v>280000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4">
        <f t="shared" si="11"/>
        <v>0</v>
      </c>
    </row>
    <row r="140" spans="1:33" s="118" customFormat="1" ht="12.75" customHeight="1">
      <c r="A140" s="112" t="s">
        <v>89</v>
      </c>
      <c r="B140" s="113" t="s">
        <v>37</v>
      </c>
      <c r="C140" s="114">
        <v>1</v>
      </c>
      <c r="D140" s="115" t="s">
        <v>90</v>
      </c>
      <c r="E140" s="116">
        <v>150000</v>
      </c>
      <c r="F140" s="117">
        <v>150000</v>
      </c>
      <c r="G140" s="117">
        <v>0</v>
      </c>
      <c r="H140" s="117">
        <f t="shared" si="1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4">
        <f t="shared" si="11"/>
        <v>0</v>
      </c>
    </row>
    <row r="141" spans="1:33" s="118" customFormat="1" ht="12.75" customHeight="1">
      <c r="A141" s="112" t="s">
        <v>91</v>
      </c>
      <c r="B141" s="113" t="s">
        <v>16</v>
      </c>
      <c r="C141" s="114">
        <v>1</v>
      </c>
      <c r="D141" s="115" t="s">
        <v>92</v>
      </c>
      <c r="E141" s="116">
        <v>190000</v>
      </c>
      <c r="F141" s="117">
        <v>0</v>
      </c>
      <c r="G141" s="117">
        <v>0</v>
      </c>
      <c r="H141" s="117">
        <f t="shared" si="10"/>
        <v>190000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4">
        <f t="shared" si="11"/>
        <v>0</v>
      </c>
    </row>
    <row r="142" spans="1:33" s="118" customFormat="1" ht="12.75" customHeight="1">
      <c r="A142" s="112" t="s">
        <v>93</v>
      </c>
      <c r="B142" s="113" t="s">
        <v>466</v>
      </c>
      <c r="C142" s="114">
        <v>1</v>
      </c>
      <c r="D142" s="115" t="s">
        <v>94</v>
      </c>
      <c r="E142" s="116">
        <v>205000</v>
      </c>
      <c r="F142" s="117">
        <v>0</v>
      </c>
      <c r="G142" s="117">
        <v>0</v>
      </c>
      <c r="H142" s="117">
        <f t="shared" si="10"/>
        <v>205000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4">
        <f t="shared" si="11"/>
        <v>0</v>
      </c>
    </row>
    <row r="143" spans="1:33" s="118" customFormat="1" ht="12.75" customHeight="1">
      <c r="A143" s="112" t="s">
        <v>447</v>
      </c>
      <c r="B143" s="113" t="s">
        <v>16</v>
      </c>
      <c r="C143" s="114">
        <v>1</v>
      </c>
      <c r="D143" s="115" t="s">
        <v>460</v>
      </c>
      <c r="E143" s="116">
        <v>420000</v>
      </c>
      <c r="F143" s="117">
        <v>0</v>
      </c>
      <c r="G143" s="117">
        <v>0</v>
      </c>
      <c r="H143" s="117">
        <f t="shared" si="10"/>
        <v>420000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4">
        <f t="shared" si="11"/>
        <v>0</v>
      </c>
    </row>
    <row r="144" spans="1:33" ht="12.75" customHeight="1">
      <c r="A144" s="58" t="s">
        <v>448</v>
      </c>
      <c r="B144" s="17" t="s">
        <v>16</v>
      </c>
      <c r="C144" s="3">
        <v>1</v>
      </c>
      <c r="D144" s="37" t="s">
        <v>461</v>
      </c>
      <c r="E144" s="53">
        <v>180500</v>
      </c>
      <c r="F144" s="4">
        <v>0</v>
      </c>
      <c r="G144" s="4">
        <v>30000</v>
      </c>
      <c r="H144" s="4">
        <f t="shared" si="10"/>
        <v>150500</v>
      </c>
      <c r="I144" s="4"/>
      <c r="J144" s="4"/>
      <c r="K144" s="4"/>
      <c r="L144" s="4"/>
      <c r="M144" s="4"/>
      <c r="N144" s="4"/>
      <c r="O144" s="4">
        <v>8</v>
      </c>
      <c r="P144" s="4">
        <v>60</v>
      </c>
      <c r="Q144" s="4"/>
      <c r="R144" s="4"/>
      <c r="S144" s="4"/>
      <c r="T144" s="4">
        <v>272</v>
      </c>
      <c r="U144" s="4"/>
      <c r="V144" s="4"/>
      <c r="W144" s="4">
        <v>40</v>
      </c>
      <c r="X144" s="4"/>
      <c r="Y144" s="4"/>
      <c r="Z144" s="4"/>
      <c r="AA144" s="4"/>
      <c r="AB144" s="4"/>
      <c r="AC144" s="4"/>
      <c r="AD144" s="4"/>
      <c r="AE144" s="4"/>
      <c r="AF144" s="4"/>
      <c r="AG144" s="4">
        <f t="shared" si="11"/>
        <v>380</v>
      </c>
    </row>
    <row r="145" spans="1:33" ht="12.75" customHeight="1">
      <c r="A145" s="58" t="s">
        <v>449</v>
      </c>
      <c r="B145" s="17" t="s">
        <v>16</v>
      </c>
      <c r="C145" s="3">
        <v>1</v>
      </c>
      <c r="D145" s="37" t="s">
        <v>462</v>
      </c>
      <c r="E145" s="53">
        <v>330000</v>
      </c>
      <c r="F145" s="4">
        <v>41000</v>
      </c>
      <c r="G145" s="4">
        <v>0</v>
      </c>
      <c r="H145" s="4">
        <f t="shared" si="10"/>
        <v>289000</v>
      </c>
      <c r="I145" s="4"/>
      <c r="J145" s="4">
        <v>170</v>
      </c>
      <c r="K145" s="4"/>
      <c r="L145" s="4"/>
      <c r="M145" s="4"/>
      <c r="N145" s="4">
        <v>12</v>
      </c>
      <c r="O145" s="4">
        <v>6</v>
      </c>
      <c r="P145" s="4">
        <v>50</v>
      </c>
      <c r="Q145" s="4"/>
      <c r="R145" s="4"/>
      <c r="S145" s="4"/>
      <c r="T145" s="4"/>
      <c r="U145" s="4"/>
      <c r="V145" s="4"/>
      <c r="W145" s="4">
        <v>20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>
        <f t="shared" si="11"/>
        <v>258</v>
      </c>
    </row>
    <row r="146" spans="1:33" ht="12.75" customHeight="1">
      <c r="A146" s="58" t="s">
        <v>450</v>
      </c>
      <c r="B146" s="17" t="s">
        <v>16</v>
      </c>
      <c r="C146" s="3">
        <v>1</v>
      </c>
      <c r="D146" s="37" t="s">
        <v>463</v>
      </c>
      <c r="E146" s="53">
        <v>360000</v>
      </c>
      <c r="F146" s="4">
        <v>0</v>
      </c>
      <c r="G146" s="4">
        <v>50350</v>
      </c>
      <c r="H146" s="4">
        <f t="shared" si="10"/>
        <v>309650</v>
      </c>
      <c r="I146" s="4"/>
      <c r="J146" s="4"/>
      <c r="K146" s="4"/>
      <c r="L146" s="4"/>
      <c r="M146" s="4"/>
      <c r="N146" s="4"/>
      <c r="O146" s="4"/>
      <c r="P146" s="4"/>
      <c r="Q146" s="4"/>
      <c r="R146" s="4">
        <v>10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>
        <f t="shared" si="11"/>
        <v>10</v>
      </c>
    </row>
    <row r="147" spans="1:33" ht="12.75" customHeight="1">
      <c r="A147" s="58" t="s">
        <v>451</v>
      </c>
      <c r="B147" s="17" t="s">
        <v>467</v>
      </c>
      <c r="C147" s="3">
        <v>1</v>
      </c>
      <c r="D147" s="37" t="s">
        <v>464</v>
      </c>
      <c r="E147" s="53">
        <v>205200</v>
      </c>
      <c r="F147" s="4">
        <v>20000</v>
      </c>
      <c r="G147" s="4">
        <v>14200</v>
      </c>
      <c r="H147" s="4">
        <f t="shared" si="10"/>
        <v>171000</v>
      </c>
      <c r="I147" s="4"/>
      <c r="J147" s="4"/>
      <c r="K147" s="4"/>
      <c r="L147" s="4"/>
      <c r="M147" s="4"/>
      <c r="N147" s="4"/>
      <c r="O147" s="4"/>
      <c r="P147" s="4">
        <v>160</v>
      </c>
      <c r="Q147" s="4"/>
      <c r="R147" s="4">
        <v>100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>
        <f t="shared" si="11"/>
        <v>260</v>
      </c>
    </row>
    <row r="148" spans="1:33" s="77" customFormat="1" ht="12.75" customHeight="1">
      <c r="A148" s="70" t="s">
        <v>95</v>
      </c>
      <c r="B148" s="71" t="s">
        <v>16</v>
      </c>
      <c r="C148" s="72">
        <v>1</v>
      </c>
      <c r="D148" s="73" t="s">
        <v>96</v>
      </c>
      <c r="E148" s="78">
        <v>250000</v>
      </c>
      <c r="F148" s="75">
        <v>0</v>
      </c>
      <c r="G148" s="75">
        <v>30000</v>
      </c>
      <c r="H148" s="75">
        <f t="shared" si="10"/>
        <v>220000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4">
        <f t="shared" si="11"/>
        <v>0</v>
      </c>
    </row>
    <row r="149" spans="1:33" s="118" customFormat="1" ht="12.75" customHeight="1">
      <c r="A149" s="112" t="s">
        <v>97</v>
      </c>
      <c r="B149" s="113" t="s">
        <v>16</v>
      </c>
      <c r="C149" s="114">
        <v>1</v>
      </c>
      <c r="D149" s="115" t="s">
        <v>98</v>
      </c>
      <c r="E149" s="116">
        <v>20000</v>
      </c>
      <c r="F149" s="117">
        <v>20000</v>
      </c>
      <c r="G149" s="117">
        <v>0</v>
      </c>
      <c r="H149" s="117">
        <f t="shared" si="10"/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4">
        <f t="shared" si="11"/>
        <v>0</v>
      </c>
    </row>
    <row r="150" spans="1:33" s="118" customFormat="1" ht="12.75" customHeight="1">
      <c r="A150" s="112" t="s">
        <v>97</v>
      </c>
      <c r="B150" s="113" t="s">
        <v>37</v>
      </c>
      <c r="C150" s="114">
        <v>1</v>
      </c>
      <c r="D150" s="115" t="s">
        <v>99</v>
      </c>
      <c r="E150" s="116">
        <v>223249</v>
      </c>
      <c r="F150" s="117">
        <v>0</v>
      </c>
      <c r="G150" s="117">
        <v>0</v>
      </c>
      <c r="H150" s="117">
        <f t="shared" si="10"/>
        <v>223249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4">
        <f t="shared" si="11"/>
        <v>0</v>
      </c>
    </row>
    <row r="151" spans="1:33" s="118" customFormat="1" ht="12.75" customHeight="1">
      <c r="A151" s="112" t="s">
        <v>100</v>
      </c>
      <c r="B151" s="113" t="s">
        <v>16</v>
      </c>
      <c r="C151" s="114">
        <v>1</v>
      </c>
      <c r="D151" s="115" t="s">
        <v>101</v>
      </c>
      <c r="E151" s="116">
        <v>1000000</v>
      </c>
      <c r="F151" s="117">
        <v>0</v>
      </c>
      <c r="G151" s="117">
        <v>0</v>
      </c>
      <c r="H151" s="117">
        <f t="shared" si="10"/>
        <v>1000000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4">
        <f t="shared" si="11"/>
        <v>0</v>
      </c>
    </row>
    <row r="152" spans="1:32" ht="12.75" customHeight="1">
      <c r="A152" s="56"/>
      <c r="B152" s="17"/>
      <c r="C152" s="3"/>
      <c r="D152" s="2"/>
      <c r="E152" s="1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3" ht="12.75" customHeight="1">
      <c r="A153" s="60"/>
      <c r="B153" s="41"/>
      <c r="C153" s="16"/>
      <c r="D153" s="14"/>
      <c r="E153" s="15"/>
      <c r="I153" s="4"/>
      <c r="AG153" s="4"/>
    </row>
    <row r="154" spans="1:33" ht="12.75" customHeight="1">
      <c r="A154" s="54" t="s">
        <v>102</v>
      </c>
      <c r="B154" s="17"/>
      <c r="C154" s="8"/>
      <c r="D154" s="2" t="s">
        <v>103</v>
      </c>
      <c r="E154" s="15">
        <f>SUM(E128:E151)</f>
        <v>12602502</v>
      </c>
      <c r="F154" s="15">
        <f>SUM(F128:F151)</f>
        <v>746800</v>
      </c>
      <c r="G154" s="15">
        <f>SUM(G128:G151)</f>
        <v>503936</v>
      </c>
      <c r="H154" s="15">
        <f>SUM(H128:H151)</f>
        <v>11351766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customHeight="1">
      <c r="A155" s="54"/>
      <c r="B155" s="17"/>
      <c r="C155" s="8"/>
      <c r="D155" s="2"/>
      <c r="E155" s="15"/>
      <c r="F155" s="15"/>
      <c r="G155" s="15"/>
      <c r="H155" s="1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customHeight="1">
      <c r="A156" s="37"/>
      <c r="B156" s="17"/>
      <c r="C156" s="3"/>
      <c r="D156" s="39"/>
      <c r="E156" s="67"/>
      <c r="F156" s="15"/>
      <c r="G156" s="15"/>
      <c r="H156" s="1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customHeight="1">
      <c r="A157" s="37"/>
      <c r="B157" s="17"/>
      <c r="C157" s="3"/>
      <c r="D157" s="39" t="s">
        <v>479</v>
      </c>
      <c r="E157" s="67"/>
      <c r="F157" s="15"/>
      <c r="G157" s="15"/>
      <c r="H157" s="1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customHeight="1">
      <c r="A158" s="37" t="s">
        <v>476</v>
      </c>
      <c r="B158" s="17"/>
      <c r="C158" s="3"/>
      <c r="D158" s="37" t="s">
        <v>104</v>
      </c>
      <c r="E158" s="53">
        <v>150000</v>
      </c>
      <c r="F158" s="15"/>
      <c r="G158" s="15"/>
      <c r="H158" s="1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>
        <v>100</v>
      </c>
      <c r="U158" s="4"/>
      <c r="V158" s="4"/>
      <c r="W158" s="4">
        <v>25</v>
      </c>
      <c r="X158" s="4"/>
      <c r="Y158" s="4"/>
      <c r="Z158" s="4"/>
      <c r="AA158" s="4"/>
      <c r="AB158" s="4"/>
      <c r="AC158" s="4"/>
      <c r="AD158" s="4"/>
      <c r="AE158" s="4"/>
      <c r="AF158" s="4"/>
      <c r="AG158" s="4">
        <f aca="true" t="shared" si="12" ref="AG158:AG164">SUM(I158:AF158)</f>
        <v>125</v>
      </c>
    </row>
    <row r="159" spans="1:33" ht="11.25">
      <c r="A159" s="49">
        <v>5045</v>
      </c>
      <c r="D159" s="7" t="s">
        <v>477</v>
      </c>
      <c r="E159" s="4">
        <v>120000</v>
      </c>
      <c r="L159" s="5">
        <v>90</v>
      </c>
      <c r="O159" s="5">
        <v>4</v>
      </c>
      <c r="P159" s="5">
        <v>60</v>
      </c>
      <c r="W159" s="5">
        <v>16</v>
      </c>
      <c r="AD159" s="5">
        <v>40</v>
      </c>
      <c r="AG159" s="4">
        <f t="shared" si="12"/>
        <v>210</v>
      </c>
    </row>
    <row r="160" spans="1:33" s="77" customFormat="1" ht="12.75" customHeight="1">
      <c r="A160" s="119">
        <v>5051</v>
      </c>
      <c r="B160" s="71"/>
      <c r="C160" s="72"/>
      <c r="D160" s="120" t="s">
        <v>468</v>
      </c>
      <c r="E160" s="74">
        <v>80000</v>
      </c>
      <c r="F160" s="74"/>
      <c r="G160" s="74"/>
      <c r="H160" s="74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4">
        <f t="shared" si="12"/>
        <v>0</v>
      </c>
    </row>
    <row r="161" spans="1:33" s="77" customFormat="1" ht="12.75" customHeight="1">
      <c r="A161" s="119">
        <v>5051</v>
      </c>
      <c r="B161" s="71"/>
      <c r="C161" s="72"/>
      <c r="D161" s="120" t="s">
        <v>469</v>
      </c>
      <c r="E161" s="74">
        <v>80000</v>
      </c>
      <c r="F161" s="74"/>
      <c r="G161" s="74"/>
      <c r="H161" s="74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4">
        <f t="shared" si="12"/>
        <v>0</v>
      </c>
    </row>
    <row r="162" spans="1:33" s="77" customFormat="1" ht="12.75" customHeight="1">
      <c r="A162" s="119">
        <v>5051</v>
      </c>
      <c r="B162" s="71"/>
      <c r="C162" s="72"/>
      <c r="D162" s="120" t="s">
        <v>470</v>
      </c>
      <c r="E162" s="74">
        <v>250000</v>
      </c>
      <c r="F162" s="74"/>
      <c r="G162" s="74"/>
      <c r="H162" s="74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4">
        <f t="shared" si="12"/>
        <v>0</v>
      </c>
    </row>
    <row r="163" spans="1:33" s="77" customFormat="1" ht="12.75" customHeight="1">
      <c r="A163" s="119">
        <v>5051</v>
      </c>
      <c r="B163" s="71"/>
      <c r="C163" s="72"/>
      <c r="D163" s="120" t="s">
        <v>471</v>
      </c>
      <c r="E163" s="74">
        <v>60000</v>
      </c>
      <c r="F163" s="74"/>
      <c r="G163" s="74"/>
      <c r="H163" s="74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4">
        <f t="shared" si="12"/>
        <v>0</v>
      </c>
    </row>
    <row r="164" spans="1:33" s="77" customFormat="1" ht="12.75" customHeight="1">
      <c r="A164" s="119">
        <v>5055</v>
      </c>
      <c r="B164" s="71"/>
      <c r="C164" s="72"/>
      <c r="D164" s="120" t="s">
        <v>472</v>
      </c>
      <c r="E164" s="74">
        <v>70000</v>
      </c>
      <c r="F164" s="74"/>
      <c r="G164" s="74"/>
      <c r="H164" s="74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4">
        <f t="shared" si="12"/>
        <v>0</v>
      </c>
    </row>
    <row r="165" spans="1:33" ht="12.75" customHeight="1">
      <c r="A165" s="64"/>
      <c r="B165" s="17"/>
      <c r="C165" s="3"/>
      <c r="D165" s="50"/>
      <c r="E165" s="15"/>
      <c r="F165" s="15"/>
      <c r="G165" s="15"/>
      <c r="H165" s="1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customHeight="1">
      <c r="A166" s="56"/>
      <c r="B166" s="17"/>
      <c r="C166" s="3"/>
      <c r="D166" s="1"/>
      <c r="E166" s="15"/>
      <c r="F166" s="15"/>
      <c r="G166" s="15"/>
      <c r="H166" s="1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customHeight="1">
      <c r="A167" s="56"/>
      <c r="B167" s="17"/>
      <c r="C167" s="3"/>
      <c r="D167" s="2" t="s">
        <v>105</v>
      </c>
      <c r="E167" s="15">
        <f>SUM(E158:E164)</f>
        <v>810000</v>
      </c>
      <c r="F167" s="15">
        <f>SUM(F158:F164)</f>
        <v>0</v>
      </c>
      <c r="G167" s="15">
        <f>SUM(G158:G164)</f>
        <v>0</v>
      </c>
      <c r="H167" s="15">
        <f>SUM(H158:H164)</f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customHeight="1">
      <c r="A168" s="56"/>
      <c r="B168" s="17"/>
      <c r="C168" s="3"/>
      <c r="D168" s="1"/>
      <c r="E168" s="15"/>
      <c r="F168" s="15"/>
      <c r="G168" s="15"/>
      <c r="H168" s="1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5" ht="12.75" customHeight="1">
      <c r="A169" s="56"/>
      <c r="B169" s="17"/>
      <c r="C169" s="3"/>
      <c r="D169" s="1"/>
      <c r="E169" s="15"/>
    </row>
    <row r="170" spans="1:33" s="24" customFormat="1" ht="12.75" customHeight="1">
      <c r="A170" s="54"/>
      <c r="B170" s="17"/>
      <c r="C170" s="8"/>
      <c r="D170" s="21" t="s">
        <v>106</v>
      </c>
      <c r="E170" s="22">
        <f>SUM(E14+E38+E43+E51+E62+E78+E85+E90+E98+E113+E124+E154+E167)</f>
        <v>57501116</v>
      </c>
      <c r="F170" s="22">
        <f>SUM(F14+F38+F43+F51+F62+F78+F85+F90+F98+F113+F124+F154+F167)</f>
        <v>6636155</v>
      </c>
      <c r="G170" s="22">
        <f>SUM(G14+G38+G43+G51+G62+G78+G85+G90+G98+G113+G124+G154+G167)</f>
        <v>4289794</v>
      </c>
      <c r="H170" s="22">
        <f>SUM(H14+H38+H43+H51+H62+H78+H85+H90+H98+H113+H124+H154+H167)</f>
        <v>45765167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3"/>
    </row>
    <row r="171" spans="1:5" ht="12.75" customHeight="1">
      <c r="A171" s="56"/>
      <c r="B171" s="17"/>
      <c r="C171" s="3"/>
      <c r="D171" s="2"/>
      <c r="E171" s="22"/>
    </row>
    <row r="172" spans="1:8" ht="12.75" customHeight="1">
      <c r="A172" s="56"/>
      <c r="B172" s="17"/>
      <c r="C172" s="3"/>
      <c r="D172" s="2" t="s">
        <v>107</v>
      </c>
      <c r="E172" s="15">
        <f>SUM(E170-E38)</f>
        <v>31586316</v>
      </c>
      <c r="F172" s="15">
        <f>SUM(F170-F38)</f>
        <v>2066355</v>
      </c>
      <c r="G172" s="15">
        <f>SUM(G170-G38)</f>
        <v>1902934</v>
      </c>
      <c r="H172" s="15">
        <f>SUM(H170-H38)</f>
        <v>26807027</v>
      </c>
    </row>
    <row r="173" ht="12.75" customHeight="1"/>
    <row r="174" spans="12:16" ht="12.75" customHeight="1">
      <c r="L174" s="5" t="s">
        <v>59</v>
      </c>
      <c r="P174" s="5" t="s">
        <v>59</v>
      </c>
    </row>
    <row r="175" spans="1:33" ht="12.75" customHeight="1">
      <c r="A175" s="32" t="s">
        <v>473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1.25" customHeight="1">
      <c r="A176" s="56" t="s">
        <v>108</v>
      </c>
      <c r="B176" s="38" t="s">
        <v>109</v>
      </c>
      <c r="C176" s="49"/>
      <c r="D176" s="7" t="s">
        <v>110</v>
      </c>
      <c r="E176" s="15"/>
      <c r="F176" s="7"/>
      <c r="G176" s="9">
        <v>6840</v>
      </c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>
        <v>80</v>
      </c>
      <c r="AB176" s="6">
        <v>20</v>
      </c>
      <c r="AC176" s="6"/>
      <c r="AD176" s="6"/>
      <c r="AE176" s="6"/>
      <c r="AF176" s="6">
        <v>20</v>
      </c>
      <c r="AG176" s="4">
        <f aca="true" t="shared" si="13" ref="AG176:AG239">SUM(I176:AF176)</f>
        <v>120</v>
      </c>
    </row>
    <row r="177" spans="1:33" ht="11.25" customHeight="1">
      <c r="A177" s="56" t="s">
        <v>111</v>
      </c>
      <c r="B177" s="38" t="s">
        <v>112</v>
      </c>
      <c r="C177" s="49"/>
      <c r="D177" s="7" t="s">
        <v>113</v>
      </c>
      <c r="E177" s="15"/>
      <c r="F177" s="7"/>
      <c r="G177" s="9">
        <v>-16694</v>
      </c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>
        <v>200</v>
      </c>
      <c r="AA177" s="6">
        <v>80</v>
      </c>
      <c r="AB177" s="6"/>
      <c r="AC177" s="6"/>
      <c r="AD177" s="6"/>
      <c r="AE177" s="6"/>
      <c r="AF177" s="6"/>
      <c r="AG177" s="4">
        <f t="shared" si="13"/>
        <v>280</v>
      </c>
    </row>
    <row r="178" spans="1:33" ht="11.25" customHeight="1">
      <c r="A178" s="56" t="s">
        <v>114</v>
      </c>
      <c r="B178" s="38" t="s">
        <v>115</v>
      </c>
      <c r="C178" s="49"/>
      <c r="D178" s="7" t="s">
        <v>116</v>
      </c>
      <c r="E178" s="15"/>
      <c r="F178" s="7"/>
      <c r="G178" s="9">
        <v>750.4899999999953</v>
      </c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4">
        <f t="shared" si="13"/>
        <v>0</v>
      </c>
    </row>
    <row r="179" spans="1:33" ht="11.25" customHeight="1">
      <c r="A179" s="56" t="s">
        <v>117</v>
      </c>
      <c r="B179" s="38" t="s">
        <v>118</v>
      </c>
      <c r="C179" s="49"/>
      <c r="D179" s="7" t="s">
        <v>119</v>
      </c>
      <c r="E179" s="15"/>
      <c r="F179" s="7"/>
      <c r="G179" s="9">
        <v>17557</v>
      </c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4">
        <f t="shared" si="13"/>
        <v>0</v>
      </c>
    </row>
    <row r="180" spans="1:33" ht="11.25" customHeight="1">
      <c r="A180" s="56" t="s">
        <v>120</v>
      </c>
      <c r="B180" s="38" t="s">
        <v>121</v>
      </c>
      <c r="C180" s="49"/>
      <c r="D180" s="7" t="s">
        <v>122</v>
      </c>
      <c r="E180" s="15"/>
      <c r="F180" s="7"/>
      <c r="G180" s="9">
        <v>101</v>
      </c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4">
        <f t="shared" si="13"/>
        <v>0</v>
      </c>
    </row>
    <row r="181" spans="1:33" ht="11.25" customHeight="1">
      <c r="A181" s="56" t="s">
        <v>123</v>
      </c>
      <c r="B181" s="38" t="s">
        <v>124</v>
      </c>
      <c r="C181" s="49"/>
      <c r="D181" s="7" t="s">
        <v>125</v>
      </c>
      <c r="E181" s="15"/>
      <c r="F181" s="7"/>
      <c r="G181" s="9">
        <v>28793</v>
      </c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4">
        <f t="shared" si="13"/>
        <v>0</v>
      </c>
    </row>
    <row r="182" spans="1:33" ht="11.25" customHeight="1">
      <c r="A182" s="56" t="s">
        <v>126</v>
      </c>
      <c r="B182" s="38" t="s">
        <v>127</v>
      </c>
      <c r="C182" s="49"/>
      <c r="D182" s="7" t="s">
        <v>128</v>
      </c>
      <c r="E182" s="15"/>
      <c r="F182" s="7"/>
      <c r="G182" s="9">
        <v>92174</v>
      </c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>
        <v>100</v>
      </c>
      <c r="AA182" s="6">
        <v>60</v>
      </c>
      <c r="AB182" s="6"/>
      <c r="AC182" s="6"/>
      <c r="AD182" s="6"/>
      <c r="AE182" s="6"/>
      <c r="AF182" s="6"/>
      <c r="AG182" s="4">
        <f t="shared" si="13"/>
        <v>160</v>
      </c>
    </row>
    <row r="183" spans="1:33" ht="11.25" customHeight="1">
      <c r="A183" s="56" t="s">
        <v>129</v>
      </c>
      <c r="B183" s="38" t="s">
        <v>130</v>
      </c>
      <c r="C183" s="49"/>
      <c r="D183" s="7" t="s">
        <v>131</v>
      </c>
      <c r="E183" s="15"/>
      <c r="F183" s="7"/>
      <c r="G183" s="9">
        <v>1876</v>
      </c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4">
        <f t="shared" si="13"/>
        <v>0</v>
      </c>
    </row>
    <row r="184" spans="1:33" ht="11.25" customHeight="1">
      <c r="A184" s="56" t="s">
        <v>133</v>
      </c>
      <c r="B184" s="38" t="s">
        <v>134</v>
      </c>
      <c r="C184" s="49"/>
      <c r="D184" s="7" t="s">
        <v>135</v>
      </c>
      <c r="E184" s="15"/>
      <c r="F184" s="7"/>
      <c r="G184" s="9">
        <v>19098.7</v>
      </c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4">
        <f t="shared" si="13"/>
        <v>0</v>
      </c>
    </row>
    <row r="185" spans="1:33" ht="11.25" customHeight="1">
      <c r="A185" s="56" t="s">
        <v>137</v>
      </c>
      <c r="B185" s="38" t="s">
        <v>138</v>
      </c>
      <c r="C185" s="49"/>
      <c r="D185" s="7" t="s">
        <v>139</v>
      </c>
      <c r="E185" s="15"/>
      <c r="F185" s="7"/>
      <c r="G185" s="9">
        <v>31997</v>
      </c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>
        <v>100</v>
      </c>
      <c r="AA185" s="6"/>
      <c r="AB185" s="6"/>
      <c r="AC185" s="6"/>
      <c r="AD185" s="6"/>
      <c r="AE185" s="6"/>
      <c r="AF185" s="6">
        <v>80</v>
      </c>
      <c r="AG185" s="4">
        <f t="shared" si="13"/>
        <v>180</v>
      </c>
    </row>
    <row r="186" spans="1:33" ht="11.25" customHeight="1">
      <c r="A186" s="56" t="s">
        <v>140</v>
      </c>
      <c r="B186" s="38" t="s">
        <v>141</v>
      </c>
      <c r="C186" s="49"/>
      <c r="D186" s="7" t="s">
        <v>142</v>
      </c>
      <c r="E186" s="15"/>
      <c r="F186" s="7"/>
      <c r="G186" s="9">
        <v>156017</v>
      </c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300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4">
        <f t="shared" si="13"/>
        <v>300</v>
      </c>
    </row>
    <row r="187" spans="1:33" ht="11.25" customHeight="1">
      <c r="A187" s="56" t="s">
        <v>132</v>
      </c>
      <c r="B187" s="38" t="s">
        <v>594</v>
      </c>
      <c r="C187" s="49"/>
      <c r="D187" s="7" t="s">
        <v>143</v>
      </c>
      <c r="E187" s="15"/>
      <c r="F187" s="7"/>
      <c r="G187" s="9">
        <v>17438</v>
      </c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170</v>
      </c>
      <c r="V187" s="6"/>
      <c r="W187" s="6"/>
      <c r="X187" s="6"/>
      <c r="Y187" s="6"/>
      <c r="Z187" s="6"/>
      <c r="AA187" s="6"/>
      <c r="AB187" s="6"/>
      <c r="AC187" s="6"/>
      <c r="AD187" s="6"/>
      <c r="AE187" s="6">
        <v>200</v>
      </c>
      <c r="AF187" s="6"/>
      <c r="AG187" s="4">
        <f t="shared" si="13"/>
        <v>370</v>
      </c>
    </row>
    <row r="188" spans="1:33" ht="11.25" customHeight="1">
      <c r="A188" s="56" t="s">
        <v>144</v>
      </c>
      <c r="B188" s="38" t="s">
        <v>145</v>
      </c>
      <c r="C188" s="49"/>
      <c r="D188" s="7" t="s">
        <v>146</v>
      </c>
      <c r="E188" s="15"/>
      <c r="F188" s="7"/>
      <c r="G188" s="9">
        <v>13718</v>
      </c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4">
        <f t="shared" si="13"/>
        <v>0</v>
      </c>
    </row>
    <row r="189" spans="1:33" ht="11.25" customHeight="1">
      <c r="A189" s="56" t="s">
        <v>584</v>
      </c>
      <c r="B189" s="38" t="s">
        <v>693</v>
      </c>
      <c r="C189" s="49"/>
      <c r="D189" s="7" t="s">
        <v>585</v>
      </c>
      <c r="E189" s="15"/>
      <c r="F189" s="7"/>
      <c r="G189" s="9">
        <v>-47676</v>
      </c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80</v>
      </c>
      <c r="AC189" s="6"/>
      <c r="AD189" s="6">
        <v>80</v>
      </c>
      <c r="AE189" s="6"/>
      <c r="AF189" s="6"/>
      <c r="AG189" s="4">
        <f t="shared" si="13"/>
        <v>160</v>
      </c>
    </row>
    <row r="190" spans="1:33" ht="11.25" customHeight="1">
      <c r="A190" s="56" t="s">
        <v>586</v>
      </c>
      <c r="B190" s="38" t="s">
        <v>695</v>
      </c>
      <c r="C190" s="49"/>
      <c r="D190" s="7" t="s">
        <v>587</v>
      </c>
      <c r="E190" s="15"/>
      <c r="F190" s="7"/>
      <c r="G190" s="9">
        <v>85366</v>
      </c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v>200</v>
      </c>
      <c r="AA190" s="6"/>
      <c r="AB190" s="6"/>
      <c r="AC190" s="6"/>
      <c r="AD190" s="6"/>
      <c r="AE190" s="6">
        <v>100</v>
      </c>
      <c r="AF190" s="6"/>
      <c r="AG190" s="4">
        <f t="shared" si="13"/>
        <v>300</v>
      </c>
    </row>
    <row r="191" spans="1:33" ht="11.25" customHeight="1">
      <c r="A191" s="56" t="s">
        <v>588</v>
      </c>
      <c r="B191" s="38" t="s">
        <v>696</v>
      </c>
      <c r="C191" s="49"/>
      <c r="D191" s="7" t="s">
        <v>589</v>
      </c>
      <c r="E191" s="15"/>
      <c r="F191" s="7"/>
      <c r="G191" s="9">
        <v>38499</v>
      </c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>
        <v>100</v>
      </c>
      <c r="AA191" s="6"/>
      <c r="AB191" s="6"/>
      <c r="AC191" s="6"/>
      <c r="AD191" s="6"/>
      <c r="AE191" s="6">
        <v>100</v>
      </c>
      <c r="AF191" s="6"/>
      <c r="AG191" s="4">
        <f t="shared" si="13"/>
        <v>200</v>
      </c>
    </row>
    <row r="192" spans="1:33" ht="11.25" customHeight="1">
      <c r="A192" s="56" t="s">
        <v>590</v>
      </c>
      <c r="B192" s="38" t="s">
        <v>694</v>
      </c>
      <c r="C192" s="49"/>
      <c r="D192" s="7" t="s">
        <v>591</v>
      </c>
      <c r="E192" s="15"/>
      <c r="F192" s="7"/>
      <c r="G192" s="9">
        <v>4451</v>
      </c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>
        <v>80</v>
      </c>
      <c r="AB192" s="6"/>
      <c r="AC192" s="6">
        <v>100</v>
      </c>
      <c r="AD192" s="6"/>
      <c r="AE192" s="6"/>
      <c r="AF192" s="6"/>
      <c r="AG192" s="4">
        <f t="shared" si="13"/>
        <v>180</v>
      </c>
    </row>
    <row r="193" spans="1:33" s="77" customFormat="1" ht="11.25" customHeight="1">
      <c r="A193" s="83">
        <v>5051</v>
      </c>
      <c r="B193" s="73" t="s">
        <v>592</v>
      </c>
      <c r="C193" s="80"/>
      <c r="D193" s="77" t="s">
        <v>593</v>
      </c>
      <c r="E193" s="74"/>
      <c r="G193" s="84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>
        <v>40</v>
      </c>
      <c r="AD193" s="76">
        <v>40</v>
      </c>
      <c r="AE193" s="76"/>
      <c r="AF193" s="76"/>
      <c r="AG193" s="4">
        <f t="shared" si="13"/>
        <v>80</v>
      </c>
    </row>
    <row r="194" spans="1:33" ht="11.25" customHeight="1">
      <c r="A194" s="56" t="s">
        <v>147</v>
      </c>
      <c r="B194" s="38" t="s">
        <v>148</v>
      </c>
      <c r="C194" s="49"/>
      <c r="D194" s="7" t="s">
        <v>149</v>
      </c>
      <c r="E194" s="15"/>
      <c r="F194" s="7"/>
      <c r="G194" s="9">
        <v>23470</v>
      </c>
      <c r="H194" s="7"/>
      <c r="I194" s="6"/>
      <c r="J194" s="6">
        <v>20</v>
      </c>
      <c r="K194" s="6"/>
      <c r="L194" s="6"/>
      <c r="M194" s="6"/>
      <c r="N194" s="6"/>
      <c r="O194" s="6">
        <v>12</v>
      </c>
      <c r="P194" s="6">
        <v>80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4">
        <f t="shared" si="13"/>
        <v>112</v>
      </c>
    </row>
    <row r="195" spans="1:33" s="77" customFormat="1" ht="11.25" customHeight="1">
      <c r="A195" s="83" t="s">
        <v>150</v>
      </c>
      <c r="B195" s="73" t="s">
        <v>151</v>
      </c>
      <c r="C195" s="80"/>
      <c r="D195" s="77" t="s">
        <v>152</v>
      </c>
      <c r="E195" s="74"/>
      <c r="G195" s="84">
        <v>-25896</v>
      </c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4">
        <f t="shared" si="13"/>
        <v>0</v>
      </c>
    </row>
    <row r="196" spans="1:33" s="77" customFormat="1" ht="11.25" customHeight="1">
      <c r="A196" s="83" t="s">
        <v>153</v>
      </c>
      <c r="B196" s="73" t="s">
        <v>154</v>
      </c>
      <c r="C196" s="80"/>
      <c r="D196" s="77" t="s">
        <v>155</v>
      </c>
      <c r="E196" s="74"/>
      <c r="G196" s="84">
        <v>118</v>
      </c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4">
        <f t="shared" si="13"/>
        <v>0</v>
      </c>
    </row>
    <row r="197" spans="1:33" ht="11.25" customHeight="1">
      <c r="A197" s="56" t="s">
        <v>156</v>
      </c>
      <c r="B197" s="38" t="s">
        <v>157</v>
      </c>
      <c r="C197" s="49"/>
      <c r="D197" s="7" t="s">
        <v>158</v>
      </c>
      <c r="E197" s="15"/>
      <c r="F197" s="7"/>
      <c r="G197" s="9">
        <v>19277</v>
      </c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>
        <v>100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4">
        <f t="shared" si="13"/>
        <v>100</v>
      </c>
    </row>
    <row r="198" spans="1:33" ht="11.25" customHeight="1">
      <c r="A198" s="56" t="s">
        <v>159</v>
      </c>
      <c r="B198" s="38" t="s">
        <v>160</v>
      </c>
      <c r="C198" s="49"/>
      <c r="D198" s="7" t="s">
        <v>161</v>
      </c>
      <c r="E198" s="15"/>
      <c r="F198" s="7"/>
      <c r="G198" s="9">
        <v>10480</v>
      </c>
      <c r="H198" s="7"/>
      <c r="I198" s="6"/>
      <c r="J198" s="6"/>
      <c r="K198" s="6"/>
      <c r="L198" s="6"/>
      <c r="M198" s="6"/>
      <c r="N198" s="6"/>
      <c r="O198" s="6"/>
      <c r="P198" s="6">
        <v>40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4">
        <f t="shared" si="13"/>
        <v>40</v>
      </c>
    </row>
    <row r="199" spans="1:33" ht="11.25" customHeight="1">
      <c r="A199" s="56" t="s">
        <v>162</v>
      </c>
      <c r="B199" s="38" t="s">
        <v>163</v>
      </c>
      <c r="C199" s="49"/>
      <c r="D199" s="7" t="s">
        <v>164</v>
      </c>
      <c r="E199" s="15"/>
      <c r="F199" s="7"/>
      <c r="G199" s="9">
        <v>3288</v>
      </c>
      <c r="H199" s="7"/>
      <c r="I199" s="6"/>
      <c r="J199" s="6"/>
      <c r="K199" s="6"/>
      <c r="L199" s="6"/>
      <c r="M199" s="6"/>
      <c r="N199" s="6"/>
      <c r="O199" s="6">
        <v>20</v>
      </c>
      <c r="P199" s="6">
        <v>100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4">
        <f t="shared" si="13"/>
        <v>120</v>
      </c>
    </row>
    <row r="200" spans="1:33" ht="11.25" customHeight="1">
      <c r="A200" s="56" t="s">
        <v>165</v>
      </c>
      <c r="B200" s="38" t="s">
        <v>166</v>
      </c>
      <c r="C200" s="49"/>
      <c r="D200" s="7" t="s">
        <v>167</v>
      </c>
      <c r="E200" s="15"/>
      <c r="F200" s="7"/>
      <c r="G200" s="9">
        <v>-4009</v>
      </c>
      <c r="H200" s="7"/>
      <c r="I200" s="6"/>
      <c r="J200" s="6"/>
      <c r="K200" s="6"/>
      <c r="L200" s="6"/>
      <c r="M200" s="6"/>
      <c r="N200" s="6"/>
      <c r="O200" s="6">
        <v>200</v>
      </c>
      <c r="P200" s="6">
        <v>250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4">
        <f t="shared" si="13"/>
        <v>450</v>
      </c>
    </row>
    <row r="201" spans="1:33" ht="11.25" customHeight="1">
      <c r="A201" s="56" t="s">
        <v>168</v>
      </c>
      <c r="B201" s="38" t="s">
        <v>169</v>
      </c>
      <c r="C201" s="49"/>
      <c r="D201" s="7" t="s">
        <v>170</v>
      </c>
      <c r="E201" s="15"/>
      <c r="F201" s="7"/>
      <c r="G201" s="9">
        <v>-8070</v>
      </c>
      <c r="H201" s="7"/>
      <c r="I201" s="6"/>
      <c r="J201" s="6"/>
      <c r="K201" s="6"/>
      <c r="L201" s="6"/>
      <c r="M201" s="6"/>
      <c r="N201" s="6"/>
      <c r="O201" s="6">
        <v>12</v>
      </c>
      <c r="P201" s="6">
        <v>100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4">
        <f t="shared" si="13"/>
        <v>112</v>
      </c>
    </row>
    <row r="202" spans="1:33" ht="12.75" customHeight="1">
      <c r="A202" s="56" t="s">
        <v>542</v>
      </c>
      <c r="B202" s="82" t="s">
        <v>543</v>
      </c>
      <c r="C202" s="26"/>
      <c r="D202" s="14" t="s">
        <v>171</v>
      </c>
      <c r="E202" s="15"/>
      <c r="G202" s="4">
        <v>4542</v>
      </c>
      <c r="I202" s="4">
        <v>35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>
        <f t="shared" si="13"/>
        <v>35</v>
      </c>
    </row>
    <row r="203" spans="1:33" ht="12.75" customHeight="1">
      <c r="A203" s="56" t="s">
        <v>542</v>
      </c>
      <c r="B203" s="82" t="s">
        <v>544</v>
      </c>
      <c r="C203" s="26"/>
      <c r="D203" s="14" t="s">
        <v>547</v>
      </c>
      <c r="E203" s="15"/>
      <c r="G203" s="4">
        <v>22500</v>
      </c>
      <c r="I203" s="4">
        <v>80</v>
      </c>
      <c r="J203" s="7"/>
      <c r="K203" s="4"/>
      <c r="L203" s="4"/>
      <c r="M203" s="4"/>
      <c r="N203" s="4">
        <v>12</v>
      </c>
      <c r="O203" s="4">
        <v>8</v>
      </c>
      <c r="P203" s="4">
        <v>60</v>
      </c>
      <c r="Q203" s="4"/>
      <c r="R203" s="4"/>
      <c r="S203" s="4"/>
      <c r="T203" s="4"/>
      <c r="U203" s="4"/>
      <c r="V203" s="4"/>
      <c r="W203" s="4">
        <v>24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>
        <f t="shared" si="13"/>
        <v>184</v>
      </c>
    </row>
    <row r="204" spans="1:33" ht="12.75" customHeight="1">
      <c r="A204" s="56" t="s">
        <v>542</v>
      </c>
      <c r="B204" s="82" t="s">
        <v>545</v>
      </c>
      <c r="C204" s="26"/>
      <c r="D204" s="14" t="s">
        <v>548</v>
      </c>
      <c r="E204" s="15"/>
      <c r="G204" s="4">
        <v>13203</v>
      </c>
      <c r="I204" s="4">
        <v>60</v>
      </c>
      <c r="J204" s="7"/>
      <c r="K204" s="4"/>
      <c r="L204" s="4"/>
      <c r="M204" s="4"/>
      <c r="N204" s="4">
        <v>12</v>
      </c>
      <c r="O204" s="4">
        <v>4</v>
      </c>
      <c r="P204" s="4">
        <v>40</v>
      </c>
      <c r="Q204" s="4"/>
      <c r="R204" s="4"/>
      <c r="S204" s="4"/>
      <c r="T204" s="4"/>
      <c r="U204" s="4"/>
      <c r="V204" s="4"/>
      <c r="W204" s="4">
        <v>16</v>
      </c>
      <c r="X204" s="4"/>
      <c r="Y204" s="4"/>
      <c r="Z204" s="4"/>
      <c r="AA204" s="4"/>
      <c r="AB204" s="4"/>
      <c r="AC204" s="4"/>
      <c r="AD204" s="4"/>
      <c r="AE204" s="4"/>
      <c r="AF204" s="4"/>
      <c r="AG204" s="4">
        <f t="shared" si="13"/>
        <v>132</v>
      </c>
    </row>
    <row r="205" spans="1:33" ht="12.75" customHeight="1">
      <c r="A205" s="56" t="s">
        <v>542</v>
      </c>
      <c r="B205" s="82" t="s">
        <v>546</v>
      </c>
      <c r="C205" s="26"/>
      <c r="D205" s="14" t="s">
        <v>549</v>
      </c>
      <c r="E205" s="15"/>
      <c r="G205" s="4">
        <v>32461</v>
      </c>
      <c r="I205" s="4">
        <v>120</v>
      </c>
      <c r="J205" s="7"/>
      <c r="K205" s="4"/>
      <c r="L205" s="4"/>
      <c r="M205" s="4"/>
      <c r="N205" s="4">
        <v>20</v>
      </c>
      <c r="O205" s="4">
        <v>8</v>
      </c>
      <c r="P205" s="4">
        <v>110</v>
      </c>
      <c r="Q205" s="4"/>
      <c r="R205" s="4"/>
      <c r="S205" s="4"/>
      <c r="T205" s="4"/>
      <c r="U205" s="4"/>
      <c r="V205" s="4"/>
      <c r="W205" s="4">
        <v>16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>
        <f t="shared" si="13"/>
        <v>274</v>
      </c>
    </row>
    <row r="206" spans="1:33" ht="12.75" customHeight="1">
      <c r="A206" s="56" t="s">
        <v>550</v>
      </c>
      <c r="B206" s="82" t="s">
        <v>551</v>
      </c>
      <c r="C206" s="26"/>
      <c r="D206" s="14" t="s">
        <v>552</v>
      </c>
      <c r="E206" s="15"/>
      <c r="G206" s="4">
        <v>47778</v>
      </c>
      <c r="I206" s="4"/>
      <c r="J206" s="4"/>
      <c r="K206" s="4">
        <v>68</v>
      </c>
      <c r="L206" s="4"/>
      <c r="M206" s="4"/>
      <c r="N206" s="4">
        <v>20</v>
      </c>
      <c r="O206" s="4">
        <v>8</v>
      </c>
      <c r="P206" s="4">
        <v>120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>
        <f t="shared" si="13"/>
        <v>216</v>
      </c>
    </row>
    <row r="207" spans="1:33" ht="12.75" customHeight="1">
      <c r="A207" s="56" t="s">
        <v>553</v>
      </c>
      <c r="B207" s="82" t="s">
        <v>554</v>
      </c>
      <c r="C207" s="26"/>
      <c r="D207" s="14" t="s">
        <v>555</v>
      </c>
      <c r="E207" s="15"/>
      <c r="G207" s="4">
        <v>22645</v>
      </c>
      <c r="I207" s="4"/>
      <c r="J207" s="4"/>
      <c r="K207" s="4"/>
      <c r="L207" s="4">
        <v>68</v>
      </c>
      <c r="M207" s="4"/>
      <c r="N207" s="4">
        <v>20</v>
      </c>
      <c r="O207" s="4">
        <v>8</v>
      </c>
      <c r="P207" s="4">
        <v>120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>
        <f t="shared" si="13"/>
        <v>216</v>
      </c>
    </row>
    <row r="208" spans="1:33" ht="12.75" customHeight="1">
      <c r="A208" s="56" t="s">
        <v>697</v>
      </c>
      <c r="B208" s="82" t="s">
        <v>556</v>
      </c>
      <c r="C208" s="26"/>
      <c r="D208" s="14" t="s">
        <v>557</v>
      </c>
      <c r="E208" s="15"/>
      <c r="G208" s="4">
        <v>45443</v>
      </c>
      <c r="I208" s="4"/>
      <c r="J208" s="4">
        <v>130</v>
      </c>
      <c r="K208" s="4"/>
      <c r="L208" s="4"/>
      <c r="M208" s="4"/>
      <c r="N208" s="4">
        <v>12</v>
      </c>
      <c r="O208" s="4">
        <v>10</v>
      </c>
      <c r="P208" s="4">
        <v>100</v>
      </c>
      <c r="Q208" s="4"/>
      <c r="R208" s="4"/>
      <c r="S208" s="4"/>
      <c r="T208" s="4"/>
      <c r="U208" s="4"/>
      <c r="V208" s="4"/>
      <c r="W208" s="4">
        <v>20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>
        <f t="shared" si="13"/>
        <v>272</v>
      </c>
    </row>
    <row r="209" spans="1:33" ht="12.75" customHeight="1">
      <c r="A209" s="56" t="s">
        <v>698</v>
      </c>
      <c r="B209" s="82" t="s">
        <v>558</v>
      </c>
      <c r="C209" s="26"/>
      <c r="D209" s="14" t="s">
        <v>559</v>
      </c>
      <c r="E209" s="15"/>
      <c r="G209" s="4">
        <v>9882</v>
      </c>
      <c r="I209" s="4">
        <v>25</v>
      </c>
      <c r="J209" s="4"/>
      <c r="K209" s="4"/>
      <c r="L209" s="4"/>
      <c r="M209" s="4"/>
      <c r="N209" s="4">
        <v>40</v>
      </c>
      <c r="O209" s="4">
        <v>4</v>
      </c>
      <c r="P209" s="4">
        <v>40</v>
      </c>
      <c r="Q209" s="4"/>
      <c r="R209" s="4"/>
      <c r="S209" s="4"/>
      <c r="T209" s="4"/>
      <c r="U209" s="4"/>
      <c r="V209" s="4"/>
      <c r="W209" s="4">
        <v>16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>
        <f t="shared" si="13"/>
        <v>125</v>
      </c>
    </row>
    <row r="210" spans="1:33" ht="12.75" customHeight="1">
      <c r="A210" s="56" t="s">
        <v>699</v>
      </c>
      <c r="B210" s="82" t="s">
        <v>560</v>
      </c>
      <c r="C210" s="26"/>
      <c r="D210" s="14" t="s">
        <v>561</v>
      </c>
      <c r="E210" s="15"/>
      <c r="G210" s="4">
        <v>36043</v>
      </c>
      <c r="I210" s="4"/>
      <c r="J210" s="4"/>
      <c r="K210" s="4">
        <v>110</v>
      </c>
      <c r="L210" s="4"/>
      <c r="M210" s="4"/>
      <c r="N210" s="4"/>
      <c r="O210" s="4">
        <v>8</v>
      </c>
      <c r="P210" s="4">
        <v>60</v>
      </c>
      <c r="Q210" s="4"/>
      <c r="R210" s="4"/>
      <c r="S210" s="4"/>
      <c r="T210" s="4"/>
      <c r="U210" s="4"/>
      <c r="V210" s="4"/>
      <c r="W210" s="4">
        <v>20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>
        <f t="shared" si="13"/>
        <v>198</v>
      </c>
    </row>
    <row r="211" spans="1:33" ht="12.75" customHeight="1">
      <c r="A211" s="56" t="s">
        <v>700</v>
      </c>
      <c r="B211" s="82" t="s">
        <v>562</v>
      </c>
      <c r="C211" s="26"/>
      <c r="D211" s="14" t="s">
        <v>563</v>
      </c>
      <c r="E211" s="15"/>
      <c r="G211" s="4">
        <v>16643</v>
      </c>
      <c r="I211" s="4"/>
      <c r="J211" s="4"/>
      <c r="K211" s="4">
        <v>60</v>
      </c>
      <c r="L211" s="4"/>
      <c r="M211" s="4"/>
      <c r="N211" s="4"/>
      <c r="O211" s="4">
        <v>4</v>
      </c>
      <c r="P211" s="4">
        <v>40</v>
      </c>
      <c r="Q211" s="4"/>
      <c r="R211" s="4"/>
      <c r="S211" s="4"/>
      <c r="T211" s="4"/>
      <c r="U211" s="4"/>
      <c r="V211" s="4"/>
      <c r="W211" s="4">
        <v>20</v>
      </c>
      <c r="X211" s="4"/>
      <c r="Y211" s="4"/>
      <c r="Z211" s="4"/>
      <c r="AA211" s="4"/>
      <c r="AB211" s="4"/>
      <c r="AC211" s="4"/>
      <c r="AD211" s="4"/>
      <c r="AE211" s="4"/>
      <c r="AF211" s="4"/>
      <c r="AG211" s="4">
        <f t="shared" si="13"/>
        <v>124</v>
      </c>
    </row>
    <row r="212" spans="1:33" ht="12.75" customHeight="1">
      <c r="A212" s="56" t="s">
        <v>207</v>
      </c>
      <c r="B212" s="82" t="s">
        <v>564</v>
      </c>
      <c r="C212" s="26"/>
      <c r="D212" s="14" t="s">
        <v>565</v>
      </c>
      <c r="E212" s="15"/>
      <c r="G212" s="4">
        <v>27419</v>
      </c>
      <c r="I212" s="4"/>
      <c r="J212" s="4"/>
      <c r="K212" s="4"/>
      <c r="L212" s="4"/>
      <c r="M212" s="4">
        <v>100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>
        <f t="shared" si="13"/>
        <v>100</v>
      </c>
    </row>
    <row r="213" spans="1:33" ht="12.75" customHeight="1">
      <c r="A213" s="56" t="s">
        <v>566</v>
      </c>
      <c r="B213" s="82" t="s">
        <v>567</v>
      </c>
      <c r="C213" s="26"/>
      <c r="D213" s="14" t="s">
        <v>568</v>
      </c>
      <c r="E213" s="15"/>
      <c r="G213" s="4">
        <v>685</v>
      </c>
      <c r="I213" s="4"/>
      <c r="J213" s="4"/>
      <c r="K213" s="4"/>
      <c r="L213" s="4"/>
      <c r="M213" s="4">
        <v>20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>
        <f t="shared" si="13"/>
        <v>20</v>
      </c>
    </row>
    <row r="214" spans="1:33" ht="12.75" customHeight="1">
      <c r="A214" s="56" t="s">
        <v>569</v>
      </c>
      <c r="B214" s="82" t="s">
        <v>570</v>
      </c>
      <c r="C214" s="26"/>
      <c r="D214" s="14" t="s">
        <v>571</v>
      </c>
      <c r="E214" s="15"/>
      <c r="G214" s="4">
        <v>653</v>
      </c>
      <c r="I214" s="4">
        <v>12</v>
      </c>
      <c r="J214" s="4"/>
      <c r="K214" s="4"/>
      <c r="L214" s="4"/>
      <c r="M214" s="4">
        <v>200</v>
      </c>
      <c r="N214" s="4"/>
      <c r="O214" s="4">
        <v>10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>
        <f t="shared" si="13"/>
        <v>222</v>
      </c>
    </row>
    <row r="215" spans="1:33" ht="11.25" customHeight="1">
      <c r="A215" s="56" t="s">
        <v>172</v>
      </c>
      <c r="B215" s="38" t="s">
        <v>173</v>
      </c>
      <c r="C215" s="49"/>
      <c r="D215" s="7" t="s">
        <v>174</v>
      </c>
      <c r="E215" s="15"/>
      <c r="F215" s="7"/>
      <c r="G215" s="9">
        <v>-7215</v>
      </c>
      <c r="H215" s="7"/>
      <c r="I215" s="6"/>
      <c r="J215" s="6"/>
      <c r="K215" s="6">
        <v>6</v>
      </c>
      <c r="L215" s="6"/>
      <c r="M215" s="6"/>
      <c r="N215" s="6"/>
      <c r="O215" s="6"/>
      <c r="P215" s="6">
        <v>8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4">
        <f t="shared" si="13"/>
        <v>14</v>
      </c>
    </row>
    <row r="216" spans="1:33" ht="11.25" customHeight="1">
      <c r="A216" s="56" t="s">
        <v>175</v>
      </c>
      <c r="B216" s="38" t="s">
        <v>176</v>
      </c>
      <c r="C216" s="49"/>
      <c r="D216" s="7" t="s">
        <v>177</v>
      </c>
      <c r="E216" s="15"/>
      <c r="F216" s="7"/>
      <c r="G216" s="9">
        <v>42119</v>
      </c>
      <c r="H216" s="7"/>
      <c r="I216" s="6">
        <v>100</v>
      </c>
      <c r="J216" s="6"/>
      <c r="K216" s="6"/>
      <c r="L216" s="6"/>
      <c r="M216" s="6"/>
      <c r="N216" s="6">
        <v>40</v>
      </c>
      <c r="O216" s="6">
        <v>10</v>
      </c>
      <c r="P216" s="6">
        <v>240</v>
      </c>
      <c r="Q216" s="6"/>
      <c r="R216" s="6"/>
      <c r="S216" s="6"/>
      <c r="T216" s="6"/>
      <c r="U216" s="6"/>
      <c r="V216" s="6"/>
      <c r="W216" s="6">
        <v>24</v>
      </c>
      <c r="X216" s="6"/>
      <c r="Y216" s="6"/>
      <c r="Z216" s="6"/>
      <c r="AA216" s="6"/>
      <c r="AB216" s="6"/>
      <c r="AC216" s="6"/>
      <c r="AD216" s="6"/>
      <c r="AE216" s="6"/>
      <c r="AF216" s="6"/>
      <c r="AG216" s="4">
        <f t="shared" si="13"/>
        <v>414</v>
      </c>
    </row>
    <row r="217" spans="1:33" ht="11.25" customHeight="1">
      <c r="A217" s="56" t="s">
        <v>178</v>
      </c>
      <c r="B217" s="38" t="s">
        <v>179</v>
      </c>
      <c r="C217" s="49"/>
      <c r="D217" s="7" t="s">
        <v>180</v>
      </c>
      <c r="E217" s="15"/>
      <c r="F217" s="7"/>
      <c r="G217" s="9">
        <v>-4033</v>
      </c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4">
        <f t="shared" si="13"/>
        <v>0</v>
      </c>
    </row>
    <row r="218" spans="1:33" ht="11.25" customHeight="1">
      <c r="A218" s="56" t="s">
        <v>181</v>
      </c>
      <c r="B218" s="38" t="s">
        <v>182</v>
      </c>
      <c r="C218" s="49"/>
      <c r="D218" s="7" t="s">
        <v>183</v>
      </c>
      <c r="E218" s="15"/>
      <c r="F218" s="7"/>
      <c r="G218" s="9">
        <v>3579</v>
      </c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4">
        <f t="shared" si="13"/>
        <v>0</v>
      </c>
    </row>
    <row r="219" spans="1:33" ht="11.25" customHeight="1">
      <c r="A219" s="56" t="s">
        <v>184</v>
      </c>
      <c r="B219" s="38" t="s">
        <v>185</v>
      </c>
      <c r="C219" s="49"/>
      <c r="D219" s="7" t="s">
        <v>186</v>
      </c>
      <c r="E219" s="15"/>
      <c r="F219" s="7"/>
      <c r="G219" s="9">
        <v>54077</v>
      </c>
      <c r="H219" s="7"/>
      <c r="I219" s="6"/>
      <c r="J219" s="6"/>
      <c r="K219" s="6"/>
      <c r="L219" s="6"/>
      <c r="M219" s="6"/>
      <c r="N219" s="6"/>
      <c r="O219" s="6"/>
      <c r="P219" s="6">
        <v>10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4">
        <f t="shared" si="13"/>
        <v>10</v>
      </c>
    </row>
    <row r="220" spans="1:33" ht="11.25" customHeight="1">
      <c r="A220" s="56" t="s">
        <v>187</v>
      </c>
      <c r="B220" s="38" t="s">
        <v>188</v>
      </c>
      <c r="C220" s="49"/>
      <c r="D220" s="7" t="s">
        <v>189</v>
      </c>
      <c r="E220" s="15"/>
      <c r="F220" s="7"/>
      <c r="G220" s="9">
        <v>-1035</v>
      </c>
      <c r="H220" s="7"/>
      <c r="I220" s="6"/>
      <c r="J220" s="6"/>
      <c r="K220" s="6"/>
      <c r="L220" s="6"/>
      <c r="M220" s="6"/>
      <c r="N220" s="6"/>
      <c r="O220" s="6">
        <v>10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4">
        <f t="shared" si="13"/>
        <v>10</v>
      </c>
    </row>
    <row r="221" spans="1:33" ht="11.25" customHeight="1">
      <c r="A221" s="56" t="s">
        <v>190</v>
      </c>
      <c r="B221" s="38" t="s">
        <v>191</v>
      </c>
      <c r="C221" s="49"/>
      <c r="D221" s="7" t="s">
        <v>192</v>
      </c>
      <c r="E221" s="15"/>
      <c r="F221" s="7"/>
      <c r="G221" s="9">
        <v>-1351</v>
      </c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4">
        <f t="shared" si="13"/>
        <v>0</v>
      </c>
    </row>
    <row r="222" spans="1:33" ht="11.25" customHeight="1">
      <c r="A222" s="56" t="s">
        <v>193</v>
      </c>
      <c r="B222" s="38" t="s">
        <v>194</v>
      </c>
      <c r="C222" s="49"/>
      <c r="D222" s="7" t="s">
        <v>195</v>
      </c>
      <c r="E222" s="15"/>
      <c r="F222" s="7"/>
      <c r="G222" s="9">
        <v>70000</v>
      </c>
      <c r="H222" s="7"/>
      <c r="I222" s="6"/>
      <c r="J222" s="6">
        <v>160</v>
      </c>
      <c r="K222" s="6"/>
      <c r="L222" s="6"/>
      <c r="M222" s="6"/>
      <c r="N222" s="6">
        <v>60</v>
      </c>
      <c r="O222" s="6">
        <v>20</v>
      </c>
      <c r="P222" s="6">
        <v>350</v>
      </c>
      <c r="Q222" s="6"/>
      <c r="R222" s="6"/>
      <c r="S222" s="6"/>
      <c r="T222" s="6"/>
      <c r="U222" s="6"/>
      <c r="V222" s="6"/>
      <c r="W222" s="6">
        <v>20</v>
      </c>
      <c r="X222" s="6"/>
      <c r="Y222" s="6"/>
      <c r="Z222" s="6"/>
      <c r="AA222" s="6"/>
      <c r="AB222" s="6"/>
      <c r="AC222" s="6"/>
      <c r="AD222" s="6"/>
      <c r="AE222" s="6"/>
      <c r="AF222" s="6"/>
      <c r="AG222" s="4">
        <f t="shared" si="13"/>
        <v>610</v>
      </c>
    </row>
    <row r="223" spans="1:33" ht="11.25" customHeight="1">
      <c r="A223" s="56" t="s">
        <v>196</v>
      </c>
      <c r="B223" s="38" t="s">
        <v>197</v>
      </c>
      <c r="C223" s="49"/>
      <c r="D223" s="7" t="s">
        <v>198</v>
      </c>
      <c r="E223" s="15"/>
      <c r="F223" s="7"/>
      <c r="G223" s="9">
        <v>50000</v>
      </c>
      <c r="H223" s="7"/>
      <c r="I223" s="6"/>
      <c r="J223" s="6">
        <v>40</v>
      </c>
      <c r="K223" s="6"/>
      <c r="L223" s="6"/>
      <c r="M223" s="6"/>
      <c r="N223" s="6">
        <v>60</v>
      </c>
      <c r="O223" s="6">
        <v>16</v>
      </c>
      <c r="P223" s="6">
        <v>150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4">
        <f t="shared" si="13"/>
        <v>266</v>
      </c>
    </row>
    <row r="224" spans="1:33" ht="11.25" customHeight="1">
      <c r="A224" s="56">
        <v>9155</v>
      </c>
      <c r="B224" s="38" t="s">
        <v>199</v>
      </c>
      <c r="C224" s="49"/>
      <c r="D224" s="7" t="s">
        <v>200</v>
      </c>
      <c r="E224" s="15"/>
      <c r="F224" s="7"/>
      <c r="G224" s="9">
        <v>-1597</v>
      </c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4">
        <f t="shared" si="13"/>
        <v>0</v>
      </c>
    </row>
    <row r="225" spans="1:33" ht="11.25" customHeight="1">
      <c r="A225" s="56" t="s">
        <v>201</v>
      </c>
      <c r="B225" s="38" t="s">
        <v>202</v>
      </c>
      <c r="C225" s="49"/>
      <c r="D225" s="7" t="s">
        <v>203</v>
      </c>
      <c r="E225" s="15"/>
      <c r="F225" s="7"/>
      <c r="G225" s="9">
        <v>45782</v>
      </c>
      <c r="H225" s="7"/>
      <c r="I225" s="6"/>
      <c r="J225" s="6">
        <v>10</v>
      </c>
      <c r="K225" s="6"/>
      <c r="L225" s="6"/>
      <c r="M225" s="6"/>
      <c r="N225" s="6"/>
      <c r="O225" s="6">
        <v>4</v>
      </c>
      <c r="P225" s="6">
        <v>40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4">
        <f t="shared" si="13"/>
        <v>54</v>
      </c>
    </row>
    <row r="226" spans="1:33" ht="11.25" customHeight="1">
      <c r="A226" s="56" t="s">
        <v>204</v>
      </c>
      <c r="B226" s="38" t="s">
        <v>205</v>
      </c>
      <c r="C226" s="49"/>
      <c r="D226" s="7" t="s">
        <v>206</v>
      </c>
      <c r="E226" s="15"/>
      <c r="F226" s="7"/>
      <c r="G226" s="9">
        <v>1521</v>
      </c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4">
        <f t="shared" si="13"/>
        <v>0</v>
      </c>
    </row>
    <row r="227" spans="1:33" ht="11.25" customHeight="1">
      <c r="A227" s="56" t="s">
        <v>207</v>
      </c>
      <c r="B227" s="38" t="s">
        <v>208</v>
      </c>
      <c r="C227" s="49"/>
      <c r="D227" s="7" t="s">
        <v>209</v>
      </c>
      <c r="E227" s="15"/>
      <c r="F227" s="7"/>
      <c r="G227" s="9">
        <v>15000</v>
      </c>
      <c r="H227" s="7"/>
      <c r="I227" s="6">
        <v>100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4">
        <f t="shared" si="13"/>
        <v>100</v>
      </c>
    </row>
    <row r="228" spans="1:33" ht="11.25" customHeight="1">
      <c r="A228" s="56" t="s">
        <v>210</v>
      </c>
      <c r="B228" s="38" t="s">
        <v>211</v>
      </c>
      <c r="C228" s="49"/>
      <c r="D228" s="7" t="s">
        <v>212</v>
      </c>
      <c r="E228" s="15"/>
      <c r="F228" s="7"/>
      <c r="G228" s="9">
        <v>-4685</v>
      </c>
      <c r="H228" s="7"/>
      <c r="I228" s="6"/>
      <c r="J228" s="6"/>
      <c r="K228" s="6"/>
      <c r="L228" s="6"/>
      <c r="M228" s="6"/>
      <c r="N228" s="6"/>
      <c r="O228" s="6"/>
      <c r="P228" s="6"/>
      <c r="Q228" s="6">
        <v>80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4">
        <f t="shared" si="13"/>
        <v>80</v>
      </c>
    </row>
    <row r="229" spans="1:33" ht="11.25" customHeight="1">
      <c r="A229" s="56" t="s">
        <v>213</v>
      </c>
      <c r="B229" s="38" t="s">
        <v>214</v>
      </c>
      <c r="C229" s="49"/>
      <c r="D229" s="7" t="s">
        <v>215</v>
      </c>
      <c r="E229" s="15"/>
      <c r="F229" s="7"/>
      <c r="G229" s="9">
        <v>8628</v>
      </c>
      <c r="H229" s="7"/>
      <c r="I229" s="6"/>
      <c r="J229" s="6"/>
      <c r="K229" s="6"/>
      <c r="L229" s="6"/>
      <c r="M229" s="6"/>
      <c r="N229" s="6"/>
      <c r="O229" s="6"/>
      <c r="P229" s="6"/>
      <c r="Q229" s="6">
        <v>300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4">
        <f t="shared" si="13"/>
        <v>300</v>
      </c>
    </row>
    <row r="230" spans="1:33" ht="11.25" customHeight="1">
      <c r="A230" s="56" t="s">
        <v>216</v>
      </c>
      <c r="B230" s="38" t="s">
        <v>217</v>
      </c>
      <c r="C230" s="49"/>
      <c r="D230" s="7" t="s">
        <v>218</v>
      </c>
      <c r="E230" s="15"/>
      <c r="F230" s="7"/>
      <c r="G230" s="9">
        <v>823</v>
      </c>
      <c r="H230" s="7"/>
      <c r="I230" s="6"/>
      <c r="J230" s="6"/>
      <c r="K230" s="6"/>
      <c r="L230" s="6"/>
      <c r="M230" s="6"/>
      <c r="N230" s="6"/>
      <c r="O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4">
        <f t="shared" si="13"/>
        <v>0</v>
      </c>
    </row>
    <row r="231" spans="1:33" ht="12.75" customHeight="1">
      <c r="A231" s="63">
        <v>5051</v>
      </c>
      <c r="B231" s="38" t="s">
        <v>219</v>
      </c>
      <c r="C231" s="49"/>
      <c r="D231" s="7" t="s">
        <v>220</v>
      </c>
      <c r="F231" s="7"/>
      <c r="G231" s="9">
        <v>43</v>
      </c>
      <c r="AG231" s="4">
        <f t="shared" si="13"/>
        <v>0</v>
      </c>
    </row>
    <row r="232" spans="1:33" ht="12.75" customHeight="1">
      <c r="A232" s="63" t="s">
        <v>150</v>
      </c>
      <c r="B232" s="38" t="s">
        <v>151</v>
      </c>
      <c r="C232" s="49"/>
      <c r="D232" s="7" t="s">
        <v>152</v>
      </c>
      <c r="F232" s="7"/>
      <c r="G232" s="9">
        <v>-19814</v>
      </c>
      <c r="AG232" s="4">
        <f t="shared" si="13"/>
        <v>0</v>
      </c>
    </row>
    <row r="233" spans="1:33" ht="12.75" customHeight="1">
      <c r="A233" s="63" t="s">
        <v>221</v>
      </c>
      <c r="B233" s="38" t="s">
        <v>222</v>
      </c>
      <c r="C233" s="49"/>
      <c r="D233" s="7" t="s">
        <v>223</v>
      </c>
      <c r="F233" s="7"/>
      <c r="G233" s="9">
        <v>-6683</v>
      </c>
      <c r="AG233" s="4">
        <f t="shared" si="13"/>
        <v>0</v>
      </c>
    </row>
    <row r="234" spans="1:33" ht="12.75" customHeight="1">
      <c r="A234" s="63" t="s">
        <v>224</v>
      </c>
      <c r="B234" s="38" t="s">
        <v>225</v>
      </c>
      <c r="C234" s="49"/>
      <c r="D234" s="7" t="s">
        <v>226</v>
      </c>
      <c r="F234" s="7"/>
      <c r="G234" s="9">
        <v>11000</v>
      </c>
      <c r="T234" s="5">
        <v>50</v>
      </c>
      <c r="U234" s="5">
        <v>50</v>
      </c>
      <c r="AG234" s="4">
        <f t="shared" si="13"/>
        <v>100</v>
      </c>
    </row>
    <row r="235" spans="1:33" ht="12.75" customHeight="1">
      <c r="A235" s="63" t="s">
        <v>227</v>
      </c>
      <c r="B235" s="38" t="s">
        <v>228</v>
      </c>
      <c r="C235" s="49"/>
      <c r="D235" s="7" t="s">
        <v>229</v>
      </c>
      <c r="F235" s="7"/>
      <c r="G235" s="9">
        <v>4607</v>
      </c>
      <c r="O235" s="5">
        <v>10</v>
      </c>
      <c r="P235" s="5">
        <v>60</v>
      </c>
      <c r="AG235" s="4">
        <f t="shared" si="13"/>
        <v>70</v>
      </c>
    </row>
    <row r="236" spans="1:33" ht="12.75" customHeight="1">
      <c r="A236" s="63" t="s">
        <v>230</v>
      </c>
      <c r="B236" s="38" t="s">
        <v>231</v>
      </c>
      <c r="C236" s="49"/>
      <c r="D236" s="7" t="s">
        <v>232</v>
      </c>
      <c r="F236" s="7"/>
      <c r="G236" s="9">
        <v>-34501</v>
      </c>
      <c r="P236" s="5">
        <v>10</v>
      </c>
      <c r="AG236" s="4">
        <f t="shared" si="13"/>
        <v>10</v>
      </c>
    </row>
    <row r="237" spans="1:33" ht="12.75" customHeight="1">
      <c r="A237" s="63" t="s">
        <v>233</v>
      </c>
      <c r="B237" s="38" t="s">
        <v>234</v>
      </c>
      <c r="C237" s="49"/>
      <c r="D237" s="7" t="s">
        <v>235</v>
      </c>
      <c r="F237" s="7"/>
      <c r="G237" s="9">
        <v>5166</v>
      </c>
      <c r="O237" s="5">
        <v>10</v>
      </c>
      <c r="P237" s="5">
        <v>100</v>
      </c>
      <c r="AG237" s="4">
        <f t="shared" si="13"/>
        <v>110</v>
      </c>
    </row>
    <row r="238" spans="1:33" ht="12.75" customHeight="1">
      <c r="A238" s="63" t="s">
        <v>236</v>
      </c>
      <c r="B238" s="38" t="s">
        <v>237</v>
      </c>
      <c r="C238" s="49"/>
      <c r="D238" s="7" t="s">
        <v>238</v>
      </c>
      <c r="F238" s="7"/>
      <c r="G238" s="9">
        <v>-4128</v>
      </c>
      <c r="P238" s="5">
        <v>10</v>
      </c>
      <c r="AG238" s="4">
        <f t="shared" si="13"/>
        <v>10</v>
      </c>
    </row>
    <row r="239" spans="1:33" ht="12.75" customHeight="1">
      <c r="A239" s="63" t="s">
        <v>239</v>
      </c>
      <c r="B239" s="38" t="s">
        <v>240</v>
      </c>
      <c r="C239" s="49"/>
      <c r="D239" s="7" t="s">
        <v>241</v>
      </c>
      <c r="F239" s="7"/>
      <c r="G239" s="9">
        <v>33132</v>
      </c>
      <c r="P239" s="5">
        <v>10</v>
      </c>
      <c r="AG239" s="4">
        <f t="shared" si="13"/>
        <v>10</v>
      </c>
    </row>
    <row r="240" spans="1:33" ht="12.75" customHeight="1">
      <c r="A240" s="63" t="s">
        <v>242</v>
      </c>
      <c r="B240" s="38" t="s">
        <v>243</v>
      </c>
      <c r="C240" s="49"/>
      <c r="D240" s="7" t="s">
        <v>244</v>
      </c>
      <c r="F240" s="7"/>
      <c r="G240" s="9">
        <v>22515</v>
      </c>
      <c r="P240" s="5">
        <v>10</v>
      </c>
      <c r="AG240" s="4">
        <f aca="true" t="shared" si="14" ref="AG240:AG246">SUM(I240:AF240)</f>
        <v>10</v>
      </c>
    </row>
    <row r="241" spans="1:33" ht="12.75" customHeight="1">
      <c r="A241" s="63" t="s">
        <v>245</v>
      </c>
      <c r="B241" s="38"/>
      <c r="C241" s="49"/>
      <c r="D241" s="7" t="s">
        <v>246</v>
      </c>
      <c r="F241" s="7"/>
      <c r="G241" s="9">
        <v>30000</v>
      </c>
      <c r="AG241" s="4">
        <f t="shared" si="14"/>
        <v>0</v>
      </c>
    </row>
    <row r="242" spans="1:33" ht="12.75" customHeight="1">
      <c r="A242" s="63" t="s">
        <v>247</v>
      </c>
      <c r="B242" s="38" t="s">
        <v>248</v>
      </c>
      <c r="C242" s="49"/>
      <c r="D242" s="7" t="s">
        <v>249</v>
      </c>
      <c r="F242" s="7"/>
      <c r="G242" s="9">
        <v>2280</v>
      </c>
      <c r="O242" s="5">
        <v>40</v>
      </c>
      <c r="AG242" s="4">
        <f t="shared" si="14"/>
        <v>40</v>
      </c>
    </row>
    <row r="243" spans="1:33" s="77" customFormat="1" ht="12.75" customHeight="1">
      <c r="A243" s="79" t="s">
        <v>536</v>
      </c>
      <c r="B243" s="81"/>
      <c r="C243" s="76"/>
      <c r="D243" s="80" t="s">
        <v>537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>
        <v>250</v>
      </c>
      <c r="T243" s="75"/>
      <c r="U243" s="75"/>
      <c r="V243" s="75"/>
      <c r="W243" s="75"/>
      <c r="X243" s="75"/>
      <c r="Y243" s="75"/>
      <c r="Z243" s="75">
        <v>300</v>
      </c>
      <c r="AA243" s="75"/>
      <c r="AB243" s="75"/>
      <c r="AC243" s="75"/>
      <c r="AD243" s="75"/>
      <c r="AE243" s="75"/>
      <c r="AF243" s="75"/>
      <c r="AG243" s="4">
        <f t="shared" si="14"/>
        <v>550</v>
      </c>
    </row>
    <row r="244" spans="1:33" s="77" customFormat="1" ht="12.75" customHeight="1">
      <c r="A244" s="79" t="s">
        <v>538</v>
      </c>
      <c r="B244" s="81"/>
      <c r="C244" s="76"/>
      <c r="D244" s="80" t="s">
        <v>539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>
        <v>200</v>
      </c>
      <c r="T244" s="75"/>
      <c r="U244" s="75"/>
      <c r="V244" s="75"/>
      <c r="W244" s="75">
        <v>40</v>
      </c>
      <c r="X244" s="75"/>
      <c r="Y244" s="75"/>
      <c r="Z244" s="75">
        <v>150</v>
      </c>
      <c r="AA244" s="75"/>
      <c r="AB244" s="75"/>
      <c r="AC244" s="75"/>
      <c r="AD244" s="75"/>
      <c r="AE244" s="75"/>
      <c r="AF244" s="75"/>
      <c r="AG244" s="4">
        <f t="shared" si="14"/>
        <v>390</v>
      </c>
    </row>
    <row r="245" spans="1:33" s="77" customFormat="1" ht="12.75" customHeight="1">
      <c r="A245" s="79" t="s">
        <v>540</v>
      </c>
      <c r="B245" s="81"/>
      <c r="C245" s="76"/>
      <c r="D245" s="80" t="s">
        <v>541</v>
      </c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>
        <v>90</v>
      </c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4">
        <f t="shared" si="14"/>
        <v>90</v>
      </c>
    </row>
    <row r="246" spans="1:33" s="77" customFormat="1" ht="12.75" customHeight="1">
      <c r="A246" s="79" t="s">
        <v>595</v>
      </c>
      <c r="B246" s="81" t="s">
        <v>596</v>
      </c>
      <c r="C246" s="76"/>
      <c r="D246" s="80" t="s">
        <v>597</v>
      </c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>
        <v>400</v>
      </c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4">
        <f t="shared" si="14"/>
        <v>400</v>
      </c>
    </row>
    <row r="247" spans="2:33" ht="12.75" customHeight="1">
      <c r="B247" s="38"/>
      <c r="C247" s="49"/>
      <c r="F247" s="7"/>
      <c r="G247" s="9"/>
      <c r="AG247" s="4"/>
    </row>
    <row r="248" spans="1:33" s="24" customFormat="1" ht="12.75" customHeight="1">
      <c r="A248" s="32"/>
      <c r="B248" s="38"/>
      <c r="C248" s="25"/>
      <c r="D248" s="27" t="s">
        <v>250</v>
      </c>
      <c r="E248" s="28">
        <f>SUM(E176:E247)</f>
        <v>0</v>
      </c>
      <c r="F248" s="28">
        <f>SUM(F176:F247)</f>
        <v>0</v>
      </c>
      <c r="G248" s="28">
        <f>SUM(G176:G247)</f>
        <v>1064091.19</v>
      </c>
      <c r="H248" s="28">
        <f>SUM(H176:H247)</f>
        <v>0</v>
      </c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</row>
    <row r="249" spans="2:33" ht="12.75" customHeight="1">
      <c r="B249" s="38"/>
      <c r="C249" s="49"/>
      <c r="E249" s="9"/>
      <c r="G249" s="9"/>
      <c r="AG249" s="4"/>
    </row>
    <row r="250" spans="1:3" ht="12.75" customHeight="1">
      <c r="A250" s="32" t="s">
        <v>474</v>
      </c>
      <c r="B250" s="38"/>
      <c r="C250" s="49"/>
    </row>
    <row r="251" spans="2:3" ht="12.75" customHeight="1">
      <c r="B251" s="38"/>
      <c r="C251" s="49"/>
    </row>
    <row r="252" spans="1:33" ht="12.75" customHeight="1">
      <c r="A252" s="49">
        <v>5041</v>
      </c>
      <c r="B252" s="38" t="s">
        <v>512</v>
      </c>
      <c r="C252" s="49"/>
      <c r="E252" s="9"/>
      <c r="G252" s="9">
        <v>225000</v>
      </c>
      <c r="AA252" s="5">
        <v>800</v>
      </c>
      <c r="AB252" s="5">
        <v>106</v>
      </c>
      <c r="AG252" s="4">
        <f aca="true" t="shared" si="15" ref="AG252:AG295">SUM(I252:AF252)</f>
        <v>906</v>
      </c>
    </row>
    <row r="253" spans="1:33" ht="12.75" customHeight="1">
      <c r="A253" s="49">
        <v>5041</v>
      </c>
      <c r="B253" s="38" t="s">
        <v>513</v>
      </c>
      <c r="C253" s="49"/>
      <c r="E253" s="9"/>
      <c r="G253" s="9">
        <v>50000</v>
      </c>
      <c r="AA253" s="5">
        <v>100</v>
      </c>
      <c r="AB253" s="5">
        <v>40</v>
      </c>
      <c r="AG253" s="4">
        <f t="shared" si="15"/>
        <v>140</v>
      </c>
    </row>
    <row r="254" spans="1:33" ht="12.75" customHeight="1">
      <c r="A254" s="49">
        <v>5045</v>
      </c>
      <c r="B254" s="38" t="s">
        <v>514</v>
      </c>
      <c r="C254" s="49"/>
      <c r="E254" s="9"/>
      <c r="G254" s="9">
        <v>5000</v>
      </c>
      <c r="AG254" s="4">
        <f t="shared" si="15"/>
        <v>0</v>
      </c>
    </row>
    <row r="255" spans="1:33" ht="12.75" customHeight="1">
      <c r="A255" s="49">
        <v>1191</v>
      </c>
      <c r="B255" s="38" t="s">
        <v>515</v>
      </c>
      <c r="C255" s="49"/>
      <c r="E255" s="9"/>
      <c r="G255" s="9">
        <v>30000</v>
      </c>
      <c r="I255" s="5">
        <v>12</v>
      </c>
      <c r="J255" s="5">
        <v>50</v>
      </c>
      <c r="N255" s="5">
        <v>150</v>
      </c>
      <c r="AG255" s="4">
        <f t="shared" si="15"/>
        <v>212</v>
      </c>
    </row>
    <row r="256" spans="1:33" ht="12.75" customHeight="1">
      <c r="A256" s="49">
        <v>1191</v>
      </c>
      <c r="B256" s="38" t="s">
        <v>516</v>
      </c>
      <c r="C256" s="49"/>
      <c r="E256" s="9"/>
      <c r="G256" s="9">
        <v>5000</v>
      </c>
      <c r="AG256" s="4">
        <f t="shared" si="15"/>
        <v>0</v>
      </c>
    </row>
    <row r="257" spans="1:33" ht="12.75" customHeight="1">
      <c r="A257" s="49">
        <v>5051</v>
      </c>
      <c r="B257" s="38" t="s">
        <v>251</v>
      </c>
      <c r="C257" s="49"/>
      <c r="E257" s="9"/>
      <c r="G257" s="9">
        <v>2111</v>
      </c>
      <c r="AG257" s="4">
        <f t="shared" si="15"/>
        <v>0</v>
      </c>
    </row>
    <row r="258" spans="1:33" s="1" customFormat="1" ht="12.75" customHeight="1">
      <c r="A258" s="26">
        <v>9521</v>
      </c>
      <c r="B258" s="82" t="s">
        <v>252</v>
      </c>
      <c r="C258" s="26"/>
      <c r="E258" s="121"/>
      <c r="F258" s="15"/>
      <c r="G258" s="121">
        <v>1865</v>
      </c>
      <c r="H258" s="1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4">
        <f t="shared" si="15"/>
        <v>0</v>
      </c>
    </row>
    <row r="259" spans="1:33" ht="12.75" customHeight="1">
      <c r="A259" s="49">
        <v>9521</v>
      </c>
      <c r="B259" s="38" t="s">
        <v>253</v>
      </c>
      <c r="C259" s="49"/>
      <c r="E259" s="9"/>
      <c r="G259" s="9">
        <v>3828.12</v>
      </c>
      <c r="AG259" s="4">
        <f t="shared" si="15"/>
        <v>0</v>
      </c>
    </row>
    <row r="260" spans="1:33" ht="12.75" customHeight="1">
      <c r="A260" s="49">
        <v>5041</v>
      </c>
      <c r="B260" s="38" t="s">
        <v>254</v>
      </c>
      <c r="C260" s="49"/>
      <c r="E260" s="9"/>
      <c r="G260" s="9">
        <v>1022</v>
      </c>
      <c r="AG260" s="4">
        <f t="shared" si="15"/>
        <v>0</v>
      </c>
    </row>
    <row r="261" spans="1:33" ht="12.75" customHeight="1">
      <c r="A261" s="49">
        <v>5051</v>
      </c>
      <c r="B261" s="38" t="s">
        <v>255</v>
      </c>
      <c r="C261" s="49"/>
      <c r="E261" s="9"/>
      <c r="G261" s="9">
        <v>1681</v>
      </c>
      <c r="AG261" s="4">
        <f t="shared" si="15"/>
        <v>0</v>
      </c>
    </row>
    <row r="262" spans="1:33" ht="12.75" customHeight="1">
      <c r="A262" s="49">
        <v>5051</v>
      </c>
      <c r="B262" s="38" t="s">
        <v>256</v>
      </c>
      <c r="C262" s="49"/>
      <c r="E262" s="9"/>
      <c r="G262" s="9">
        <v>1446</v>
      </c>
      <c r="AG262" s="4">
        <f t="shared" si="15"/>
        <v>0</v>
      </c>
    </row>
    <row r="263" spans="1:33" ht="12.75" customHeight="1">
      <c r="A263" s="49">
        <v>1175</v>
      </c>
      <c r="B263" s="38" t="s">
        <v>257</v>
      </c>
      <c r="C263" s="49"/>
      <c r="E263" s="9"/>
      <c r="G263" s="9">
        <v>211</v>
      </c>
      <c r="AG263" s="4">
        <f t="shared" si="15"/>
        <v>0</v>
      </c>
    </row>
    <row r="264" spans="1:33" ht="12.75" customHeight="1">
      <c r="A264" s="49">
        <v>5051</v>
      </c>
      <c r="B264" s="38" t="s">
        <v>258</v>
      </c>
      <c r="C264" s="49"/>
      <c r="E264" s="9"/>
      <c r="G264" s="9">
        <v>2071</v>
      </c>
      <c r="AG264" s="4">
        <f t="shared" si="15"/>
        <v>0</v>
      </c>
    </row>
    <row r="265" spans="1:33" ht="12.75" customHeight="1">
      <c r="A265" s="49">
        <v>5605</v>
      </c>
      <c r="B265" s="38" t="s">
        <v>259</v>
      </c>
      <c r="C265" s="49"/>
      <c r="E265" s="9"/>
      <c r="G265" s="9">
        <v>2071</v>
      </c>
      <c r="AG265" s="4">
        <f t="shared" si="15"/>
        <v>0</v>
      </c>
    </row>
    <row r="266" spans="1:33" ht="12.75" customHeight="1">
      <c r="A266" s="49">
        <v>8244</v>
      </c>
      <c r="B266" s="38" t="s">
        <v>518</v>
      </c>
      <c r="C266" s="49"/>
      <c r="E266" s="9"/>
      <c r="G266" s="9">
        <v>5000</v>
      </c>
      <c r="AG266" s="4">
        <f t="shared" si="15"/>
        <v>0</v>
      </c>
    </row>
    <row r="267" spans="1:33" ht="12.75" customHeight="1">
      <c r="A267" s="49">
        <v>9525</v>
      </c>
      <c r="B267" s="38" t="s">
        <v>519</v>
      </c>
      <c r="C267" s="49"/>
      <c r="E267" s="9"/>
      <c r="G267" s="9">
        <v>10000</v>
      </c>
      <c r="K267" s="5">
        <v>30</v>
      </c>
      <c r="S267" s="5">
        <v>40</v>
      </c>
      <c r="AG267" s="4">
        <f t="shared" si="15"/>
        <v>70</v>
      </c>
    </row>
    <row r="268" spans="1:33" ht="12.75" customHeight="1">
      <c r="A268" s="49">
        <v>5041</v>
      </c>
      <c r="B268" s="38" t="s">
        <v>520</v>
      </c>
      <c r="C268" s="49"/>
      <c r="E268" s="9"/>
      <c r="G268" s="9">
        <v>5000</v>
      </c>
      <c r="AG268" s="4">
        <f t="shared" si="15"/>
        <v>0</v>
      </c>
    </row>
    <row r="269" spans="1:33" ht="12.75" customHeight="1">
      <c r="A269" s="49">
        <v>4315</v>
      </c>
      <c r="B269" s="38" t="s">
        <v>517</v>
      </c>
      <c r="C269" s="49"/>
      <c r="E269" s="9"/>
      <c r="G269" s="9">
        <v>5000</v>
      </c>
      <c r="AG269" s="4">
        <f t="shared" si="15"/>
        <v>0</v>
      </c>
    </row>
    <row r="270" spans="1:33" ht="12.75" customHeight="1">
      <c r="A270" s="49">
        <v>5702</v>
      </c>
      <c r="B270" s="38" t="s">
        <v>521</v>
      </c>
      <c r="C270" s="49"/>
      <c r="E270" s="9"/>
      <c r="G270" s="9">
        <v>5000</v>
      </c>
      <c r="AG270" s="4">
        <f t="shared" si="15"/>
        <v>0</v>
      </c>
    </row>
    <row r="271" spans="1:33" ht="12.75" customHeight="1">
      <c r="A271" s="49">
        <v>9525</v>
      </c>
      <c r="B271" s="38" t="s">
        <v>522</v>
      </c>
      <c r="C271" s="49"/>
      <c r="E271" s="9"/>
      <c r="G271" s="9">
        <v>5000</v>
      </c>
      <c r="AG271" s="4">
        <f t="shared" si="15"/>
        <v>0</v>
      </c>
    </row>
    <row r="272" spans="1:33" ht="12.75" customHeight="1">
      <c r="A272" s="49">
        <v>5702</v>
      </c>
      <c r="B272" s="38" t="s">
        <v>523</v>
      </c>
      <c r="C272" s="49"/>
      <c r="E272" s="9"/>
      <c r="G272" s="9">
        <v>5000</v>
      </c>
      <c r="AG272" s="4">
        <f t="shared" si="15"/>
        <v>0</v>
      </c>
    </row>
    <row r="273" spans="1:33" ht="12.75" customHeight="1">
      <c r="A273" s="49">
        <v>9101</v>
      </c>
      <c r="B273" s="38" t="s">
        <v>574</v>
      </c>
      <c r="C273" s="49"/>
      <c r="E273" s="9"/>
      <c r="G273" s="9">
        <v>5000</v>
      </c>
      <c r="AG273" s="4">
        <f t="shared" si="15"/>
        <v>0</v>
      </c>
    </row>
    <row r="274" spans="1:33" ht="12.75" customHeight="1">
      <c r="A274" s="49">
        <v>9167</v>
      </c>
      <c r="B274" s="38" t="s">
        <v>575</v>
      </c>
      <c r="C274" s="49"/>
      <c r="E274" s="9"/>
      <c r="G274" s="9">
        <v>10000</v>
      </c>
      <c r="K274" s="5">
        <v>90</v>
      </c>
      <c r="AG274" s="4">
        <f t="shared" si="15"/>
        <v>90</v>
      </c>
    </row>
    <row r="275" spans="1:33" ht="12.75" customHeight="1">
      <c r="A275" s="49">
        <v>9101</v>
      </c>
      <c r="B275" s="38" t="s">
        <v>576</v>
      </c>
      <c r="C275" s="49"/>
      <c r="E275" s="9"/>
      <c r="G275" s="9">
        <v>50000</v>
      </c>
      <c r="I275" s="5">
        <v>300</v>
      </c>
      <c r="J275" s="5">
        <v>80</v>
      </c>
      <c r="K275" s="5">
        <v>100</v>
      </c>
      <c r="AG275" s="4">
        <f t="shared" si="15"/>
        <v>480</v>
      </c>
    </row>
    <row r="276" spans="1:33" ht="12.75" customHeight="1">
      <c r="A276" s="49">
        <v>9101</v>
      </c>
      <c r="B276" s="38" t="s">
        <v>577</v>
      </c>
      <c r="C276" s="49"/>
      <c r="E276" s="9"/>
      <c r="G276" s="9">
        <v>30000</v>
      </c>
      <c r="N276" s="5">
        <v>160</v>
      </c>
      <c r="P276" s="5">
        <v>120</v>
      </c>
      <c r="AG276" s="4">
        <f t="shared" si="15"/>
        <v>280</v>
      </c>
    </row>
    <row r="277" spans="1:33" ht="12.75" customHeight="1">
      <c r="A277" s="49">
        <v>9120</v>
      </c>
      <c r="B277" s="38" t="s">
        <v>578</v>
      </c>
      <c r="C277" s="49"/>
      <c r="E277" s="9"/>
      <c r="G277" s="9">
        <v>24000</v>
      </c>
      <c r="N277" s="5">
        <v>250</v>
      </c>
      <c r="AG277" s="4">
        <f t="shared" si="15"/>
        <v>250</v>
      </c>
    </row>
    <row r="278" spans="1:33" ht="12.75" customHeight="1">
      <c r="A278" s="49">
        <v>9101</v>
      </c>
      <c r="B278" s="38" t="s">
        <v>579</v>
      </c>
      <c r="C278" s="49"/>
      <c r="E278" s="9"/>
      <c r="G278" s="9">
        <v>8000</v>
      </c>
      <c r="K278" s="5">
        <v>70</v>
      </c>
      <c r="AG278" s="4">
        <f t="shared" si="15"/>
        <v>70</v>
      </c>
    </row>
    <row r="279" spans="1:33" ht="12.75" customHeight="1">
      <c r="A279" s="49">
        <v>9155</v>
      </c>
      <c r="B279" s="38" t="s">
        <v>580</v>
      </c>
      <c r="C279" s="49"/>
      <c r="E279" s="9"/>
      <c r="G279" s="9">
        <v>0</v>
      </c>
      <c r="AG279" s="4">
        <f t="shared" si="15"/>
        <v>0</v>
      </c>
    </row>
    <row r="280" spans="1:33" ht="12.75" customHeight="1">
      <c r="A280" s="49">
        <v>5051</v>
      </c>
      <c r="B280" s="38" t="s">
        <v>260</v>
      </c>
      <c r="C280" s="49"/>
      <c r="E280" s="9"/>
      <c r="G280" s="9">
        <v>3753</v>
      </c>
      <c r="AG280" s="4">
        <f t="shared" si="15"/>
        <v>0</v>
      </c>
    </row>
    <row r="281" spans="1:33" ht="12.75" customHeight="1">
      <c r="A281" s="49">
        <v>5051</v>
      </c>
      <c r="B281" s="38" t="s">
        <v>261</v>
      </c>
      <c r="C281" s="49"/>
      <c r="E281" s="9"/>
      <c r="G281" s="9">
        <v>4227</v>
      </c>
      <c r="AG281" s="4">
        <f t="shared" si="15"/>
        <v>0</v>
      </c>
    </row>
    <row r="282" spans="1:33" ht="12.75" customHeight="1">
      <c r="A282" s="49">
        <v>5051</v>
      </c>
      <c r="B282" s="38" t="s">
        <v>262</v>
      </c>
      <c r="C282" s="49"/>
      <c r="E282" s="9"/>
      <c r="G282" s="9">
        <v>2916</v>
      </c>
      <c r="P282" s="5">
        <v>8</v>
      </c>
      <c r="AG282" s="4">
        <f t="shared" si="15"/>
        <v>8</v>
      </c>
    </row>
    <row r="283" spans="1:33" ht="12.75" customHeight="1">
      <c r="A283" s="49">
        <v>5702</v>
      </c>
      <c r="B283" s="38" t="s">
        <v>524</v>
      </c>
      <c r="C283" s="49"/>
      <c r="E283" s="9"/>
      <c r="G283" s="9">
        <v>5000</v>
      </c>
      <c r="AG283" s="4">
        <f t="shared" si="15"/>
        <v>0</v>
      </c>
    </row>
    <row r="284" spans="1:33" ht="12.75" customHeight="1">
      <c r="A284" s="49">
        <v>5055</v>
      </c>
      <c r="B284" s="38" t="s">
        <v>525</v>
      </c>
      <c r="C284" s="49"/>
      <c r="E284" s="9"/>
      <c r="G284" s="9">
        <v>15000</v>
      </c>
      <c r="Q284" s="5">
        <v>40</v>
      </c>
      <c r="AG284" s="4">
        <f t="shared" si="15"/>
        <v>40</v>
      </c>
    </row>
    <row r="285" spans="1:33" ht="12.75" customHeight="1">
      <c r="A285" s="49">
        <v>9155</v>
      </c>
      <c r="B285" s="38" t="s">
        <v>526</v>
      </c>
      <c r="C285" s="49"/>
      <c r="E285" s="9"/>
      <c r="G285" s="9">
        <v>-1597</v>
      </c>
      <c r="AG285" s="4">
        <f t="shared" si="15"/>
        <v>0</v>
      </c>
    </row>
    <row r="286" spans="1:33" ht="12.75" customHeight="1">
      <c r="A286" s="49">
        <v>5051</v>
      </c>
      <c r="B286" s="38" t="s">
        <v>527</v>
      </c>
      <c r="C286" s="49"/>
      <c r="E286" s="9"/>
      <c r="G286" s="9">
        <v>10000</v>
      </c>
      <c r="AG286" s="4">
        <f t="shared" si="15"/>
        <v>0</v>
      </c>
    </row>
    <row r="287" spans="1:33" ht="12.75" customHeight="1">
      <c r="A287" s="49">
        <v>5041</v>
      </c>
      <c r="B287" s="38" t="s">
        <v>528</v>
      </c>
      <c r="C287" s="49"/>
      <c r="E287" s="9"/>
      <c r="G287" s="9">
        <v>4083</v>
      </c>
      <c r="T287" s="5">
        <v>10</v>
      </c>
      <c r="AG287" s="4">
        <f t="shared" si="15"/>
        <v>10</v>
      </c>
    </row>
    <row r="288" spans="1:33" ht="12.75" customHeight="1">
      <c r="A288" s="49">
        <v>5051</v>
      </c>
      <c r="B288" s="38" t="s">
        <v>529</v>
      </c>
      <c r="C288" s="49"/>
      <c r="E288" s="9"/>
      <c r="G288" s="9">
        <v>3067</v>
      </c>
      <c r="AG288" s="4">
        <f t="shared" si="15"/>
        <v>0</v>
      </c>
    </row>
    <row r="289" spans="1:33" ht="12.75" customHeight="1">
      <c r="A289" s="49">
        <v>5045</v>
      </c>
      <c r="B289" s="38" t="s">
        <v>530</v>
      </c>
      <c r="C289" s="49"/>
      <c r="E289" s="9"/>
      <c r="G289" s="9">
        <v>13149</v>
      </c>
      <c r="AG289" s="4">
        <f t="shared" si="15"/>
        <v>0</v>
      </c>
    </row>
    <row r="290" spans="1:33" ht="12.75" customHeight="1">
      <c r="A290" s="49">
        <v>5051</v>
      </c>
      <c r="B290" s="38" t="s">
        <v>531</v>
      </c>
      <c r="C290" s="49"/>
      <c r="E290" s="9"/>
      <c r="G290" s="9">
        <v>12000</v>
      </c>
      <c r="AG290" s="4">
        <f t="shared" si="15"/>
        <v>0</v>
      </c>
    </row>
    <row r="291" spans="1:33" ht="12.75" customHeight="1">
      <c r="A291" s="49">
        <v>5051</v>
      </c>
      <c r="B291" s="38" t="s">
        <v>532</v>
      </c>
      <c r="C291" s="49"/>
      <c r="E291" s="9"/>
      <c r="G291" s="9">
        <v>10000</v>
      </c>
      <c r="AG291" s="4">
        <f t="shared" si="15"/>
        <v>0</v>
      </c>
    </row>
    <row r="292" spans="1:33" ht="12.75" customHeight="1">
      <c r="A292" s="49">
        <v>9036</v>
      </c>
      <c r="B292" s="38" t="s">
        <v>533</v>
      </c>
      <c r="C292" s="49"/>
      <c r="E292" s="9"/>
      <c r="G292" s="9">
        <v>1054</v>
      </c>
      <c r="O292" s="5">
        <v>10</v>
      </c>
      <c r="AG292" s="4">
        <f t="shared" si="15"/>
        <v>10</v>
      </c>
    </row>
    <row r="293" spans="1:33" ht="12.75" customHeight="1">
      <c r="A293" s="49">
        <v>1018</v>
      </c>
      <c r="B293" s="38" t="s">
        <v>534</v>
      </c>
      <c r="C293" s="49"/>
      <c r="E293" s="9"/>
      <c r="G293" s="9">
        <v>2200</v>
      </c>
      <c r="K293" s="5">
        <v>20</v>
      </c>
      <c r="AG293" s="4">
        <f t="shared" si="15"/>
        <v>20</v>
      </c>
    </row>
    <row r="294" spans="1:33" ht="12.75" customHeight="1">
      <c r="A294" s="49"/>
      <c r="B294" s="38" t="s">
        <v>572</v>
      </c>
      <c r="C294" s="49"/>
      <c r="E294" s="9"/>
      <c r="G294" s="9">
        <v>100000</v>
      </c>
      <c r="I294" s="5">
        <v>10</v>
      </c>
      <c r="K294" s="5">
        <v>140</v>
      </c>
      <c r="M294" s="5">
        <v>850</v>
      </c>
      <c r="AG294" s="4">
        <f t="shared" si="15"/>
        <v>1000</v>
      </c>
    </row>
    <row r="295" spans="1:33" ht="12.75" customHeight="1">
      <c r="A295" s="49"/>
      <c r="B295" s="38" t="s">
        <v>573</v>
      </c>
      <c r="C295" s="49"/>
      <c r="E295" s="9"/>
      <c r="G295" s="9">
        <v>15000</v>
      </c>
      <c r="I295" s="5">
        <v>20</v>
      </c>
      <c r="M295" s="5">
        <v>140</v>
      </c>
      <c r="AG295" s="4">
        <f t="shared" si="15"/>
        <v>160</v>
      </c>
    </row>
    <row r="296" spans="5:33" ht="12.75" customHeight="1">
      <c r="E296" s="9"/>
      <c r="G296" s="9"/>
      <c r="AG296" s="4"/>
    </row>
    <row r="297" spans="1:33" s="24" customFormat="1" ht="12.75" customHeight="1">
      <c r="A297" s="32"/>
      <c r="B297" s="42"/>
      <c r="C297" s="23"/>
      <c r="D297" s="27" t="s">
        <v>263</v>
      </c>
      <c r="E297" s="31">
        <f>SUM(E252:E284)</f>
        <v>0</v>
      </c>
      <c r="F297" s="31">
        <f>SUM(F252:F284)</f>
        <v>0</v>
      </c>
      <c r="G297" s="31">
        <f>SUM(G252:G295)</f>
        <v>698158.12</v>
      </c>
      <c r="H297" s="31">
        <f>SUM(H252:H284)</f>
        <v>0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4"/>
    </row>
    <row r="298" spans="1:33" ht="12.75" customHeight="1">
      <c r="A298" s="32" t="s">
        <v>264</v>
      </c>
      <c r="E298" s="9"/>
      <c r="G298" s="9"/>
      <c r="AG298" s="4"/>
    </row>
    <row r="299" spans="5:33" ht="12.75" customHeight="1">
      <c r="E299" s="9"/>
      <c r="G299" s="9"/>
      <c r="AG299" s="4"/>
    </row>
    <row r="300" spans="1:33" ht="12.75" customHeight="1">
      <c r="A300" s="66"/>
      <c r="B300" s="44"/>
      <c r="C300" s="47"/>
      <c r="D300" s="34"/>
      <c r="E300" s="9"/>
      <c r="G300" s="9"/>
      <c r="AG300" s="4"/>
    </row>
    <row r="301" spans="1:33" ht="12.75" customHeight="1">
      <c r="A301" s="66" t="s">
        <v>265</v>
      </c>
      <c r="B301" s="45" t="s">
        <v>266</v>
      </c>
      <c r="C301" s="51" t="s">
        <v>267</v>
      </c>
      <c r="D301" s="34" t="s">
        <v>268</v>
      </c>
      <c r="E301" s="9"/>
      <c r="G301" s="9"/>
      <c r="W301" s="33">
        <v>2</v>
      </c>
      <c r="AG301" s="4">
        <f aca="true" t="shared" si="16" ref="AG301:AG317">SUM(I301:AF301)</f>
        <v>2</v>
      </c>
    </row>
    <row r="302" spans="1:33" ht="12.75" customHeight="1">
      <c r="A302" s="66" t="s">
        <v>265</v>
      </c>
      <c r="B302" s="45" t="s">
        <v>266</v>
      </c>
      <c r="C302" s="51" t="s">
        <v>269</v>
      </c>
      <c r="D302" s="34" t="s">
        <v>270</v>
      </c>
      <c r="E302" s="9"/>
      <c r="G302" s="9"/>
      <c r="W302" s="33">
        <v>2</v>
      </c>
      <c r="AG302" s="4">
        <f t="shared" si="16"/>
        <v>2</v>
      </c>
    </row>
    <row r="303" spans="1:33" ht="12.75" customHeight="1">
      <c r="A303" s="66" t="s">
        <v>265</v>
      </c>
      <c r="B303" s="45" t="s">
        <v>266</v>
      </c>
      <c r="C303" s="51" t="s">
        <v>271</v>
      </c>
      <c r="D303" s="34" t="s">
        <v>272</v>
      </c>
      <c r="E303" s="9"/>
      <c r="G303" s="9"/>
      <c r="W303" s="33">
        <v>2</v>
      </c>
      <c r="AG303" s="4">
        <f t="shared" si="16"/>
        <v>2</v>
      </c>
    </row>
    <row r="304" spans="1:33" ht="12.75" customHeight="1">
      <c r="A304" s="66" t="s">
        <v>265</v>
      </c>
      <c r="B304" s="45" t="s">
        <v>266</v>
      </c>
      <c r="C304" s="51" t="s">
        <v>273</v>
      </c>
      <c r="D304" s="34" t="s">
        <v>274</v>
      </c>
      <c r="E304" s="9"/>
      <c r="G304" s="9"/>
      <c r="W304" s="33">
        <v>2</v>
      </c>
      <c r="AG304" s="4">
        <f t="shared" si="16"/>
        <v>2</v>
      </c>
    </row>
    <row r="305" spans="1:33" ht="12.75" customHeight="1">
      <c r="A305" s="66" t="s">
        <v>265</v>
      </c>
      <c r="B305" s="45" t="s">
        <v>266</v>
      </c>
      <c r="C305" s="51" t="s">
        <v>275</v>
      </c>
      <c r="D305" s="34" t="s">
        <v>276</v>
      </c>
      <c r="E305" s="9"/>
      <c r="G305" s="9"/>
      <c r="W305" s="33">
        <v>2</v>
      </c>
      <c r="AG305" s="4">
        <f t="shared" si="16"/>
        <v>2</v>
      </c>
    </row>
    <row r="306" spans="1:33" ht="12.75" customHeight="1">
      <c r="A306" s="66" t="s">
        <v>265</v>
      </c>
      <c r="B306" s="45" t="s">
        <v>266</v>
      </c>
      <c r="C306" s="51" t="s">
        <v>277</v>
      </c>
      <c r="D306" s="34" t="s">
        <v>278</v>
      </c>
      <c r="E306" s="9"/>
      <c r="G306" s="9"/>
      <c r="W306" s="33">
        <v>2</v>
      </c>
      <c r="AG306" s="4">
        <f t="shared" si="16"/>
        <v>2</v>
      </c>
    </row>
    <row r="307" spans="1:33" ht="12.75" customHeight="1">
      <c r="A307" s="66" t="s">
        <v>265</v>
      </c>
      <c r="B307" s="45" t="s">
        <v>266</v>
      </c>
      <c r="C307" s="51" t="s">
        <v>279</v>
      </c>
      <c r="D307" s="34" t="s">
        <v>280</v>
      </c>
      <c r="E307" s="9"/>
      <c r="G307" s="9"/>
      <c r="W307" s="33">
        <v>2</v>
      </c>
      <c r="AG307" s="4">
        <f t="shared" si="16"/>
        <v>2</v>
      </c>
    </row>
    <row r="308" spans="1:33" ht="12.75" customHeight="1">
      <c r="A308" s="66" t="s">
        <v>265</v>
      </c>
      <c r="B308" s="45" t="s">
        <v>266</v>
      </c>
      <c r="C308" s="51" t="s">
        <v>281</v>
      </c>
      <c r="D308" s="34" t="s">
        <v>282</v>
      </c>
      <c r="E308" s="9"/>
      <c r="G308" s="9"/>
      <c r="W308" s="33">
        <v>2</v>
      </c>
      <c r="AG308" s="4">
        <f t="shared" si="16"/>
        <v>2</v>
      </c>
    </row>
    <row r="309" spans="1:33" ht="12.75" customHeight="1">
      <c r="A309" s="66" t="s">
        <v>265</v>
      </c>
      <c r="B309" s="45" t="s">
        <v>266</v>
      </c>
      <c r="C309" s="51" t="s">
        <v>283</v>
      </c>
      <c r="D309" s="34" t="s">
        <v>284</v>
      </c>
      <c r="E309" s="9"/>
      <c r="G309" s="9"/>
      <c r="W309" s="33">
        <v>2</v>
      </c>
      <c r="AG309" s="4">
        <f t="shared" si="16"/>
        <v>2</v>
      </c>
    </row>
    <row r="310" spans="1:33" ht="12.75" customHeight="1">
      <c r="A310" s="66" t="s">
        <v>265</v>
      </c>
      <c r="B310" s="45" t="s">
        <v>266</v>
      </c>
      <c r="C310" s="51" t="s">
        <v>285</v>
      </c>
      <c r="D310" s="34" t="s">
        <v>286</v>
      </c>
      <c r="E310" s="9"/>
      <c r="G310" s="9"/>
      <c r="W310" s="33">
        <v>2</v>
      </c>
      <c r="AG310" s="4">
        <f t="shared" si="16"/>
        <v>2</v>
      </c>
    </row>
    <row r="311" spans="1:33" ht="12.75" customHeight="1">
      <c r="A311" s="66" t="s">
        <v>265</v>
      </c>
      <c r="B311" s="45" t="s">
        <v>266</v>
      </c>
      <c r="C311" s="51" t="s">
        <v>287</v>
      </c>
      <c r="D311" s="34" t="s">
        <v>288</v>
      </c>
      <c r="E311" s="9"/>
      <c r="G311" s="9"/>
      <c r="W311" s="33">
        <v>2</v>
      </c>
      <c r="AG311" s="4">
        <f t="shared" si="16"/>
        <v>2</v>
      </c>
    </row>
    <row r="312" spans="1:33" ht="12.75" customHeight="1">
      <c r="A312" s="66" t="s">
        <v>265</v>
      </c>
      <c r="B312" s="45" t="s">
        <v>266</v>
      </c>
      <c r="C312" s="51" t="s">
        <v>289</v>
      </c>
      <c r="D312" s="34" t="s">
        <v>290</v>
      </c>
      <c r="E312" s="9"/>
      <c r="G312" s="9"/>
      <c r="W312" s="33">
        <v>2</v>
      </c>
      <c r="AG312" s="4">
        <f t="shared" si="16"/>
        <v>2</v>
      </c>
    </row>
    <row r="313" spans="1:33" ht="12.75" customHeight="1">
      <c r="A313" s="66" t="s">
        <v>265</v>
      </c>
      <c r="B313" s="45" t="s">
        <v>266</v>
      </c>
      <c r="C313" s="51" t="s">
        <v>291</v>
      </c>
      <c r="D313" s="34" t="s">
        <v>292</v>
      </c>
      <c r="E313" s="9"/>
      <c r="G313" s="9"/>
      <c r="W313" s="33">
        <v>2</v>
      </c>
      <c r="AG313" s="4">
        <f t="shared" si="16"/>
        <v>2</v>
      </c>
    </row>
    <row r="314" spans="1:33" ht="12.75" customHeight="1">
      <c r="A314" s="66" t="s">
        <v>265</v>
      </c>
      <c r="B314" s="45" t="s">
        <v>266</v>
      </c>
      <c r="C314" s="51" t="s">
        <v>293</v>
      </c>
      <c r="D314" s="34" t="s">
        <v>294</v>
      </c>
      <c r="E314" s="9"/>
      <c r="G314" s="9"/>
      <c r="W314" s="33">
        <v>2</v>
      </c>
      <c r="AG314" s="4">
        <f t="shared" si="16"/>
        <v>2</v>
      </c>
    </row>
    <row r="315" spans="1:33" ht="12.75" customHeight="1">
      <c r="A315" s="66" t="s">
        <v>265</v>
      </c>
      <c r="B315" s="45" t="s">
        <v>266</v>
      </c>
      <c r="C315" s="51" t="s">
        <v>295</v>
      </c>
      <c r="D315" s="34" t="s">
        <v>296</v>
      </c>
      <c r="E315" s="9"/>
      <c r="G315" s="9"/>
      <c r="W315" s="33">
        <v>2</v>
      </c>
      <c r="AG315" s="4">
        <f t="shared" si="16"/>
        <v>2</v>
      </c>
    </row>
    <row r="316" spans="1:33" ht="12.75" customHeight="1">
      <c r="A316" s="66" t="s">
        <v>297</v>
      </c>
      <c r="B316" s="45" t="s">
        <v>266</v>
      </c>
      <c r="C316" s="51" t="s">
        <v>298</v>
      </c>
      <c r="D316" s="34" t="s">
        <v>299</v>
      </c>
      <c r="E316" s="9"/>
      <c r="G316" s="9"/>
      <c r="W316" s="33">
        <v>2</v>
      </c>
      <c r="AG316" s="4">
        <f t="shared" si="16"/>
        <v>2</v>
      </c>
    </row>
    <row r="317" spans="1:33" ht="12.75" customHeight="1">
      <c r="A317" s="66" t="s">
        <v>300</v>
      </c>
      <c r="B317" s="45" t="s">
        <v>266</v>
      </c>
      <c r="C317" s="51" t="s">
        <v>298</v>
      </c>
      <c r="D317" s="34" t="s">
        <v>301</v>
      </c>
      <c r="E317" s="9"/>
      <c r="G317" s="9"/>
      <c r="W317" s="33">
        <v>2</v>
      </c>
      <c r="AG317" s="4">
        <f t="shared" si="16"/>
        <v>2</v>
      </c>
    </row>
    <row r="318" spans="1:33" ht="12.75" customHeight="1">
      <c r="A318" s="66"/>
      <c r="B318" s="45"/>
      <c r="C318" s="51"/>
      <c r="D318" s="34"/>
      <c r="E318" s="9"/>
      <c r="G318" s="9"/>
      <c r="AG318" s="4"/>
    </row>
    <row r="319" spans="1:33" ht="12.75" customHeight="1">
      <c r="A319" s="66" t="s">
        <v>302</v>
      </c>
      <c r="B319" s="45" t="s">
        <v>303</v>
      </c>
      <c r="C319" s="51" t="s">
        <v>267</v>
      </c>
      <c r="D319" s="34" t="s">
        <v>268</v>
      </c>
      <c r="E319" s="9"/>
      <c r="G319" s="9"/>
      <c r="W319" s="33">
        <v>4</v>
      </c>
      <c r="AG319" s="4">
        <f aca="true" t="shared" si="17" ref="AG319:AG327">SUM(I319:AF319)</f>
        <v>4</v>
      </c>
    </row>
    <row r="320" spans="1:33" ht="12.75" customHeight="1">
      <c r="A320" s="66" t="s">
        <v>302</v>
      </c>
      <c r="B320" s="45" t="s">
        <v>303</v>
      </c>
      <c r="C320" s="51" t="s">
        <v>269</v>
      </c>
      <c r="D320" s="34" t="s">
        <v>304</v>
      </c>
      <c r="E320" s="9"/>
      <c r="G320" s="9"/>
      <c r="W320" s="33">
        <v>4</v>
      </c>
      <c r="AG320" s="4">
        <f t="shared" si="17"/>
        <v>4</v>
      </c>
    </row>
    <row r="321" spans="1:33" ht="12.75" customHeight="1">
      <c r="A321" s="66" t="s">
        <v>302</v>
      </c>
      <c r="B321" s="45" t="s">
        <v>303</v>
      </c>
      <c r="C321" s="51" t="s">
        <v>271</v>
      </c>
      <c r="D321" s="34" t="s">
        <v>305</v>
      </c>
      <c r="E321" s="9"/>
      <c r="G321" s="9"/>
      <c r="W321" s="33">
        <v>4</v>
      </c>
      <c r="AG321" s="4">
        <f t="shared" si="17"/>
        <v>4</v>
      </c>
    </row>
    <row r="322" spans="1:33" ht="12.75" customHeight="1">
      <c r="A322" s="66" t="s">
        <v>302</v>
      </c>
      <c r="B322" s="45" t="s">
        <v>303</v>
      </c>
      <c r="C322" s="51" t="s">
        <v>273</v>
      </c>
      <c r="D322" s="34" t="s">
        <v>299</v>
      </c>
      <c r="E322" s="9"/>
      <c r="G322" s="9"/>
      <c r="W322" s="33">
        <v>4</v>
      </c>
      <c r="AG322" s="4">
        <f t="shared" si="17"/>
        <v>4</v>
      </c>
    </row>
    <row r="323" spans="1:33" ht="12.75" customHeight="1">
      <c r="A323" s="66" t="s">
        <v>302</v>
      </c>
      <c r="B323" s="45" t="s">
        <v>303</v>
      </c>
      <c r="C323" s="51" t="s">
        <v>275</v>
      </c>
      <c r="D323" s="34" t="s">
        <v>278</v>
      </c>
      <c r="E323" s="9"/>
      <c r="G323" s="9"/>
      <c r="W323" s="33">
        <v>4</v>
      </c>
      <c r="AG323" s="4">
        <f t="shared" si="17"/>
        <v>4</v>
      </c>
    </row>
    <row r="324" spans="1:33" ht="12.75" customHeight="1">
      <c r="A324" s="66" t="s">
        <v>302</v>
      </c>
      <c r="B324" s="45" t="s">
        <v>303</v>
      </c>
      <c r="C324" s="51" t="s">
        <v>277</v>
      </c>
      <c r="D324" s="34" t="s">
        <v>306</v>
      </c>
      <c r="E324" s="9"/>
      <c r="G324" s="9"/>
      <c r="W324" s="33">
        <v>4</v>
      </c>
      <c r="AG324" s="4">
        <f t="shared" si="17"/>
        <v>4</v>
      </c>
    </row>
    <row r="325" spans="1:33" ht="12.75" customHeight="1">
      <c r="A325" s="66" t="s">
        <v>302</v>
      </c>
      <c r="B325" s="45" t="s">
        <v>303</v>
      </c>
      <c r="C325" s="51" t="s">
        <v>279</v>
      </c>
      <c r="D325" s="34" t="s">
        <v>286</v>
      </c>
      <c r="E325" s="9"/>
      <c r="G325" s="9"/>
      <c r="W325" s="33">
        <v>4</v>
      </c>
      <c r="AG325" s="4">
        <f t="shared" si="17"/>
        <v>4</v>
      </c>
    </row>
    <row r="326" spans="1:33" ht="12.75" customHeight="1">
      <c r="A326" s="66" t="s">
        <v>302</v>
      </c>
      <c r="B326" s="45" t="s">
        <v>303</v>
      </c>
      <c r="C326" s="51" t="s">
        <v>281</v>
      </c>
      <c r="D326" s="34" t="s">
        <v>307</v>
      </c>
      <c r="E326" s="9"/>
      <c r="G326" s="9"/>
      <c r="W326" s="33">
        <v>4</v>
      </c>
      <c r="AG326" s="4">
        <f t="shared" si="17"/>
        <v>4</v>
      </c>
    </row>
    <row r="327" spans="1:33" ht="12.75" customHeight="1">
      <c r="A327" s="66" t="s">
        <v>302</v>
      </c>
      <c r="B327" s="45" t="s">
        <v>303</v>
      </c>
      <c r="C327" s="51" t="s">
        <v>283</v>
      </c>
      <c r="D327" s="34" t="s">
        <v>308</v>
      </c>
      <c r="E327" s="9"/>
      <c r="G327" s="9"/>
      <c r="W327" s="33">
        <v>4</v>
      </c>
      <c r="AG327" s="4">
        <f t="shared" si="17"/>
        <v>4</v>
      </c>
    </row>
    <row r="328" spans="1:33" ht="12.75" customHeight="1">
      <c r="A328" s="66"/>
      <c r="B328" s="45"/>
      <c r="C328" s="51"/>
      <c r="D328" s="34"/>
      <c r="E328" s="9"/>
      <c r="G328" s="9"/>
      <c r="AG328" s="4"/>
    </row>
    <row r="329" spans="1:33" ht="12.75" customHeight="1">
      <c r="A329" s="66" t="s">
        <v>309</v>
      </c>
      <c r="B329" s="45" t="s">
        <v>310</v>
      </c>
      <c r="C329" s="51" t="s">
        <v>311</v>
      </c>
      <c r="D329" s="34" t="s">
        <v>268</v>
      </c>
      <c r="E329" s="9"/>
      <c r="G329" s="9"/>
      <c r="W329" s="33">
        <v>3</v>
      </c>
      <c r="AG329" s="4">
        <f aca="true" t="shared" si="18" ref="AG329:AG352">SUM(I329:AF329)</f>
        <v>3</v>
      </c>
    </row>
    <row r="330" spans="1:33" ht="12.75" customHeight="1">
      <c r="A330" s="66" t="s">
        <v>309</v>
      </c>
      <c r="B330" s="45" t="s">
        <v>310</v>
      </c>
      <c r="C330" s="51" t="s">
        <v>269</v>
      </c>
      <c r="D330" s="34" t="s">
        <v>304</v>
      </c>
      <c r="E330" s="9"/>
      <c r="G330" s="9"/>
      <c r="W330" s="33">
        <v>3</v>
      </c>
      <c r="AG330" s="4">
        <f t="shared" si="18"/>
        <v>3</v>
      </c>
    </row>
    <row r="331" spans="1:33" ht="12.75" customHeight="1">
      <c r="A331" s="66" t="s">
        <v>309</v>
      </c>
      <c r="B331" s="45" t="s">
        <v>310</v>
      </c>
      <c r="C331" s="51" t="s">
        <v>271</v>
      </c>
      <c r="D331" s="34" t="s">
        <v>278</v>
      </c>
      <c r="E331" s="9"/>
      <c r="G331" s="9"/>
      <c r="W331" s="33">
        <v>3</v>
      </c>
      <c r="AG331" s="4">
        <f t="shared" si="18"/>
        <v>3</v>
      </c>
    </row>
    <row r="332" spans="1:33" ht="12.75" customHeight="1">
      <c r="A332" s="66" t="s">
        <v>309</v>
      </c>
      <c r="B332" s="45" t="s">
        <v>310</v>
      </c>
      <c r="C332" s="51" t="s">
        <v>273</v>
      </c>
      <c r="D332" s="34" t="s">
        <v>312</v>
      </c>
      <c r="E332" s="9"/>
      <c r="G332" s="9"/>
      <c r="W332" s="33">
        <v>3</v>
      </c>
      <c r="AG332" s="4">
        <f t="shared" si="18"/>
        <v>3</v>
      </c>
    </row>
    <row r="333" spans="1:33" ht="12.75" customHeight="1">
      <c r="A333" s="66" t="s">
        <v>309</v>
      </c>
      <c r="B333" s="45" t="s">
        <v>310</v>
      </c>
      <c r="C333" s="51" t="s">
        <v>275</v>
      </c>
      <c r="D333" s="34" t="s">
        <v>306</v>
      </c>
      <c r="E333" s="9"/>
      <c r="G333" s="9"/>
      <c r="W333" s="33">
        <v>3</v>
      </c>
      <c r="AG333" s="4">
        <f t="shared" si="18"/>
        <v>3</v>
      </c>
    </row>
    <row r="334" spans="1:33" ht="12.75" customHeight="1">
      <c r="A334" s="66" t="s">
        <v>309</v>
      </c>
      <c r="B334" s="45" t="s">
        <v>310</v>
      </c>
      <c r="C334" s="51" t="s">
        <v>277</v>
      </c>
      <c r="D334" s="34" t="s">
        <v>313</v>
      </c>
      <c r="E334" s="9"/>
      <c r="G334" s="9"/>
      <c r="W334" s="33">
        <v>3</v>
      </c>
      <c r="AG334" s="4">
        <f t="shared" si="18"/>
        <v>3</v>
      </c>
    </row>
    <row r="335" spans="1:33" ht="12.75" customHeight="1">
      <c r="A335" s="66" t="s">
        <v>309</v>
      </c>
      <c r="B335" s="45" t="s">
        <v>310</v>
      </c>
      <c r="C335" s="51" t="s">
        <v>279</v>
      </c>
      <c r="D335" s="34" t="s">
        <v>286</v>
      </c>
      <c r="E335" s="9"/>
      <c r="G335" s="9"/>
      <c r="W335" s="33">
        <v>3</v>
      </c>
      <c r="AG335" s="4">
        <f t="shared" si="18"/>
        <v>3</v>
      </c>
    </row>
    <row r="336" spans="1:33" ht="12.75" customHeight="1">
      <c r="A336" s="66" t="s">
        <v>309</v>
      </c>
      <c r="B336" s="45" t="s">
        <v>310</v>
      </c>
      <c r="C336" s="51" t="s">
        <v>281</v>
      </c>
      <c r="D336" s="34" t="s">
        <v>296</v>
      </c>
      <c r="E336" s="9"/>
      <c r="G336" s="9"/>
      <c r="W336" s="33">
        <v>3</v>
      </c>
      <c r="AG336" s="4">
        <f t="shared" si="18"/>
        <v>3</v>
      </c>
    </row>
    <row r="337" spans="1:33" ht="12.75" customHeight="1">
      <c r="A337" s="66" t="s">
        <v>309</v>
      </c>
      <c r="B337" s="45" t="s">
        <v>310</v>
      </c>
      <c r="C337" s="51" t="s">
        <v>285</v>
      </c>
      <c r="D337" s="34" t="s">
        <v>308</v>
      </c>
      <c r="E337" s="9"/>
      <c r="G337" s="9"/>
      <c r="W337" s="33">
        <v>3</v>
      </c>
      <c r="AG337" s="4">
        <f t="shared" si="18"/>
        <v>3</v>
      </c>
    </row>
    <row r="338" spans="1:33" ht="12.75" customHeight="1">
      <c r="A338" s="66">
        <v>5051</v>
      </c>
      <c r="B338" s="45" t="s">
        <v>310</v>
      </c>
      <c r="C338" s="51" t="s">
        <v>314</v>
      </c>
      <c r="D338" s="34" t="s">
        <v>315</v>
      </c>
      <c r="E338" s="9"/>
      <c r="G338" s="9"/>
      <c r="W338" s="33">
        <v>3</v>
      </c>
      <c r="AG338" s="4">
        <f t="shared" si="18"/>
        <v>3</v>
      </c>
    </row>
    <row r="339" spans="1:33" ht="12.75" customHeight="1">
      <c r="A339" s="66">
        <v>5051</v>
      </c>
      <c r="B339" s="45" t="s">
        <v>310</v>
      </c>
      <c r="C339" s="51" t="s">
        <v>314</v>
      </c>
      <c r="D339" s="34" t="s">
        <v>305</v>
      </c>
      <c r="E339" s="9"/>
      <c r="G339" s="9"/>
      <c r="W339" s="33">
        <v>3</v>
      </c>
      <c r="AG339" s="4">
        <f t="shared" si="18"/>
        <v>3</v>
      </c>
    </row>
    <row r="340" spans="1:33" ht="12.75" customHeight="1">
      <c r="A340" s="66">
        <v>5051</v>
      </c>
      <c r="B340" s="45" t="s">
        <v>310</v>
      </c>
      <c r="C340" s="51" t="s">
        <v>283</v>
      </c>
      <c r="D340" s="34" t="s">
        <v>307</v>
      </c>
      <c r="E340" s="9"/>
      <c r="G340" s="9"/>
      <c r="W340" s="33">
        <v>3</v>
      </c>
      <c r="AG340" s="4">
        <f t="shared" si="18"/>
        <v>3</v>
      </c>
    </row>
    <row r="341" spans="1:33" ht="12.75" customHeight="1">
      <c r="A341" s="66" t="s">
        <v>316</v>
      </c>
      <c r="B341" s="45" t="s">
        <v>317</v>
      </c>
      <c r="C341" s="51" t="s">
        <v>298</v>
      </c>
      <c r="D341" s="34" t="s">
        <v>318</v>
      </c>
      <c r="E341" s="9"/>
      <c r="G341" s="9"/>
      <c r="W341" s="33">
        <v>3</v>
      </c>
      <c r="AG341" s="4">
        <f t="shared" si="18"/>
        <v>3</v>
      </c>
    </row>
    <row r="342" spans="1:33" ht="12.75" customHeight="1">
      <c r="A342" s="66" t="s">
        <v>319</v>
      </c>
      <c r="B342" s="45" t="s">
        <v>317</v>
      </c>
      <c r="C342" s="51" t="s">
        <v>298</v>
      </c>
      <c r="D342" s="34" t="s">
        <v>320</v>
      </c>
      <c r="E342" s="9"/>
      <c r="G342" s="9"/>
      <c r="W342" s="33">
        <v>3</v>
      </c>
      <c r="AG342" s="4">
        <f t="shared" si="18"/>
        <v>3</v>
      </c>
    </row>
    <row r="343" spans="1:33" ht="12.75" customHeight="1">
      <c r="A343" s="66" t="s">
        <v>321</v>
      </c>
      <c r="B343" s="45" t="s">
        <v>317</v>
      </c>
      <c r="C343" s="51" t="s">
        <v>298</v>
      </c>
      <c r="D343" s="34" t="s">
        <v>322</v>
      </c>
      <c r="E343" s="9"/>
      <c r="G343" s="9"/>
      <c r="W343" s="33">
        <v>3</v>
      </c>
      <c r="AG343" s="4">
        <f t="shared" si="18"/>
        <v>3</v>
      </c>
    </row>
    <row r="344" spans="1:33" ht="12.75" customHeight="1">
      <c r="A344" s="66" t="s">
        <v>323</v>
      </c>
      <c r="B344" s="45" t="s">
        <v>310</v>
      </c>
      <c r="C344" s="51" t="s">
        <v>298</v>
      </c>
      <c r="D344" s="34" t="s">
        <v>324</v>
      </c>
      <c r="E344" s="9"/>
      <c r="G344" s="9"/>
      <c r="W344" s="33">
        <v>3</v>
      </c>
      <c r="AG344" s="4">
        <f t="shared" si="18"/>
        <v>3</v>
      </c>
    </row>
    <row r="345" spans="1:33" ht="12.75" customHeight="1">
      <c r="A345" s="66" t="s">
        <v>325</v>
      </c>
      <c r="B345" s="45" t="s">
        <v>310</v>
      </c>
      <c r="C345" s="51" t="s">
        <v>298</v>
      </c>
      <c r="D345" s="34" t="s">
        <v>326</v>
      </c>
      <c r="E345" s="9"/>
      <c r="G345" s="9"/>
      <c r="W345" s="33">
        <v>3</v>
      </c>
      <c r="AG345" s="4">
        <f t="shared" si="18"/>
        <v>3</v>
      </c>
    </row>
    <row r="346" spans="1:33" ht="12.75" customHeight="1">
      <c r="A346" s="66" t="s">
        <v>327</v>
      </c>
      <c r="B346" s="45" t="s">
        <v>310</v>
      </c>
      <c r="C346" s="51" t="s">
        <v>298</v>
      </c>
      <c r="D346" s="34" t="s">
        <v>328</v>
      </c>
      <c r="E346" s="9"/>
      <c r="G346" s="9"/>
      <c r="W346" s="33">
        <v>3</v>
      </c>
      <c r="AG346" s="4">
        <f t="shared" si="18"/>
        <v>3</v>
      </c>
    </row>
    <row r="347" spans="1:33" ht="12.75" customHeight="1">
      <c r="A347" s="66" t="s">
        <v>329</v>
      </c>
      <c r="B347" s="45" t="s">
        <v>317</v>
      </c>
      <c r="C347" s="51" t="s">
        <v>298</v>
      </c>
      <c r="D347" s="34" t="s">
        <v>299</v>
      </c>
      <c r="E347" s="9"/>
      <c r="G347" s="9"/>
      <c r="W347" s="33">
        <v>3</v>
      </c>
      <c r="AG347" s="4">
        <f t="shared" si="18"/>
        <v>3</v>
      </c>
    </row>
    <row r="348" spans="1:33" ht="12.75" customHeight="1">
      <c r="A348" s="66" t="s">
        <v>325</v>
      </c>
      <c r="B348" s="45" t="s">
        <v>310</v>
      </c>
      <c r="C348" s="51" t="s">
        <v>298</v>
      </c>
      <c r="D348" s="34" t="s">
        <v>330</v>
      </c>
      <c r="E348" s="9"/>
      <c r="G348" s="9"/>
      <c r="W348" s="33">
        <v>3</v>
      </c>
      <c r="AG348" s="4">
        <f t="shared" si="18"/>
        <v>3</v>
      </c>
    </row>
    <row r="349" spans="1:33" ht="12.75" customHeight="1">
      <c r="A349" s="66" t="s">
        <v>331</v>
      </c>
      <c r="B349" s="45" t="s">
        <v>310</v>
      </c>
      <c r="C349" s="51" t="s">
        <v>298</v>
      </c>
      <c r="D349" s="34" t="s">
        <v>332</v>
      </c>
      <c r="E349" s="9"/>
      <c r="G349" s="9"/>
      <c r="W349" s="33">
        <v>3</v>
      </c>
      <c r="AG349" s="4">
        <f t="shared" si="18"/>
        <v>3</v>
      </c>
    </row>
    <row r="350" spans="1:33" ht="12.75" customHeight="1">
      <c r="A350" s="66" t="s">
        <v>333</v>
      </c>
      <c r="B350" s="45" t="s">
        <v>317</v>
      </c>
      <c r="C350" s="51" t="s">
        <v>298</v>
      </c>
      <c r="D350" s="34" t="s">
        <v>334</v>
      </c>
      <c r="E350" s="9"/>
      <c r="G350" s="9"/>
      <c r="W350" s="33">
        <v>3</v>
      </c>
      <c r="AG350" s="4">
        <f t="shared" si="18"/>
        <v>3</v>
      </c>
    </row>
    <row r="351" spans="1:33" ht="12.75" customHeight="1">
      <c r="A351" s="66" t="s">
        <v>335</v>
      </c>
      <c r="B351" s="45" t="s">
        <v>310</v>
      </c>
      <c r="C351" s="51" t="s">
        <v>298</v>
      </c>
      <c r="D351" s="34" t="s">
        <v>336</v>
      </c>
      <c r="E351" s="9"/>
      <c r="G351" s="9"/>
      <c r="T351" s="85"/>
      <c r="W351" s="33">
        <v>3</v>
      </c>
      <c r="AG351" s="4">
        <f t="shared" si="18"/>
        <v>3</v>
      </c>
    </row>
    <row r="352" spans="1:33" ht="12.75" customHeight="1">
      <c r="A352" s="66"/>
      <c r="B352" s="122" t="s">
        <v>310</v>
      </c>
      <c r="C352" s="123" t="s">
        <v>298</v>
      </c>
      <c r="D352" s="124" t="s">
        <v>337</v>
      </c>
      <c r="E352" s="9"/>
      <c r="G352" s="9"/>
      <c r="T352" s="85"/>
      <c r="W352" s="33">
        <v>3</v>
      </c>
      <c r="AG352" s="4">
        <f t="shared" si="18"/>
        <v>3</v>
      </c>
    </row>
    <row r="353" spans="1:33" s="24" customFormat="1" ht="12.75" customHeight="1">
      <c r="A353" s="32"/>
      <c r="B353" s="42"/>
      <c r="C353" s="25"/>
      <c r="D353" s="27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4"/>
    </row>
    <row r="354" spans="1:33" ht="12.75" customHeight="1">
      <c r="A354" s="63" t="s">
        <v>338</v>
      </c>
      <c r="B354" s="42" t="s">
        <v>339</v>
      </c>
      <c r="C354" s="49" t="s">
        <v>267</v>
      </c>
      <c r="D354" s="7" t="s">
        <v>304</v>
      </c>
      <c r="E354" s="9"/>
      <c r="G354" s="9"/>
      <c r="W354" s="33">
        <v>5</v>
      </c>
      <c r="AG354" s="4">
        <f aca="true" t="shared" si="19" ref="AG354:AG364">SUM(I354:AF354)</f>
        <v>5</v>
      </c>
    </row>
    <row r="355" spans="1:33" ht="12.75" customHeight="1">
      <c r="A355" s="63" t="s">
        <v>338</v>
      </c>
      <c r="B355" s="42" t="s">
        <v>339</v>
      </c>
      <c r="C355" s="49" t="s">
        <v>269</v>
      </c>
      <c r="D355" s="7" t="s">
        <v>305</v>
      </c>
      <c r="E355" s="9"/>
      <c r="G355" s="9"/>
      <c r="W355" s="33">
        <v>5</v>
      </c>
      <c r="AG355" s="4">
        <f t="shared" si="19"/>
        <v>5</v>
      </c>
    </row>
    <row r="356" spans="1:33" ht="12.75" customHeight="1">
      <c r="A356" s="63" t="s">
        <v>338</v>
      </c>
      <c r="B356" s="42" t="s">
        <v>339</v>
      </c>
      <c r="C356" s="49" t="s">
        <v>271</v>
      </c>
      <c r="D356" s="7" t="s">
        <v>278</v>
      </c>
      <c r="E356" s="9"/>
      <c r="G356" s="9"/>
      <c r="W356" s="33">
        <v>5</v>
      </c>
      <c r="AG356" s="4">
        <f t="shared" si="19"/>
        <v>5</v>
      </c>
    </row>
    <row r="357" spans="1:33" ht="12.75" customHeight="1">
      <c r="A357" s="63" t="s">
        <v>338</v>
      </c>
      <c r="B357" s="42" t="s">
        <v>339</v>
      </c>
      <c r="C357" s="49" t="s">
        <v>273</v>
      </c>
      <c r="D357" s="7" t="s">
        <v>340</v>
      </c>
      <c r="E357" s="9"/>
      <c r="G357" s="9"/>
      <c r="W357" s="33">
        <v>5</v>
      </c>
      <c r="AG357" s="4">
        <f t="shared" si="19"/>
        <v>5</v>
      </c>
    </row>
    <row r="358" spans="1:33" ht="12.75" customHeight="1">
      <c r="A358" s="63" t="s">
        <v>338</v>
      </c>
      <c r="B358" s="42" t="s">
        <v>339</v>
      </c>
      <c r="C358" s="49" t="s">
        <v>275</v>
      </c>
      <c r="D358" s="7" t="s">
        <v>306</v>
      </c>
      <c r="E358" s="9"/>
      <c r="G358" s="9"/>
      <c r="W358" s="33">
        <v>5</v>
      </c>
      <c r="AG358" s="4">
        <f t="shared" si="19"/>
        <v>5</v>
      </c>
    </row>
    <row r="359" spans="1:33" ht="12.75" customHeight="1">
      <c r="A359" s="63" t="s">
        <v>338</v>
      </c>
      <c r="B359" s="42" t="s">
        <v>339</v>
      </c>
      <c r="C359" s="49" t="s">
        <v>277</v>
      </c>
      <c r="D359" s="7" t="s">
        <v>286</v>
      </c>
      <c r="E359" s="9"/>
      <c r="G359" s="9"/>
      <c r="W359" s="33">
        <v>5</v>
      </c>
      <c r="AG359" s="4">
        <f t="shared" si="19"/>
        <v>5</v>
      </c>
    </row>
    <row r="360" spans="1:33" ht="12.75" customHeight="1">
      <c r="A360" s="63" t="s">
        <v>338</v>
      </c>
      <c r="B360" s="42" t="s">
        <v>339</v>
      </c>
      <c r="C360" s="49" t="s">
        <v>279</v>
      </c>
      <c r="D360" s="7" t="s">
        <v>296</v>
      </c>
      <c r="E360" s="9"/>
      <c r="G360" s="9"/>
      <c r="W360" s="33">
        <v>5</v>
      </c>
      <c r="AG360" s="4">
        <f t="shared" si="19"/>
        <v>5</v>
      </c>
    </row>
    <row r="361" spans="1:33" ht="12.75" customHeight="1">
      <c r="A361" s="63" t="s">
        <v>338</v>
      </c>
      <c r="B361" s="42" t="s">
        <v>339</v>
      </c>
      <c r="C361" s="49" t="s">
        <v>281</v>
      </c>
      <c r="D361" s="7" t="s">
        <v>341</v>
      </c>
      <c r="E361" s="9"/>
      <c r="G361" s="9"/>
      <c r="W361" s="33">
        <v>5</v>
      </c>
      <c r="AG361" s="4">
        <f t="shared" si="19"/>
        <v>5</v>
      </c>
    </row>
    <row r="362" spans="1:33" ht="12.75" customHeight="1">
      <c r="A362" s="63" t="s">
        <v>338</v>
      </c>
      <c r="B362" s="42" t="s">
        <v>339</v>
      </c>
      <c r="C362" s="49" t="s">
        <v>283</v>
      </c>
      <c r="D362" s="7" t="s">
        <v>307</v>
      </c>
      <c r="E362" s="9"/>
      <c r="G362" s="9"/>
      <c r="W362" s="33">
        <v>5</v>
      </c>
      <c r="AG362" s="4">
        <f t="shared" si="19"/>
        <v>5</v>
      </c>
    </row>
    <row r="363" spans="1:33" ht="12.75" customHeight="1">
      <c r="A363" s="63" t="s">
        <v>338</v>
      </c>
      <c r="B363" s="42" t="s">
        <v>339</v>
      </c>
      <c r="C363" s="49" t="s">
        <v>285</v>
      </c>
      <c r="D363" s="7" t="s">
        <v>342</v>
      </c>
      <c r="E363" s="9"/>
      <c r="G363" s="9"/>
      <c r="W363" s="33">
        <v>5</v>
      </c>
      <c r="AG363" s="4">
        <f t="shared" si="19"/>
        <v>5</v>
      </c>
    </row>
    <row r="364" spans="1:33" ht="12.75" customHeight="1">
      <c r="A364" s="63" t="s">
        <v>338</v>
      </c>
      <c r="B364" s="42" t="s">
        <v>343</v>
      </c>
      <c r="C364" s="49" t="s">
        <v>287</v>
      </c>
      <c r="D364" s="7" t="s">
        <v>308</v>
      </c>
      <c r="E364" s="9"/>
      <c r="G364" s="9"/>
      <c r="W364" s="33">
        <v>5</v>
      </c>
      <c r="AG364" s="4">
        <f t="shared" si="19"/>
        <v>5</v>
      </c>
    </row>
    <row r="365" spans="3:33" ht="12.75" customHeight="1">
      <c r="C365" s="49"/>
      <c r="E365" s="9"/>
      <c r="G365" s="9"/>
      <c r="AG365" s="4"/>
    </row>
    <row r="366" spans="1:33" ht="12.75" customHeight="1">
      <c r="A366" s="66" t="s">
        <v>344</v>
      </c>
      <c r="B366" s="45" t="s">
        <v>345</v>
      </c>
      <c r="C366" s="51" t="s">
        <v>267</v>
      </c>
      <c r="D366" s="34" t="s">
        <v>268</v>
      </c>
      <c r="E366" s="9"/>
      <c r="G366" s="9"/>
      <c r="W366" s="33">
        <v>7</v>
      </c>
      <c r="AG366" s="4">
        <f aca="true" t="shared" si="20" ref="AG366:AG372">SUM(I366:AF366)</f>
        <v>7</v>
      </c>
    </row>
    <row r="367" spans="1:33" ht="12.75" customHeight="1">
      <c r="A367" s="66" t="s">
        <v>344</v>
      </c>
      <c r="B367" s="45" t="s">
        <v>345</v>
      </c>
      <c r="C367" s="51" t="s">
        <v>269</v>
      </c>
      <c r="D367" s="34" t="s">
        <v>304</v>
      </c>
      <c r="E367" s="9"/>
      <c r="G367" s="9"/>
      <c r="W367" s="33">
        <v>7</v>
      </c>
      <c r="AG367" s="4">
        <f t="shared" si="20"/>
        <v>7</v>
      </c>
    </row>
    <row r="368" spans="1:33" ht="12.75" customHeight="1">
      <c r="A368" s="66" t="s">
        <v>344</v>
      </c>
      <c r="B368" s="45" t="s">
        <v>345</v>
      </c>
      <c r="C368" s="51" t="s">
        <v>271</v>
      </c>
      <c r="D368" s="34" t="s">
        <v>305</v>
      </c>
      <c r="E368" s="9"/>
      <c r="G368" s="9"/>
      <c r="W368" s="33">
        <v>7</v>
      </c>
      <c r="AG368" s="4">
        <f t="shared" si="20"/>
        <v>7</v>
      </c>
    </row>
    <row r="369" spans="1:33" ht="12.75" customHeight="1">
      <c r="A369" s="66" t="s">
        <v>344</v>
      </c>
      <c r="B369" s="45" t="s">
        <v>345</v>
      </c>
      <c r="C369" s="51" t="s">
        <v>273</v>
      </c>
      <c r="D369" s="34" t="s">
        <v>278</v>
      </c>
      <c r="E369" s="9"/>
      <c r="G369" s="9"/>
      <c r="W369" s="33">
        <v>7</v>
      </c>
      <c r="AG369" s="4">
        <f t="shared" si="20"/>
        <v>7</v>
      </c>
    </row>
    <row r="370" spans="1:33" ht="12.75" customHeight="1">
      <c r="A370" s="66" t="s">
        <v>344</v>
      </c>
      <c r="B370" s="45" t="s">
        <v>345</v>
      </c>
      <c r="C370" s="51" t="s">
        <v>275</v>
      </c>
      <c r="D370" s="34" t="s">
        <v>286</v>
      </c>
      <c r="E370" s="9"/>
      <c r="G370" s="9"/>
      <c r="W370" s="33">
        <v>7</v>
      </c>
      <c r="AG370" s="4">
        <f t="shared" si="20"/>
        <v>7</v>
      </c>
    </row>
    <row r="371" spans="1:33" ht="12.75" customHeight="1">
      <c r="A371" s="66" t="s">
        <v>344</v>
      </c>
      <c r="B371" s="45" t="s">
        <v>345</v>
      </c>
      <c r="C371" s="51" t="s">
        <v>277</v>
      </c>
      <c r="D371" s="34" t="s">
        <v>294</v>
      </c>
      <c r="E371" s="9"/>
      <c r="G371" s="9"/>
      <c r="W371" s="33">
        <v>7</v>
      </c>
      <c r="AG371" s="4">
        <f t="shared" si="20"/>
        <v>7</v>
      </c>
    </row>
    <row r="372" spans="1:33" ht="12.75" customHeight="1">
      <c r="A372" s="66" t="s">
        <v>344</v>
      </c>
      <c r="B372" s="45" t="s">
        <v>345</v>
      </c>
      <c r="C372" s="51" t="s">
        <v>279</v>
      </c>
      <c r="D372" s="34" t="s">
        <v>296</v>
      </c>
      <c r="E372" s="9"/>
      <c r="G372" s="9"/>
      <c r="W372" s="33">
        <v>7</v>
      </c>
      <c r="AG372" s="4">
        <f t="shared" si="20"/>
        <v>7</v>
      </c>
    </row>
    <row r="373" spans="3:33" ht="12.75" customHeight="1">
      <c r="C373" s="49"/>
      <c r="E373" s="9"/>
      <c r="G373" s="9"/>
      <c r="AG373" s="4"/>
    </row>
    <row r="374" spans="1:33" ht="12.75" customHeight="1">
      <c r="A374" s="63" t="s">
        <v>346</v>
      </c>
      <c r="B374" s="42" t="s">
        <v>347</v>
      </c>
      <c r="C374" s="49" t="s">
        <v>267</v>
      </c>
      <c r="D374" s="7" t="s">
        <v>278</v>
      </c>
      <c r="E374" s="9"/>
      <c r="G374" s="9"/>
      <c r="W374" s="33">
        <v>10</v>
      </c>
      <c r="AG374" s="4">
        <f>SUM(I374:AF374)</f>
        <v>10</v>
      </c>
    </row>
    <row r="375" spans="1:33" ht="12.75" customHeight="1">
      <c r="A375" s="63" t="s">
        <v>346</v>
      </c>
      <c r="B375" s="42" t="s">
        <v>347</v>
      </c>
      <c r="C375" s="49" t="s">
        <v>269</v>
      </c>
      <c r="D375" s="7" t="s">
        <v>306</v>
      </c>
      <c r="E375" s="9"/>
      <c r="G375" s="9"/>
      <c r="W375" s="33">
        <v>10</v>
      </c>
      <c r="AG375" s="4">
        <f>SUM(I375:AF375)</f>
        <v>10</v>
      </c>
    </row>
    <row r="376" spans="1:33" ht="12.75" customHeight="1">
      <c r="A376" s="63" t="s">
        <v>346</v>
      </c>
      <c r="B376" s="42" t="s">
        <v>347</v>
      </c>
      <c r="C376" s="49" t="s">
        <v>271</v>
      </c>
      <c r="D376" s="7" t="s">
        <v>307</v>
      </c>
      <c r="E376" s="9"/>
      <c r="G376" s="9"/>
      <c r="W376" s="33">
        <v>10</v>
      </c>
      <c r="AG376" s="4">
        <f>SUM(I376:AF376)</f>
        <v>10</v>
      </c>
    </row>
    <row r="377" spans="1:33" ht="12.75" customHeight="1">
      <c r="A377" s="63" t="s">
        <v>346</v>
      </c>
      <c r="B377" s="42" t="s">
        <v>347</v>
      </c>
      <c r="C377" s="49" t="s">
        <v>273</v>
      </c>
      <c r="D377" s="7" t="s">
        <v>308</v>
      </c>
      <c r="E377" s="9"/>
      <c r="G377" s="9"/>
      <c r="W377" s="33">
        <v>10</v>
      </c>
      <c r="AG377" s="4">
        <f>SUM(I377:AF377)</f>
        <v>10</v>
      </c>
    </row>
    <row r="378" spans="1:33" s="24" customFormat="1" ht="12.75" customHeight="1">
      <c r="A378" s="32"/>
      <c r="B378" s="42"/>
      <c r="C378" s="23"/>
      <c r="D378" s="27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4"/>
    </row>
    <row r="379" spans="1:33" s="24" customFormat="1" ht="12.75" customHeight="1">
      <c r="A379" s="32"/>
      <c r="B379" s="42"/>
      <c r="C379" s="23"/>
      <c r="D379" s="27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4"/>
    </row>
    <row r="380" ht="12.75" customHeight="1"/>
    <row r="381" spans="1:33" s="24" customFormat="1" ht="12.75" customHeight="1">
      <c r="A381" s="32"/>
      <c r="B381" s="42"/>
      <c r="C381" s="23"/>
      <c r="D381" s="27" t="s">
        <v>348</v>
      </c>
      <c r="E381" s="31">
        <f>SUM(E248+E297)</f>
        <v>0</v>
      </c>
      <c r="F381" s="31">
        <f>SUM(F248+F297)</f>
        <v>0</v>
      </c>
      <c r="G381" s="31">
        <f>SUM(G248+G297)</f>
        <v>1762249.31</v>
      </c>
      <c r="H381" s="31">
        <f>SUM(H248+H297)</f>
        <v>0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4"/>
      <c r="AD381" s="31"/>
      <c r="AE381" s="31"/>
      <c r="AF381" s="31"/>
      <c r="AG381" s="31"/>
    </row>
    <row r="382" ht="12.75" customHeight="1"/>
    <row r="383" ht="12.75" customHeight="1"/>
    <row r="384" spans="1:34" s="24" customFormat="1" ht="12.75" customHeight="1">
      <c r="A384" s="32"/>
      <c r="B384" s="42"/>
      <c r="C384" s="23"/>
      <c r="D384" s="24" t="s">
        <v>349</v>
      </c>
      <c r="E384" s="31">
        <f>SUM(E170+E381)</f>
        <v>57501116</v>
      </c>
      <c r="F384" s="35">
        <f>SUM(F170+F381)</f>
        <v>6636155</v>
      </c>
      <c r="G384" s="35">
        <f>SUM(G170+G381)</f>
        <v>6052043.3100000005</v>
      </c>
      <c r="H384" s="35">
        <f>SUM(H170+H381)</f>
        <v>45765167</v>
      </c>
      <c r="I384" s="36">
        <f>SUM(I10:I381)</f>
        <v>1480</v>
      </c>
      <c r="J384" s="36">
        <f aca="true" t="shared" si="21" ref="J384:AF384">SUM(J10:J381)</f>
        <v>1760</v>
      </c>
      <c r="K384" s="36">
        <f t="shared" si="21"/>
        <v>934</v>
      </c>
      <c r="L384" s="36">
        <f t="shared" si="21"/>
        <v>1053</v>
      </c>
      <c r="M384" s="36">
        <f t="shared" si="21"/>
        <v>1990</v>
      </c>
      <c r="N384" s="36">
        <f t="shared" si="21"/>
        <v>2538</v>
      </c>
      <c r="O384" s="36">
        <f t="shared" si="21"/>
        <v>1723</v>
      </c>
      <c r="P384" s="36">
        <f t="shared" si="21"/>
        <v>7039</v>
      </c>
      <c r="Q384" s="36">
        <f t="shared" si="21"/>
        <v>840</v>
      </c>
      <c r="R384" s="36">
        <f t="shared" si="21"/>
        <v>795</v>
      </c>
      <c r="S384" s="36">
        <f t="shared" si="21"/>
        <v>1895</v>
      </c>
      <c r="T384" s="36">
        <f t="shared" si="21"/>
        <v>2982</v>
      </c>
      <c r="U384" s="36">
        <f t="shared" si="21"/>
        <v>1265</v>
      </c>
      <c r="V384" s="36">
        <f t="shared" si="21"/>
        <v>767</v>
      </c>
      <c r="W384" s="36">
        <f t="shared" si="21"/>
        <v>1510</v>
      </c>
      <c r="X384" s="36">
        <f t="shared" si="21"/>
        <v>219</v>
      </c>
      <c r="Y384" s="36">
        <f t="shared" si="21"/>
        <v>146</v>
      </c>
      <c r="Z384" s="36">
        <f t="shared" si="21"/>
        <v>2126</v>
      </c>
      <c r="AA384" s="36">
        <f t="shared" si="21"/>
        <v>1716</v>
      </c>
      <c r="AB384" s="36">
        <f t="shared" si="21"/>
        <v>1526</v>
      </c>
      <c r="AC384" s="36">
        <f t="shared" si="21"/>
        <v>1796</v>
      </c>
      <c r="AD384" s="36">
        <f t="shared" si="21"/>
        <v>1803</v>
      </c>
      <c r="AE384" s="36">
        <f t="shared" si="21"/>
        <v>1566</v>
      </c>
      <c r="AF384" s="36">
        <f t="shared" si="21"/>
        <v>1754</v>
      </c>
      <c r="AG384" s="31">
        <f>SUM(I384:AF384)</f>
        <v>41223</v>
      </c>
      <c r="AH384" s="125"/>
    </row>
    <row r="385" ht="12.75" customHeight="1"/>
    <row r="386" spans="1:33" s="20" customFormat="1" ht="12.75" customHeight="1">
      <c r="A386" s="65"/>
      <c r="B386" s="43"/>
      <c r="C386" s="29"/>
      <c r="E386" s="19"/>
      <c r="F386" s="19"/>
      <c r="G386" s="19"/>
      <c r="H386" s="19"/>
      <c r="I386" s="30">
        <v>1704</v>
      </c>
      <c r="J386" s="30">
        <v>1772</v>
      </c>
      <c r="K386" s="30">
        <v>783</v>
      </c>
      <c r="L386" s="30">
        <v>811</v>
      </c>
      <c r="M386" s="30">
        <v>1852</v>
      </c>
      <c r="N386" s="30">
        <f>SUM(1760+1788)</f>
        <v>3548</v>
      </c>
      <c r="O386" s="30">
        <v>1740</v>
      </c>
      <c r="P386" s="30">
        <f>SUM(1920+1812+1706)</f>
        <v>5438</v>
      </c>
      <c r="Q386" s="30">
        <f>1857+1819+1791+1684</f>
        <v>7151</v>
      </c>
      <c r="R386" s="30">
        <v>1778</v>
      </c>
      <c r="S386" s="30">
        <v>1808</v>
      </c>
      <c r="T386" s="30">
        <v>1735</v>
      </c>
      <c r="U386" s="30">
        <v>1920</v>
      </c>
      <c r="V386" s="30">
        <v>1816</v>
      </c>
      <c r="W386" s="30">
        <v>1732</v>
      </c>
      <c r="X386" s="30">
        <v>884</v>
      </c>
      <c r="Y386" s="30"/>
      <c r="Z386" s="30">
        <v>1704</v>
      </c>
      <c r="AA386" s="30">
        <v>1747</v>
      </c>
      <c r="AB386" s="30">
        <v>1692</v>
      </c>
      <c r="AC386" s="30">
        <v>1772</v>
      </c>
      <c r="AD386" s="30">
        <v>1837</v>
      </c>
      <c r="AE386" s="30">
        <v>1732</v>
      </c>
      <c r="AF386" s="30">
        <v>1772</v>
      </c>
      <c r="AG386" s="19">
        <f>SUM(I386:AF386)</f>
        <v>48728</v>
      </c>
    </row>
  </sheetData>
  <printOptions gridLines="1"/>
  <pageMargins left="0.1" right="0.1" top="0.65" bottom="0.65" header="0.5" footer="0.5"/>
  <pageSetup horizontalDpi="600" verticalDpi="600" orientation="landscape" paperSize="3" scale="80" r:id="rId1"/>
  <headerFooter alignWithMargins="0">
    <oddFooter>&amp;L&amp;F   SHEET1&amp;C&amp;P&amp;R&amp;D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28">
      <selection activeCell="C52" sqref="C52"/>
    </sheetView>
  </sheetViews>
  <sheetFormatPr defaultColWidth="9.140625" defaultRowHeight="12.75"/>
  <cols>
    <col min="1" max="1" width="9.421875" style="63" customWidth="1"/>
    <col min="2" max="2" width="7.8515625" style="42" customWidth="1"/>
    <col min="3" max="3" width="9.140625" style="6" customWidth="1"/>
    <col min="4" max="4" width="47.421875" style="7" customWidth="1"/>
    <col min="5" max="5" width="16.00390625" style="23" customWidth="1"/>
    <col min="6" max="6" width="10.421875" style="4" customWidth="1"/>
    <col min="7" max="7" width="10.57421875" style="4" customWidth="1"/>
    <col min="8" max="8" width="12.00390625" style="4" customWidth="1"/>
    <col min="9" max="9" width="10.421875" style="4" customWidth="1"/>
    <col min="10" max="17" width="4.7109375" style="6" customWidth="1"/>
    <col min="18" max="18" width="5.57421875" style="6" customWidth="1"/>
    <col min="19" max="19" width="6.7109375" style="6" customWidth="1"/>
    <col min="20" max="45" width="9.140625" style="7" customWidth="1"/>
    <col min="46" max="46" width="11.7109375" style="7" customWidth="1"/>
    <col min="47" max="16384" width="9.140625" style="7" customWidth="1"/>
  </cols>
  <sheetData>
    <row r="1" spans="1:18" ht="12.75" customHeight="1">
      <c r="A1" s="54" t="s">
        <v>380</v>
      </c>
      <c r="B1" s="17"/>
      <c r="C1" s="8"/>
      <c r="D1" s="2"/>
      <c r="E1" s="8"/>
      <c r="F1" s="15"/>
      <c r="J1" s="5" t="s">
        <v>502</v>
      </c>
      <c r="K1" s="5" t="s">
        <v>502</v>
      </c>
      <c r="L1" s="5" t="s">
        <v>502</v>
      </c>
      <c r="M1" s="5" t="s">
        <v>502</v>
      </c>
      <c r="N1" s="5" t="s">
        <v>502</v>
      </c>
      <c r="O1" s="5" t="s">
        <v>502</v>
      </c>
      <c r="P1" s="5" t="s">
        <v>502</v>
      </c>
      <c r="Q1" s="5" t="s">
        <v>502</v>
      </c>
      <c r="R1" s="5" t="s">
        <v>502</v>
      </c>
    </row>
    <row r="2" spans="1:19" ht="12.75" customHeight="1">
      <c r="A2" s="54" t="s">
        <v>0</v>
      </c>
      <c r="B2" s="17"/>
      <c r="C2" s="8"/>
      <c r="D2" s="2"/>
      <c r="E2" s="8"/>
      <c r="F2" s="15"/>
      <c r="J2" s="5" t="s">
        <v>505</v>
      </c>
      <c r="K2" s="6" t="s">
        <v>508</v>
      </c>
      <c r="L2" s="6" t="s">
        <v>509</v>
      </c>
      <c r="M2" s="6" t="s">
        <v>510</v>
      </c>
      <c r="N2" s="6" t="s">
        <v>633</v>
      </c>
      <c r="O2" s="6" t="s">
        <v>506</v>
      </c>
      <c r="P2" s="6" t="s">
        <v>503</v>
      </c>
      <c r="Q2" s="6" t="s">
        <v>504</v>
      </c>
      <c r="R2" s="6" t="s">
        <v>507</v>
      </c>
      <c r="S2" s="6" t="s">
        <v>4</v>
      </c>
    </row>
    <row r="3" spans="1:7" ht="12.75" customHeight="1">
      <c r="A3" s="55"/>
      <c r="B3" s="17"/>
      <c r="C3" s="8"/>
      <c r="D3" s="1"/>
      <c r="E3" s="8"/>
      <c r="F3" s="22"/>
      <c r="G3" s="31" t="s">
        <v>686</v>
      </c>
    </row>
    <row r="4" spans="1:8" ht="12.75" customHeight="1">
      <c r="A4" s="54"/>
      <c r="B4" s="17"/>
      <c r="C4" s="8"/>
      <c r="D4" s="1"/>
      <c r="E4" s="8"/>
      <c r="F4" s="9"/>
      <c r="G4" s="31" t="s">
        <v>687</v>
      </c>
      <c r="H4" s="31" t="s">
        <v>685</v>
      </c>
    </row>
    <row r="5" spans="1:9" ht="12.75" customHeight="1">
      <c r="A5" s="56"/>
      <c r="B5" s="17" t="s">
        <v>5</v>
      </c>
      <c r="C5" s="3"/>
      <c r="D5" s="1"/>
      <c r="E5" s="8" t="s">
        <v>683</v>
      </c>
      <c r="F5" s="40">
        <v>2009</v>
      </c>
      <c r="G5" s="10" t="s">
        <v>6</v>
      </c>
      <c r="H5" s="10" t="s">
        <v>7</v>
      </c>
      <c r="I5" s="10" t="s">
        <v>8</v>
      </c>
    </row>
    <row r="6" spans="1:8" ht="12.75" customHeight="1">
      <c r="A6" s="57" t="s">
        <v>9</v>
      </c>
      <c r="B6" s="68" t="s">
        <v>9</v>
      </c>
      <c r="C6" s="11" t="s">
        <v>10</v>
      </c>
      <c r="D6" s="11" t="s">
        <v>11</v>
      </c>
      <c r="E6" s="11" t="s">
        <v>684</v>
      </c>
      <c r="F6" s="48" t="s">
        <v>12</v>
      </c>
      <c r="G6" s="12" t="s">
        <v>511</v>
      </c>
      <c r="H6" s="12" t="s">
        <v>13</v>
      </c>
    </row>
    <row r="7" spans="1:6" ht="12.75" customHeight="1">
      <c r="A7" s="56"/>
      <c r="B7" s="17"/>
      <c r="C7" s="3"/>
      <c r="D7" s="2" t="s">
        <v>14</v>
      </c>
      <c r="E7" s="8"/>
      <c r="F7" s="15"/>
    </row>
    <row r="8" spans="1:6" ht="12.75" customHeight="1">
      <c r="A8" s="56"/>
      <c r="B8" s="17"/>
      <c r="C8" s="3"/>
      <c r="D8" s="2"/>
      <c r="E8" s="8"/>
      <c r="F8" s="15"/>
    </row>
    <row r="9" spans="1:19" ht="12.75" customHeight="1">
      <c r="A9" s="54"/>
      <c r="B9" s="17"/>
      <c r="C9" s="8"/>
      <c r="D9" s="2" t="s">
        <v>475</v>
      </c>
      <c r="E9" s="8"/>
      <c r="F9" s="15"/>
      <c r="G9" s="15"/>
      <c r="H9" s="15"/>
      <c r="I9" s="15"/>
      <c r="S9" s="4"/>
    </row>
    <row r="10" spans="1:19" ht="12.75" customHeight="1">
      <c r="A10" s="54"/>
      <c r="B10" s="17"/>
      <c r="C10" s="8"/>
      <c r="D10" s="2"/>
      <c r="E10" s="8"/>
      <c r="F10" s="15"/>
      <c r="G10" s="15"/>
      <c r="H10" s="15"/>
      <c r="I10" s="15"/>
      <c r="S10" s="4"/>
    </row>
    <row r="11" spans="1:19" ht="12.75" customHeight="1">
      <c r="A11" s="91" t="s">
        <v>635</v>
      </c>
      <c r="B11" s="17"/>
      <c r="C11" s="8"/>
      <c r="D11" s="91" t="s">
        <v>648</v>
      </c>
      <c r="E11" s="95"/>
      <c r="F11" s="15">
        <f>SUM(G11+H11+I11)</f>
        <v>31600</v>
      </c>
      <c r="G11" s="15">
        <v>25000</v>
      </c>
      <c r="H11" s="15">
        <v>6600</v>
      </c>
      <c r="I11" s="15">
        <v>0</v>
      </c>
      <c r="K11" s="6">
        <v>12</v>
      </c>
      <c r="L11" s="6">
        <v>2</v>
      </c>
      <c r="M11" s="6">
        <v>30</v>
      </c>
      <c r="S11" s="4">
        <f>SUM(J11:R11)</f>
        <v>44</v>
      </c>
    </row>
    <row r="12" spans="1:19" ht="12.75" customHeight="1">
      <c r="A12" s="91" t="s">
        <v>636</v>
      </c>
      <c r="B12" s="17"/>
      <c r="C12" s="8"/>
      <c r="D12" s="91" t="s">
        <v>649</v>
      </c>
      <c r="E12" s="95"/>
      <c r="F12" s="15">
        <f>SUM(G12+H12+I12)</f>
        <v>671000</v>
      </c>
      <c r="G12" s="15">
        <v>0</v>
      </c>
      <c r="H12" s="15">
        <v>0</v>
      </c>
      <c r="I12" s="15">
        <v>671000</v>
      </c>
      <c r="J12" s="6">
        <v>10</v>
      </c>
      <c r="K12" s="6">
        <v>2</v>
      </c>
      <c r="L12" s="6">
        <v>14</v>
      </c>
      <c r="M12" s="6">
        <v>37</v>
      </c>
      <c r="N12" s="6">
        <v>300</v>
      </c>
      <c r="O12" s="6">
        <v>24</v>
      </c>
      <c r="Q12" s="6">
        <v>80</v>
      </c>
      <c r="R12" s="6">
        <v>60</v>
      </c>
      <c r="S12" s="4">
        <f aca="true" t="shared" si="0" ref="S12:S30">SUM(J12:R12)</f>
        <v>527</v>
      </c>
    </row>
    <row r="13" spans="1:19" ht="12.75" customHeight="1">
      <c r="A13" s="91" t="s">
        <v>636</v>
      </c>
      <c r="B13" s="17"/>
      <c r="C13" s="8"/>
      <c r="D13" s="91" t="s">
        <v>650</v>
      </c>
      <c r="E13" s="95"/>
      <c r="F13" s="15">
        <f aca="true" t="shared" si="1" ref="F13:F30">SUM(G13+H13+I13)</f>
        <v>7500</v>
      </c>
      <c r="G13" s="15">
        <v>0</v>
      </c>
      <c r="H13" s="15">
        <v>7500</v>
      </c>
      <c r="I13" s="15">
        <v>0</v>
      </c>
      <c r="K13" s="6">
        <v>14</v>
      </c>
      <c r="L13" s="6">
        <v>20</v>
      </c>
      <c r="M13" s="6">
        <v>30</v>
      </c>
      <c r="S13" s="4">
        <f t="shared" si="0"/>
        <v>64</v>
      </c>
    </row>
    <row r="14" spans="1:19" ht="12.75" customHeight="1">
      <c r="A14" s="92" t="s">
        <v>608</v>
      </c>
      <c r="B14" s="17"/>
      <c r="C14" s="8"/>
      <c r="D14" s="92" t="s">
        <v>651</v>
      </c>
      <c r="E14" s="96"/>
      <c r="F14" s="15">
        <f t="shared" si="1"/>
        <v>300000</v>
      </c>
      <c r="G14" s="15">
        <v>18000</v>
      </c>
      <c r="H14" s="15">
        <v>22000</v>
      </c>
      <c r="I14" s="15">
        <v>260000</v>
      </c>
      <c r="J14" s="6">
        <v>60</v>
      </c>
      <c r="R14" s="6">
        <v>100</v>
      </c>
      <c r="S14" s="4">
        <f t="shared" si="0"/>
        <v>160</v>
      </c>
    </row>
    <row r="15" spans="1:19" ht="12.75" customHeight="1">
      <c r="A15" s="91" t="s">
        <v>637</v>
      </c>
      <c r="B15" s="17"/>
      <c r="C15" s="8"/>
      <c r="D15" s="91" t="s">
        <v>652</v>
      </c>
      <c r="E15" s="95"/>
      <c r="F15" s="15">
        <f t="shared" si="1"/>
        <v>150000</v>
      </c>
      <c r="G15" s="15">
        <v>30000</v>
      </c>
      <c r="H15" s="15">
        <v>120000</v>
      </c>
      <c r="I15" s="15">
        <v>0</v>
      </c>
      <c r="K15" s="6">
        <v>100</v>
      </c>
      <c r="L15" s="6">
        <v>120</v>
      </c>
      <c r="M15" s="6">
        <v>160</v>
      </c>
      <c r="N15" s="6">
        <v>80</v>
      </c>
      <c r="S15" s="4">
        <f t="shared" si="0"/>
        <v>460</v>
      </c>
    </row>
    <row r="16" spans="1:19" ht="12.75" customHeight="1">
      <c r="A16" s="91" t="s">
        <v>638</v>
      </c>
      <c r="B16" s="17"/>
      <c r="C16" s="8"/>
      <c r="D16" s="91" t="s">
        <v>653</v>
      </c>
      <c r="E16" s="95"/>
      <c r="F16" s="15">
        <f t="shared" si="1"/>
        <v>350000</v>
      </c>
      <c r="G16" s="15">
        <v>0</v>
      </c>
      <c r="H16" s="15">
        <v>42000</v>
      </c>
      <c r="I16" s="15">
        <v>308000</v>
      </c>
      <c r="K16" s="6">
        <v>160</v>
      </c>
      <c r="L16" s="6">
        <v>100</v>
      </c>
      <c r="M16" s="6">
        <v>118</v>
      </c>
      <c r="S16" s="4">
        <f t="shared" si="0"/>
        <v>378</v>
      </c>
    </row>
    <row r="17" spans="1:19" ht="12.75" customHeight="1">
      <c r="A17" s="91" t="s">
        <v>639</v>
      </c>
      <c r="B17" s="17"/>
      <c r="C17" s="8"/>
      <c r="D17" s="91" t="s">
        <v>654</v>
      </c>
      <c r="E17" s="95"/>
      <c r="F17" s="15">
        <f t="shared" si="1"/>
        <v>3716600</v>
      </c>
      <c r="G17" s="15">
        <v>0</v>
      </c>
      <c r="H17" s="15">
        <v>0</v>
      </c>
      <c r="I17" s="15">
        <v>3716600</v>
      </c>
      <c r="K17" s="6">
        <v>10</v>
      </c>
      <c r="L17" s="6">
        <v>10</v>
      </c>
      <c r="M17" s="6">
        <v>30</v>
      </c>
      <c r="P17" s="6">
        <v>40</v>
      </c>
      <c r="R17" s="6">
        <v>409</v>
      </c>
      <c r="S17" s="4">
        <f t="shared" si="0"/>
        <v>499</v>
      </c>
    </row>
    <row r="18" spans="1:19" ht="12.75" customHeight="1">
      <c r="A18" s="91" t="s">
        <v>639</v>
      </c>
      <c r="B18" s="17"/>
      <c r="C18" s="8"/>
      <c r="D18" s="91" t="s">
        <v>655</v>
      </c>
      <c r="E18" s="95"/>
      <c r="F18" s="15">
        <f t="shared" si="1"/>
        <v>11700</v>
      </c>
      <c r="G18" s="15">
        <v>0</v>
      </c>
      <c r="H18" s="15">
        <v>0</v>
      </c>
      <c r="I18" s="15">
        <v>11700</v>
      </c>
      <c r="K18" s="6">
        <v>40</v>
      </c>
      <c r="L18" s="6">
        <v>24</v>
      </c>
      <c r="M18" s="6">
        <v>40</v>
      </c>
      <c r="S18" s="4">
        <f t="shared" si="0"/>
        <v>104</v>
      </c>
    </row>
    <row r="19" spans="1:19" ht="12.75" customHeight="1">
      <c r="A19" s="91" t="s">
        <v>639</v>
      </c>
      <c r="B19" s="17"/>
      <c r="C19" s="8"/>
      <c r="D19" s="91" t="s">
        <v>656</v>
      </c>
      <c r="E19" s="95"/>
      <c r="F19" s="15">
        <f t="shared" si="1"/>
        <v>1500000</v>
      </c>
      <c r="G19" s="15">
        <v>158000</v>
      </c>
      <c r="H19" s="15">
        <v>22000</v>
      </c>
      <c r="I19" s="15">
        <v>1320000</v>
      </c>
      <c r="J19" s="6">
        <v>60</v>
      </c>
      <c r="R19" s="6">
        <v>100</v>
      </c>
      <c r="S19" s="4">
        <f t="shared" si="0"/>
        <v>160</v>
      </c>
    </row>
    <row r="20" spans="1:19" ht="12.75" customHeight="1">
      <c r="A20" s="91" t="s">
        <v>640</v>
      </c>
      <c r="B20" s="17"/>
      <c r="C20" s="8"/>
      <c r="D20" s="91" t="s">
        <v>657</v>
      </c>
      <c r="E20" s="95"/>
      <c r="F20" s="15">
        <f t="shared" si="1"/>
        <v>201000</v>
      </c>
      <c r="G20" s="15">
        <v>0</v>
      </c>
      <c r="H20" s="15">
        <v>201000</v>
      </c>
      <c r="I20" s="15">
        <v>0</v>
      </c>
      <c r="O20" s="6">
        <v>40</v>
      </c>
      <c r="Q20" s="6">
        <v>40</v>
      </c>
      <c r="S20" s="4">
        <f t="shared" si="0"/>
        <v>80</v>
      </c>
    </row>
    <row r="21" spans="1:19" ht="12.75" customHeight="1">
      <c r="A21" s="91" t="s">
        <v>601</v>
      </c>
      <c r="B21" s="17"/>
      <c r="C21" s="8"/>
      <c r="D21" s="91" t="s">
        <v>658</v>
      </c>
      <c r="E21" s="95"/>
      <c r="F21" s="15">
        <f t="shared" si="1"/>
        <v>601100</v>
      </c>
      <c r="G21" s="15">
        <v>0</v>
      </c>
      <c r="H21" s="15">
        <v>601100</v>
      </c>
      <c r="I21" s="15">
        <v>0</v>
      </c>
      <c r="Q21" s="6">
        <v>40</v>
      </c>
      <c r="S21" s="4">
        <f t="shared" si="0"/>
        <v>40</v>
      </c>
    </row>
    <row r="22" spans="1:19" ht="12.75" customHeight="1">
      <c r="A22" s="91" t="s">
        <v>641</v>
      </c>
      <c r="B22" s="17"/>
      <c r="C22" s="8"/>
      <c r="D22" s="91" t="s">
        <v>659</v>
      </c>
      <c r="E22" s="95"/>
      <c r="F22" s="15">
        <f t="shared" si="1"/>
        <v>170000</v>
      </c>
      <c r="G22" s="15">
        <v>17000</v>
      </c>
      <c r="H22" s="15">
        <v>3000</v>
      </c>
      <c r="I22" s="15">
        <v>150000</v>
      </c>
      <c r="J22" s="6">
        <v>8</v>
      </c>
      <c r="K22" s="6">
        <v>10</v>
      </c>
      <c r="M22" s="6">
        <v>6</v>
      </c>
      <c r="R22" s="6">
        <v>15</v>
      </c>
      <c r="S22" s="4">
        <f t="shared" si="0"/>
        <v>39</v>
      </c>
    </row>
    <row r="23" spans="1:19" ht="12.75" customHeight="1">
      <c r="A23" s="91" t="s">
        <v>642</v>
      </c>
      <c r="B23" s="17"/>
      <c r="C23" s="8"/>
      <c r="D23" s="91" t="s">
        <v>660</v>
      </c>
      <c r="E23" s="95"/>
      <c r="F23" s="15">
        <f t="shared" si="1"/>
        <v>1900000</v>
      </c>
      <c r="G23" s="15">
        <v>156000</v>
      </c>
      <c r="H23" s="15">
        <v>24000</v>
      </c>
      <c r="I23" s="15">
        <v>1720000</v>
      </c>
      <c r="J23" s="6">
        <v>60</v>
      </c>
      <c r="K23" s="6">
        <v>4</v>
      </c>
      <c r="M23" s="6">
        <v>4</v>
      </c>
      <c r="R23" s="6">
        <v>100</v>
      </c>
      <c r="S23" s="4">
        <f t="shared" si="0"/>
        <v>168</v>
      </c>
    </row>
    <row r="24" spans="1:19" ht="12.75" customHeight="1">
      <c r="A24" s="91" t="s">
        <v>643</v>
      </c>
      <c r="B24" s="17"/>
      <c r="C24" s="8"/>
      <c r="D24" s="91" t="s">
        <v>661</v>
      </c>
      <c r="E24" s="95"/>
      <c r="F24" s="15">
        <f t="shared" si="1"/>
        <v>4640</v>
      </c>
      <c r="G24" s="15">
        <v>0</v>
      </c>
      <c r="H24" s="15">
        <v>4640</v>
      </c>
      <c r="I24" s="15">
        <v>0</v>
      </c>
      <c r="K24" s="6">
        <v>36</v>
      </c>
      <c r="L24" s="6">
        <v>11</v>
      </c>
      <c r="M24" s="6">
        <v>7</v>
      </c>
      <c r="S24" s="4">
        <f t="shared" si="0"/>
        <v>54</v>
      </c>
    </row>
    <row r="25" spans="1:19" ht="12.75" customHeight="1">
      <c r="A25" s="91" t="s">
        <v>644</v>
      </c>
      <c r="B25" s="17"/>
      <c r="C25" s="8"/>
      <c r="D25" s="91" t="s">
        <v>662</v>
      </c>
      <c r="E25" s="95"/>
      <c r="F25" s="15">
        <f t="shared" si="1"/>
        <v>6224200</v>
      </c>
      <c r="G25" s="15">
        <v>0</v>
      </c>
      <c r="H25" s="15">
        <v>0</v>
      </c>
      <c r="I25" s="15">
        <v>6224200</v>
      </c>
      <c r="N25" s="6">
        <v>300</v>
      </c>
      <c r="O25" s="6">
        <v>24</v>
      </c>
      <c r="P25" s="6">
        <v>40</v>
      </c>
      <c r="R25" s="6">
        <v>700</v>
      </c>
      <c r="S25" s="4">
        <f t="shared" si="0"/>
        <v>1064</v>
      </c>
    </row>
    <row r="26" spans="1:19" ht="12.75" customHeight="1">
      <c r="A26" s="91" t="s">
        <v>644</v>
      </c>
      <c r="B26" s="17"/>
      <c r="C26" s="8"/>
      <c r="D26" s="91" t="s">
        <v>663</v>
      </c>
      <c r="E26" s="95"/>
      <c r="F26" s="15">
        <f t="shared" si="1"/>
        <v>8200</v>
      </c>
      <c r="G26" s="15">
        <v>0</v>
      </c>
      <c r="H26" s="15">
        <v>8200</v>
      </c>
      <c r="I26" s="15">
        <v>0</v>
      </c>
      <c r="K26" s="6">
        <v>20</v>
      </c>
      <c r="L26" s="6">
        <v>40</v>
      </c>
      <c r="M26" s="6">
        <v>5</v>
      </c>
      <c r="S26" s="4">
        <f t="shared" si="0"/>
        <v>65</v>
      </c>
    </row>
    <row r="27" spans="1:19" ht="12.75" customHeight="1">
      <c r="A27" s="91" t="s">
        <v>645</v>
      </c>
      <c r="B27" s="17"/>
      <c r="C27" s="8"/>
      <c r="D27" s="91" t="s">
        <v>664</v>
      </c>
      <c r="E27" s="95"/>
      <c r="F27" s="15">
        <f t="shared" si="1"/>
        <v>1000000</v>
      </c>
      <c r="G27" s="15">
        <v>0</v>
      </c>
      <c r="H27" s="15">
        <v>0</v>
      </c>
      <c r="I27" s="15">
        <v>1000000</v>
      </c>
      <c r="S27" s="4">
        <f t="shared" si="0"/>
        <v>0</v>
      </c>
    </row>
    <row r="28" spans="1:19" ht="12.75" customHeight="1">
      <c r="A28" s="91" t="s">
        <v>646</v>
      </c>
      <c r="B28" s="17"/>
      <c r="C28" s="8"/>
      <c r="D28" s="91" t="s">
        <v>665</v>
      </c>
      <c r="E28" s="95"/>
      <c r="F28" s="15">
        <f t="shared" si="1"/>
        <v>402200</v>
      </c>
      <c r="G28" s="15">
        <v>0</v>
      </c>
      <c r="H28" s="15">
        <v>402200</v>
      </c>
      <c r="I28" s="15">
        <v>0</v>
      </c>
      <c r="O28" s="6">
        <v>40</v>
      </c>
      <c r="P28" s="6">
        <v>40</v>
      </c>
      <c r="S28" s="4">
        <f t="shared" si="0"/>
        <v>80</v>
      </c>
    </row>
    <row r="29" spans="1:19" ht="12.75" customHeight="1">
      <c r="A29" s="87" t="s">
        <v>647</v>
      </c>
      <c r="B29" s="17"/>
      <c r="C29" s="8"/>
      <c r="D29" s="89" t="s">
        <v>666</v>
      </c>
      <c r="E29" s="97"/>
      <c r="F29" s="15">
        <f t="shared" si="1"/>
        <v>250000</v>
      </c>
      <c r="G29" s="15">
        <v>0</v>
      </c>
      <c r="H29" s="15">
        <v>250000</v>
      </c>
      <c r="I29" s="15">
        <v>0</v>
      </c>
      <c r="O29" s="6">
        <v>360</v>
      </c>
      <c r="S29" s="4">
        <f t="shared" si="0"/>
        <v>360</v>
      </c>
    </row>
    <row r="30" spans="1:19" ht="12.75" customHeight="1">
      <c r="A30" s="54"/>
      <c r="B30" s="17"/>
      <c r="C30" s="8"/>
      <c r="D30" s="89" t="s">
        <v>667</v>
      </c>
      <c r="E30" s="97"/>
      <c r="F30" s="15">
        <f t="shared" si="1"/>
        <v>200000</v>
      </c>
      <c r="G30" s="15">
        <v>170000</v>
      </c>
      <c r="H30" s="15">
        <v>30000</v>
      </c>
      <c r="I30" s="15">
        <v>0</v>
      </c>
      <c r="J30" s="6">
        <v>150</v>
      </c>
      <c r="S30" s="4">
        <f t="shared" si="0"/>
        <v>150</v>
      </c>
    </row>
    <row r="31" spans="1:19" ht="12.75" customHeight="1">
      <c r="A31" s="54"/>
      <c r="B31" s="17"/>
      <c r="C31" s="8"/>
      <c r="D31" s="2"/>
      <c r="E31" s="8"/>
      <c r="F31" s="15"/>
      <c r="G31" s="15"/>
      <c r="H31" s="15"/>
      <c r="I31" s="15"/>
      <c r="S31" s="4"/>
    </row>
    <row r="32" spans="1:19" ht="12.75" customHeight="1">
      <c r="A32" s="37"/>
      <c r="B32" s="17"/>
      <c r="C32" s="3"/>
      <c r="D32" s="37"/>
      <c r="E32" s="98"/>
      <c r="F32" s="53"/>
      <c r="G32" s="15"/>
      <c r="H32" s="15"/>
      <c r="I32" s="15"/>
      <c r="S32" s="4"/>
    </row>
    <row r="33" spans="1:19" s="24" customFormat="1" ht="12.75" customHeight="1">
      <c r="A33" s="39"/>
      <c r="B33" s="40"/>
      <c r="C33" s="8"/>
      <c r="D33" s="39" t="s">
        <v>478</v>
      </c>
      <c r="E33" s="104">
        <f>SUM(E11:E30)</f>
        <v>0</v>
      </c>
      <c r="F33" s="104">
        <f>SUM(F11:F30)</f>
        <v>17699740</v>
      </c>
      <c r="G33" s="86">
        <f>SUM(G11:G30)</f>
        <v>574000</v>
      </c>
      <c r="H33" s="86">
        <f aca="true" t="shared" si="2" ref="H33:R33">SUM(H11:H30)</f>
        <v>1744240</v>
      </c>
      <c r="I33" s="86">
        <f t="shared" si="2"/>
        <v>15381500</v>
      </c>
      <c r="J33" s="86">
        <f t="shared" si="2"/>
        <v>348</v>
      </c>
      <c r="K33" s="86">
        <f t="shared" si="2"/>
        <v>408</v>
      </c>
      <c r="L33" s="86">
        <f t="shared" si="2"/>
        <v>341</v>
      </c>
      <c r="M33" s="86">
        <f t="shared" si="2"/>
        <v>467</v>
      </c>
      <c r="N33" s="86">
        <f t="shared" si="2"/>
        <v>680</v>
      </c>
      <c r="O33" s="86">
        <f t="shared" si="2"/>
        <v>488</v>
      </c>
      <c r="P33" s="86">
        <f t="shared" si="2"/>
        <v>120</v>
      </c>
      <c r="Q33" s="86">
        <f t="shared" si="2"/>
        <v>160</v>
      </c>
      <c r="R33" s="86">
        <f t="shared" si="2"/>
        <v>1484</v>
      </c>
      <c r="S33" s="31">
        <f>SUM(J33:R33)</f>
        <v>4496</v>
      </c>
    </row>
    <row r="34" spans="1:19" ht="12.75" customHeight="1">
      <c r="A34" s="37"/>
      <c r="B34" s="17"/>
      <c r="C34" s="3"/>
      <c r="D34" s="39"/>
      <c r="E34" s="98"/>
      <c r="F34" s="53"/>
      <c r="G34" s="15"/>
      <c r="H34" s="15"/>
      <c r="I34" s="15"/>
      <c r="S34" s="4"/>
    </row>
    <row r="35" spans="1:19" s="24" customFormat="1" ht="12.75" customHeight="1">
      <c r="A35" s="39" t="s">
        <v>692</v>
      </c>
      <c r="B35" s="40"/>
      <c r="C35" s="8"/>
      <c r="D35" s="39"/>
      <c r="E35" s="98"/>
      <c r="F35" s="104"/>
      <c r="G35" s="15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4"/>
    </row>
    <row r="36" spans="1:19" s="24" customFormat="1" ht="12.75" customHeight="1">
      <c r="A36" s="39"/>
      <c r="B36" s="40"/>
      <c r="C36" s="8"/>
      <c r="D36" s="39"/>
      <c r="E36" s="98"/>
      <c r="F36" s="104"/>
      <c r="G36" s="15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4"/>
    </row>
    <row r="37" spans="1:19" s="24" customFormat="1" ht="12.75" customHeight="1">
      <c r="A37" s="87" t="s">
        <v>599</v>
      </c>
      <c r="B37" s="40"/>
      <c r="C37" s="8"/>
      <c r="D37" s="87" t="s">
        <v>616</v>
      </c>
      <c r="E37" s="103">
        <f>SUM(G37:I37)</f>
        <v>525000</v>
      </c>
      <c r="F37" s="110"/>
      <c r="G37" s="15">
        <v>0</v>
      </c>
      <c r="H37" s="15">
        <v>525000</v>
      </c>
      <c r="I37" s="15">
        <v>0</v>
      </c>
      <c r="J37" s="6"/>
      <c r="K37" s="6">
        <v>48</v>
      </c>
      <c r="L37" s="6">
        <v>159</v>
      </c>
      <c r="M37" s="6">
        <v>73</v>
      </c>
      <c r="N37" s="6">
        <v>120</v>
      </c>
      <c r="O37" s="6">
        <v>172</v>
      </c>
      <c r="P37" s="6"/>
      <c r="Q37" s="6">
        <v>320</v>
      </c>
      <c r="R37" s="6"/>
      <c r="S37" s="4">
        <f aca="true" t="shared" si="3" ref="S37:S55">SUM(J37:R37)</f>
        <v>892</v>
      </c>
    </row>
    <row r="38" spans="1:19" s="24" customFormat="1" ht="12.75" customHeight="1">
      <c r="A38" s="87" t="s">
        <v>600</v>
      </c>
      <c r="B38" s="40"/>
      <c r="C38" s="8"/>
      <c r="D38" s="88" t="s">
        <v>617</v>
      </c>
      <c r="E38" s="103">
        <f aca="true" t="shared" si="4" ref="E38:E58">SUM(G38:I38)</f>
        <v>111618</v>
      </c>
      <c r="F38" s="110"/>
      <c r="G38" s="15">
        <v>0</v>
      </c>
      <c r="H38" s="15">
        <v>111618</v>
      </c>
      <c r="I38" s="15">
        <v>0</v>
      </c>
      <c r="J38" s="6">
        <v>20</v>
      </c>
      <c r="K38" s="6">
        <v>10</v>
      </c>
      <c r="L38" s="6">
        <v>48</v>
      </c>
      <c r="M38" s="6">
        <v>2</v>
      </c>
      <c r="N38" s="6">
        <v>120</v>
      </c>
      <c r="O38" s="6">
        <v>240</v>
      </c>
      <c r="P38" s="6"/>
      <c r="Q38" s="6">
        <v>680</v>
      </c>
      <c r="R38" s="6"/>
      <c r="S38" s="4">
        <f t="shared" si="3"/>
        <v>1120</v>
      </c>
    </row>
    <row r="39" spans="1:19" s="24" customFormat="1" ht="12.75" customHeight="1">
      <c r="A39" s="87" t="s">
        <v>601</v>
      </c>
      <c r="B39" s="40"/>
      <c r="C39" s="8"/>
      <c r="D39" s="87" t="s">
        <v>618</v>
      </c>
      <c r="E39" s="103">
        <f t="shared" si="4"/>
        <v>540000</v>
      </c>
      <c r="F39" s="110"/>
      <c r="G39" s="15">
        <v>0</v>
      </c>
      <c r="H39" s="15">
        <v>20000</v>
      </c>
      <c r="I39" s="15">
        <v>520000</v>
      </c>
      <c r="J39" s="6"/>
      <c r="K39" s="6"/>
      <c r="L39" s="6"/>
      <c r="M39" s="6"/>
      <c r="N39" s="6"/>
      <c r="O39" s="6">
        <v>40</v>
      </c>
      <c r="P39" s="6"/>
      <c r="Q39" s="6">
        <v>40</v>
      </c>
      <c r="R39" s="6"/>
      <c r="S39" s="4">
        <f t="shared" si="3"/>
        <v>80</v>
      </c>
    </row>
    <row r="40" spans="1:19" s="24" customFormat="1" ht="12.75" customHeight="1">
      <c r="A40" s="87" t="s">
        <v>602</v>
      </c>
      <c r="B40" s="40"/>
      <c r="C40" s="8"/>
      <c r="D40" s="87" t="s">
        <v>691</v>
      </c>
      <c r="E40" s="103">
        <f t="shared" si="4"/>
        <v>89052</v>
      </c>
      <c r="F40" s="110"/>
      <c r="G40" s="15">
        <v>0</v>
      </c>
      <c r="H40" s="15">
        <v>89052</v>
      </c>
      <c r="I40" s="15">
        <v>0</v>
      </c>
      <c r="J40" s="6">
        <v>10</v>
      </c>
      <c r="K40" s="6">
        <v>10</v>
      </c>
      <c r="L40" s="6">
        <v>4</v>
      </c>
      <c r="M40" s="6">
        <v>30</v>
      </c>
      <c r="N40" s="6">
        <v>80</v>
      </c>
      <c r="O40" s="6">
        <v>80</v>
      </c>
      <c r="P40" s="6"/>
      <c r="Q40" s="6">
        <v>160</v>
      </c>
      <c r="R40" s="6"/>
      <c r="S40" s="4">
        <f t="shared" si="3"/>
        <v>374</v>
      </c>
    </row>
    <row r="41" spans="1:19" s="24" customFormat="1" ht="12.75" customHeight="1">
      <c r="A41" s="87" t="s">
        <v>602</v>
      </c>
      <c r="B41" s="40"/>
      <c r="C41" s="8"/>
      <c r="D41" s="87" t="s">
        <v>691</v>
      </c>
      <c r="E41" s="103">
        <f t="shared" si="4"/>
        <v>12700</v>
      </c>
      <c r="F41" s="110"/>
      <c r="G41" s="15">
        <v>0</v>
      </c>
      <c r="H41" s="15">
        <v>12700</v>
      </c>
      <c r="I41" s="15">
        <v>0</v>
      </c>
      <c r="J41" s="6"/>
      <c r="K41" s="6">
        <v>30</v>
      </c>
      <c r="L41" s="6">
        <v>10</v>
      </c>
      <c r="M41" s="6">
        <v>81</v>
      </c>
      <c r="N41" s="6"/>
      <c r="O41" s="6"/>
      <c r="P41" s="6"/>
      <c r="Q41" s="6"/>
      <c r="R41" s="6"/>
      <c r="S41" s="4"/>
    </row>
    <row r="42" spans="1:19" s="24" customFormat="1" ht="12.75" customHeight="1">
      <c r="A42" s="87" t="s">
        <v>603</v>
      </c>
      <c r="B42" s="40"/>
      <c r="C42" s="8"/>
      <c r="D42" s="87" t="s">
        <v>619</v>
      </c>
      <c r="E42" s="103">
        <f t="shared" si="4"/>
        <v>47000</v>
      </c>
      <c r="F42" s="110"/>
      <c r="G42" s="15">
        <v>27000</v>
      </c>
      <c r="H42" s="15">
        <v>20000</v>
      </c>
      <c r="I42" s="15">
        <v>0</v>
      </c>
      <c r="J42" s="6"/>
      <c r="K42" s="6">
        <v>20</v>
      </c>
      <c r="L42" s="6">
        <v>6</v>
      </c>
      <c r="M42" s="6">
        <v>44</v>
      </c>
      <c r="N42" s="6">
        <v>16</v>
      </c>
      <c r="O42" s="6">
        <v>16</v>
      </c>
      <c r="P42" s="6"/>
      <c r="Q42" s="6"/>
      <c r="R42" s="6">
        <v>100</v>
      </c>
      <c r="S42" s="4">
        <f t="shared" si="3"/>
        <v>202</v>
      </c>
    </row>
    <row r="43" spans="1:19" s="24" customFormat="1" ht="12.75" customHeight="1">
      <c r="A43" s="87" t="s">
        <v>604</v>
      </c>
      <c r="B43" s="40"/>
      <c r="C43" s="8"/>
      <c r="D43" s="87" t="s">
        <v>620</v>
      </c>
      <c r="E43" s="103">
        <f t="shared" si="4"/>
        <v>1717301</v>
      </c>
      <c r="F43" s="110"/>
      <c r="G43" s="15">
        <v>0</v>
      </c>
      <c r="H43" s="15">
        <v>1717301</v>
      </c>
      <c r="I43" s="15">
        <v>0</v>
      </c>
      <c r="J43" s="6">
        <v>30</v>
      </c>
      <c r="K43" s="6">
        <v>166</v>
      </c>
      <c r="L43" s="6">
        <v>242</v>
      </c>
      <c r="M43" s="6">
        <v>144</v>
      </c>
      <c r="N43" s="6">
        <v>120</v>
      </c>
      <c r="O43" s="6">
        <v>144</v>
      </c>
      <c r="P43" s="6">
        <v>600</v>
      </c>
      <c r="Q43" s="6"/>
      <c r="R43" s="6"/>
      <c r="S43" s="4">
        <f t="shared" si="3"/>
        <v>1446</v>
      </c>
    </row>
    <row r="44" spans="1:19" s="24" customFormat="1" ht="12.75" customHeight="1">
      <c r="A44" s="87" t="s">
        <v>605</v>
      </c>
      <c r="B44" s="40"/>
      <c r="C44" s="8"/>
      <c r="D44" s="87" t="s">
        <v>621</v>
      </c>
      <c r="E44" s="103">
        <f t="shared" si="4"/>
        <v>38581</v>
      </c>
      <c r="F44" s="110"/>
      <c r="G44" s="15">
        <v>0</v>
      </c>
      <c r="H44" s="15">
        <v>38581</v>
      </c>
      <c r="I44" s="15">
        <v>0</v>
      </c>
      <c r="J44" s="6"/>
      <c r="K44" s="6"/>
      <c r="L44" s="6"/>
      <c r="M44" s="6"/>
      <c r="N44" s="6"/>
      <c r="O44" s="6">
        <v>80</v>
      </c>
      <c r="P44" s="6"/>
      <c r="Q44" s="6"/>
      <c r="R44" s="6"/>
      <c r="S44" s="4">
        <f t="shared" si="3"/>
        <v>80</v>
      </c>
    </row>
    <row r="45" spans="1:19" s="24" customFormat="1" ht="12.75" customHeight="1">
      <c r="A45" s="87" t="s">
        <v>606</v>
      </c>
      <c r="B45" s="40"/>
      <c r="C45" s="8"/>
      <c r="D45" s="87" t="s">
        <v>622</v>
      </c>
      <c r="E45" s="103">
        <f t="shared" si="4"/>
        <v>700000</v>
      </c>
      <c r="F45" s="110"/>
      <c r="G45" s="15">
        <v>54000</v>
      </c>
      <c r="H45" s="15">
        <v>40000</v>
      </c>
      <c r="I45" s="15">
        <v>606000</v>
      </c>
      <c r="J45" s="6"/>
      <c r="K45" s="6">
        <v>7</v>
      </c>
      <c r="L45" s="6"/>
      <c r="M45" s="6">
        <v>16</v>
      </c>
      <c r="N45" s="6">
        <v>24</v>
      </c>
      <c r="O45" s="6">
        <v>40</v>
      </c>
      <c r="P45" s="6">
        <v>40</v>
      </c>
      <c r="Q45" s="6"/>
      <c r="R45" s="6">
        <v>280</v>
      </c>
      <c r="S45" s="4">
        <f t="shared" si="3"/>
        <v>407</v>
      </c>
    </row>
    <row r="46" spans="1:19" s="24" customFormat="1" ht="12.75" customHeight="1">
      <c r="A46" s="87" t="s">
        <v>607</v>
      </c>
      <c r="B46" s="40"/>
      <c r="C46" s="8"/>
      <c r="D46" s="87" t="s">
        <v>623</v>
      </c>
      <c r="E46" s="103">
        <f t="shared" si="4"/>
        <v>256000</v>
      </c>
      <c r="F46" s="110"/>
      <c r="G46" s="15">
        <v>229000</v>
      </c>
      <c r="H46" s="15">
        <v>27000</v>
      </c>
      <c r="I46" s="15">
        <v>0</v>
      </c>
      <c r="J46" s="6">
        <v>160</v>
      </c>
      <c r="K46" s="6">
        <v>10</v>
      </c>
      <c r="L46" s="6"/>
      <c r="M46" s="6"/>
      <c r="N46" s="6"/>
      <c r="O46" s="6">
        <v>10</v>
      </c>
      <c r="P46" s="6"/>
      <c r="Q46" s="6"/>
      <c r="R46" s="6">
        <v>10</v>
      </c>
      <c r="S46" s="4">
        <f t="shared" si="3"/>
        <v>190</v>
      </c>
    </row>
    <row r="47" spans="1:19" s="94" customFormat="1" ht="12.75" customHeight="1">
      <c r="A47" s="93" t="s">
        <v>608</v>
      </c>
      <c r="B47" s="108"/>
      <c r="C47" s="106"/>
      <c r="D47" s="93" t="s">
        <v>624</v>
      </c>
      <c r="E47" s="109">
        <f t="shared" si="4"/>
        <v>0</v>
      </c>
      <c r="F47" s="78"/>
      <c r="G47" s="74">
        <v>0</v>
      </c>
      <c r="H47" s="74">
        <v>0</v>
      </c>
      <c r="I47" s="74">
        <v>0</v>
      </c>
      <c r="J47" s="76"/>
      <c r="K47" s="76"/>
      <c r="L47" s="76"/>
      <c r="M47" s="76"/>
      <c r="N47" s="76"/>
      <c r="O47" s="76"/>
      <c r="P47" s="76"/>
      <c r="Q47" s="76"/>
      <c r="R47" s="76"/>
      <c r="S47" s="75">
        <f t="shared" si="3"/>
        <v>0</v>
      </c>
    </row>
    <row r="48" spans="1:19" s="24" customFormat="1" ht="12.75" customHeight="1">
      <c r="A48" s="87" t="s">
        <v>609</v>
      </c>
      <c r="B48" s="40"/>
      <c r="C48" s="8"/>
      <c r="D48" s="87" t="s">
        <v>625</v>
      </c>
      <c r="E48" s="103">
        <f t="shared" si="4"/>
        <v>34500</v>
      </c>
      <c r="F48" s="110"/>
      <c r="G48" s="15">
        <v>7500</v>
      </c>
      <c r="H48" s="15">
        <v>27000</v>
      </c>
      <c r="I48" s="15"/>
      <c r="J48" s="6">
        <v>170</v>
      </c>
      <c r="K48" s="6">
        <v>5</v>
      </c>
      <c r="L48" s="6"/>
      <c r="M48" s="6"/>
      <c r="N48" s="6"/>
      <c r="O48" s="6">
        <v>5</v>
      </c>
      <c r="P48" s="6"/>
      <c r="Q48" s="6"/>
      <c r="R48" s="6">
        <v>5</v>
      </c>
      <c r="S48" s="4">
        <f t="shared" si="3"/>
        <v>185</v>
      </c>
    </row>
    <row r="49" spans="1:19" s="24" customFormat="1" ht="12.75" customHeight="1">
      <c r="A49" s="87" t="s">
        <v>610</v>
      </c>
      <c r="B49" s="40"/>
      <c r="C49" s="8"/>
      <c r="D49" s="87" t="s">
        <v>626</v>
      </c>
      <c r="E49" s="103">
        <f t="shared" si="4"/>
        <v>183500</v>
      </c>
      <c r="F49" s="110"/>
      <c r="G49" s="15">
        <v>156500</v>
      </c>
      <c r="H49" s="15">
        <v>27000</v>
      </c>
      <c r="I49" s="15"/>
      <c r="J49" s="6">
        <v>160</v>
      </c>
      <c r="K49" s="6">
        <v>10</v>
      </c>
      <c r="L49" s="6"/>
      <c r="M49" s="6"/>
      <c r="N49" s="6"/>
      <c r="O49" s="6">
        <v>10</v>
      </c>
      <c r="P49" s="6"/>
      <c r="Q49" s="6"/>
      <c r="R49" s="6">
        <v>10</v>
      </c>
      <c r="S49" s="4">
        <f t="shared" si="3"/>
        <v>190</v>
      </c>
    </row>
    <row r="50" spans="1:19" s="24" customFormat="1" ht="12.75" customHeight="1">
      <c r="A50" s="87" t="s">
        <v>611</v>
      </c>
      <c r="B50" s="40"/>
      <c r="C50" s="8"/>
      <c r="D50" s="87" t="s">
        <v>627</v>
      </c>
      <c r="E50" s="103">
        <f t="shared" si="4"/>
        <v>126284</v>
      </c>
      <c r="F50" s="110"/>
      <c r="G50" s="15">
        <v>0</v>
      </c>
      <c r="H50" s="15">
        <v>126284</v>
      </c>
      <c r="I50" s="15"/>
      <c r="J50" s="6"/>
      <c r="K50" s="6"/>
      <c r="L50" s="6"/>
      <c r="M50" s="6"/>
      <c r="N50" s="6"/>
      <c r="O50" s="6">
        <v>40</v>
      </c>
      <c r="P50" s="6">
        <v>40</v>
      </c>
      <c r="Q50" s="6"/>
      <c r="R50" s="6"/>
      <c r="S50" s="4">
        <f t="shared" si="3"/>
        <v>80</v>
      </c>
    </row>
    <row r="51" spans="1:19" s="24" customFormat="1" ht="12.75" customHeight="1">
      <c r="A51" s="87" t="s">
        <v>612</v>
      </c>
      <c r="B51" s="40"/>
      <c r="C51" s="8"/>
      <c r="D51" s="89" t="s">
        <v>628</v>
      </c>
      <c r="E51" s="103">
        <f t="shared" si="4"/>
        <v>67225</v>
      </c>
      <c r="F51" s="110"/>
      <c r="G51" s="15">
        <v>0</v>
      </c>
      <c r="H51" s="15">
        <v>67225</v>
      </c>
      <c r="I51" s="15"/>
      <c r="J51" s="6"/>
      <c r="K51" s="6">
        <v>10</v>
      </c>
      <c r="L51" s="6">
        <v>20</v>
      </c>
      <c r="M51" s="6">
        <v>40</v>
      </c>
      <c r="N51" s="6">
        <v>80</v>
      </c>
      <c r="O51" s="6">
        <v>80</v>
      </c>
      <c r="P51" s="6">
        <v>248</v>
      </c>
      <c r="Q51" s="6"/>
      <c r="R51" s="6"/>
      <c r="S51" s="4">
        <f t="shared" si="3"/>
        <v>478</v>
      </c>
    </row>
    <row r="52" spans="1:19" s="24" customFormat="1" ht="12.75" customHeight="1">
      <c r="A52" s="87" t="s">
        <v>612</v>
      </c>
      <c r="B52" s="42"/>
      <c r="C52" s="23"/>
      <c r="D52" s="90" t="s">
        <v>629</v>
      </c>
      <c r="E52" s="103">
        <f t="shared" si="4"/>
        <v>169270</v>
      </c>
      <c r="F52" s="4"/>
      <c r="G52" s="4">
        <v>0</v>
      </c>
      <c r="H52" s="4">
        <v>169270</v>
      </c>
      <c r="I52" s="4"/>
      <c r="J52" s="6">
        <v>10</v>
      </c>
      <c r="K52" s="6">
        <v>13</v>
      </c>
      <c r="L52" s="6">
        <v>20</v>
      </c>
      <c r="M52" s="6">
        <v>40</v>
      </c>
      <c r="N52" s="6">
        <v>160</v>
      </c>
      <c r="O52" s="6">
        <v>208</v>
      </c>
      <c r="P52" s="6">
        <v>860</v>
      </c>
      <c r="Q52" s="6"/>
      <c r="R52" s="6"/>
      <c r="S52" s="4">
        <f t="shared" si="3"/>
        <v>1311</v>
      </c>
    </row>
    <row r="53" spans="1:19" ht="12.75" customHeight="1">
      <c r="A53" s="87" t="s">
        <v>613</v>
      </c>
      <c r="D53" s="87" t="s">
        <v>630</v>
      </c>
      <c r="E53" s="103">
        <f t="shared" si="4"/>
        <v>66132</v>
      </c>
      <c r="G53" s="4">
        <v>0</v>
      </c>
      <c r="H53" s="4">
        <v>52103</v>
      </c>
      <c r="I53" s="4">
        <v>14029</v>
      </c>
      <c r="K53" s="6">
        <v>42</v>
      </c>
      <c r="L53" s="6">
        <v>30</v>
      </c>
      <c r="M53" s="6">
        <v>36</v>
      </c>
      <c r="O53" s="6">
        <v>40</v>
      </c>
      <c r="S53" s="4">
        <f t="shared" si="3"/>
        <v>148</v>
      </c>
    </row>
    <row r="54" spans="1:19" s="24" customFormat="1" ht="12.75" customHeight="1">
      <c r="A54" s="87" t="s">
        <v>614</v>
      </c>
      <c r="B54" s="42"/>
      <c r="C54" s="23"/>
      <c r="D54" s="88" t="s">
        <v>631</v>
      </c>
      <c r="E54" s="103">
        <f t="shared" si="4"/>
        <v>186153</v>
      </c>
      <c r="F54" s="4"/>
      <c r="G54" s="105">
        <v>178653</v>
      </c>
      <c r="H54" s="105">
        <v>7500</v>
      </c>
      <c r="I54" s="102"/>
      <c r="J54" s="6">
        <v>50</v>
      </c>
      <c r="K54" s="6"/>
      <c r="L54" s="6"/>
      <c r="M54" s="6"/>
      <c r="N54" s="6"/>
      <c r="O54" s="6"/>
      <c r="P54" s="6"/>
      <c r="Q54" s="6"/>
      <c r="R54" s="6"/>
      <c r="S54" s="4">
        <f t="shared" si="3"/>
        <v>50</v>
      </c>
    </row>
    <row r="55" spans="1:19" s="20" customFormat="1" ht="12.75" customHeight="1">
      <c r="A55" s="87" t="s">
        <v>615</v>
      </c>
      <c r="B55" s="43"/>
      <c r="C55" s="29"/>
      <c r="D55" s="88" t="s">
        <v>632</v>
      </c>
      <c r="E55" s="103">
        <f t="shared" si="4"/>
        <v>193041</v>
      </c>
      <c r="F55" s="4"/>
      <c r="G55" s="4">
        <v>0</v>
      </c>
      <c r="H55" s="4">
        <v>193041</v>
      </c>
      <c r="I55" s="4"/>
      <c r="J55" s="6">
        <v>30</v>
      </c>
      <c r="K55" s="6">
        <v>100</v>
      </c>
      <c r="L55" s="6">
        <v>80</v>
      </c>
      <c r="M55" s="6">
        <v>180</v>
      </c>
      <c r="N55" s="6">
        <v>120</v>
      </c>
      <c r="O55" s="6">
        <v>144</v>
      </c>
      <c r="P55" s="6"/>
      <c r="Q55" s="6">
        <v>320</v>
      </c>
      <c r="R55" s="6"/>
      <c r="S55" s="4">
        <f t="shared" si="3"/>
        <v>974</v>
      </c>
    </row>
    <row r="56" spans="1:19" ht="12.75" customHeight="1">
      <c r="A56" s="87" t="s">
        <v>688</v>
      </c>
      <c r="D56" s="89" t="s">
        <v>689</v>
      </c>
      <c r="E56" s="103">
        <f t="shared" si="4"/>
        <v>76092</v>
      </c>
      <c r="G56" s="4">
        <v>19092</v>
      </c>
      <c r="H56" s="4">
        <v>7000</v>
      </c>
      <c r="I56" s="4">
        <v>50000</v>
      </c>
      <c r="J56" s="6">
        <v>20</v>
      </c>
      <c r="S56" s="4"/>
    </row>
    <row r="57" spans="1:19" ht="12.75" customHeight="1">
      <c r="A57" s="87" t="s">
        <v>390</v>
      </c>
      <c r="D57" s="89" t="s">
        <v>690</v>
      </c>
      <c r="E57" s="103">
        <f t="shared" si="4"/>
        <v>121744</v>
      </c>
      <c r="G57" s="4">
        <v>40000</v>
      </c>
      <c r="H57" s="4">
        <v>20000</v>
      </c>
      <c r="I57" s="4">
        <v>61744</v>
      </c>
      <c r="S57" s="4"/>
    </row>
    <row r="58" spans="1:9" ht="11.25">
      <c r="A58" s="63" t="s">
        <v>42</v>
      </c>
      <c r="D58" s="7" t="s">
        <v>690</v>
      </c>
      <c r="E58" s="103">
        <f t="shared" si="4"/>
        <v>671637</v>
      </c>
      <c r="G58" s="4">
        <v>0</v>
      </c>
      <c r="H58" s="4">
        <v>0</v>
      </c>
      <c r="I58" s="4">
        <v>671637</v>
      </c>
    </row>
    <row r="60" spans="1:19" s="24" customFormat="1" ht="11.25">
      <c r="A60" s="32"/>
      <c r="B60" s="69"/>
      <c r="C60" s="23"/>
      <c r="D60" s="27" t="s">
        <v>634</v>
      </c>
      <c r="E60" s="31">
        <f>SUM(E37:E58)</f>
        <v>5932830</v>
      </c>
      <c r="F60" s="31">
        <f aca="true" t="shared" si="5" ref="F60:R60">SUM(F37:F58)</f>
        <v>0</v>
      </c>
      <c r="G60" s="31">
        <f t="shared" si="5"/>
        <v>711745</v>
      </c>
      <c r="H60" s="31">
        <f t="shared" si="5"/>
        <v>3297675</v>
      </c>
      <c r="I60" s="31">
        <f t="shared" si="5"/>
        <v>1923410</v>
      </c>
      <c r="J60" s="31">
        <f t="shared" si="5"/>
        <v>660</v>
      </c>
      <c r="K60" s="31">
        <f t="shared" si="5"/>
        <v>481</v>
      </c>
      <c r="L60" s="31">
        <f t="shared" si="5"/>
        <v>619</v>
      </c>
      <c r="M60" s="31">
        <f t="shared" si="5"/>
        <v>686</v>
      </c>
      <c r="N60" s="31">
        <f t="shared" si="5"/>
        <v>840</v>
      </c>
      <c r="O60" s="31">
        <f t="shared" si="5"/>
        <v>1349</v>
      </c>
      <c r="P60" s="31">
        <f t="shared" si="5"/>
        <v>1788</v>
      </c>
      <c r="Q60" s="31">
        <f t="shared" si="5"/>
        <v>1520</v>
      </c>
      <c r="R60" s="31">
        <f t="shared" si="5"/>
        <v>405</v>
      </c>
      <c r="S60" s="31">
        <f>SUM(J60:R60)</f>
        <v>8348</v>
      </c>
    </row>
    <row r="61" spans="1:19" s="24" customFormat="1" ht="11.25">
      <c r="A61" s="32"/>
      <c r="B61" s="69"/>
      <c r="C61" s="23"/>
      <c r="D61" s="27"/>
      <c r="E61" s="23"/>
      <c r="F61" s="31"/>
      <c r="G61" s="4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24" customFormat="1" ht="11.25">
      <c r="A62" s="32" t="s">
        <v>668</v>
      </c>
      <c r="B62" s="69"/>
      <c r="C62" s="23"/>
      <c r="D62" s="27"/>
      <c r="E62" s="23"/>
      <c r="F62" s="31"/>
      <c r="G62" s="4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s="24" customFormat="1" ht="11.25">
      <c r="A63" s="32"/>
      <c r="B63" s="69"/>
      <c r="C63" s="23"/>
      <c r="D63" s="87" t="s">
        <v>669</v>
      </c>
      <c r="E63" s="97"/>
      <c r="F63" s="15">
        <f aca="true" t="shared" si="6" ref="F63:F75">SUM(G63+H63+I63)</f>
        <v>25000</v>
      </c>
      <c r="G63" s="4">
        <v>0</v>
      </c>
      <c r="H63" s="4">
        <v>25000</v>
      </c>
      <c r="I63" s="4">
        <v>0</v>
      </c>
      <c r="J63" s="4">
        <v>180</v>
      </c>
      <c r="K63" s="31"/>
      <c r="L63" s="31"/>
      <c r="M63" s="31"/>
      <c r="N63" s="31"/>
      <c r="O63" s="31"/>
      <c r="P63" s="31"/>
      <c r="Q63" s="31"/>
      <c r="R63" s="31"/>
      <c r="S63" s="4">
        <f aca="true" t="shared" si="7" ref="S63:S75">SUM(J63:R63)</f>
        <v>180</v>
      </c>
    </row>
    <row r="64" spans="1:19" s="24" customFormat="1" ht="11.25">
      <c r="A64" s="32"/>
      <c r="B64" s="69"/>
      <c r="C64" s="23"/>
      <c r="D64" s="87" t="s">
        <v>670</v>
      </c>
      <c r="E64" s="97"/>
      <c r="F64" s="15">
        <f t="shared" si="6"/>
        <v>25000</v>
      </c>
      <c r="G64" s="4">
        <v>0</v>
      </c>
      <c r="H64" s="4">
        <v>25000</v>
      </c>
      <c r="I64" s="4">
        <v>0</v>
      </c>
      <c r="J64" s="4">
        <v>180</v>
      </c>
      <c r="K64" s="31"/>
      <c r="L64" s="31"/>
      <c r="M64" s="31"/>
      <c r="N64" s="31"/>
      <c r="O64" s="31"/>
      <c r="P64" s="31"/>
      <c r="Q64" s="31"/>
      <c r="R64" s="31"/>
      <c r="S64" s="4">
        <f t="shared" si="7"/>
        <v>180</v>
      </c>
    </row>
    <row r="65" spans="1:19" s="24" customFormat="1" ht="11.25">
      <c r="A65" s="32"/>
      <c r="B65" s="69"/>
      <c r="C65" s="23"/>
      <c r="D65" s="87" t="s">
        <v>671</v>
      </c>
      <c r="E65" s="97"/>
      <c r="F65" s="15">
        <f t="shared" si="6"/>
        <v>2200</v>
      </c>
      <c r="G65" s="4">
        <v>0</v>
      </c>
      <c r="H65" s="4">
        <v>2200</v>
      </c>
      <c r="I65" s="4">
        <v>0</v>
      </c>
      <c r="J65" s="4">
        <v>16</v>
      </c>
      <c r="K65" s="31"/>
      <c r="L65" s="31"/>
      <c r="M65" s="31"/>
      <c r="N65" s="31"/>
      <c r="O65" s="31"/>
      <c r="P65" s="31"/>
      <c r="Q65" s="31"/>
      <c r="R65" s="31"/>
      <c r="S65" s="4">
        <f t="shared" si="7"/>
        <v>16</v>
      </c>
    </row>
    <row r="66" spans="1:19" s="24" customFormat="1" ht="11.25">
      <c r="A66" s="32"/>
      <c r="B66" s="69"/>
      <c r="C66" s="23"/>
      <c r="D66" s="87" t="s">
        <v>672</v>
      </c>
      <c r="E66" s="97"/>
      <c r="F66" s="15">
        <f t="shared" si="6"/>
        <v>1800</v>
      </c>
      <c r="G66" s="4">
        <v>0</v>
      </c>
      <c r="H66" s="4">
        <v>1800</v>
      </c>
      <c r="I66" s="4">
        <v>0</v>
      </c>
      <c r="J66" s="4">
        <v>14</v>
      </c>
      <c r="K66" s="31"/>
      <c r="L66" s="31"/>
      <c r="M66" s="31"/>
      <c r="N66" s="31"/>
      <c r="O66" s="31"/>
      <c r="P66" s="31"/>
      <c r="Q66" s="31"/>
      <c r="R66" s="31"/>
      <c r="S66" s="4">
        <f t="shared" si="7"/>
        <v>14</v>
      </c>
    </row>
    <row r="67" spans="1:19" s="24" customFormat="1" ht="14.25" customHeight="1">
      <c r="A67" s="32"/>
      <c r="B67" s="69"/>
      <c r="C67" s="23"/>
      <c r="D67" s="88" t="s">
        <v>673</v>
      </c>
      <c r="E67" s="99"/>
      <c r="F67" s="15">
        <f t="shared" si="6"/>
        <v>30000</v>
      </c>
      <c r="G67" s="4">
        <v>0</v>
      </c>
      <c r="H67" s="4">
        <v>30000</v>
      </c>
      <c r="I67" s="4">
        <v>0</v>
      </c>
      <c r="J67" s="4">
        <v>220</v>
      </c>
      <c r="K67" s="31"/>
      <c r="L67" s="31"/>
      <c r="M67" s="31"/>
      <c r="N67" s="31"/>
      <c r="O67" s="31"/>
      <c r="P67" s="31"/>
      <c r="Q67" s="31"/>
      <c r="R67" s="31"/>
      <c r="S67" s="4">
        <f t="shared" si="7"/>
        <v>220</v>
      </c>
    </row>
    <row r="68" spans="4:19" ht="11.25">
      <c r="D68" s="87" t="s">
        <v>674</v>
      </c>
      <c r="E68" s="97"/>
      <c r="F68" s="15">
        <f t="shared" si="6"/>
        <v>182000</v>
      </c>
      <c r="G68" s="4">
        <v>0</v>
      </c>
      <c r="H68" s="4">
        <v>182000</v>
      </c>
      <c r="I68" s="4">
        <v>0</v>
      </c>
      <c r="K68" s="6">
        <v>658</v>
      </c>
      <c r="L68" s="6">
        <v>475</v>
      </c>
      <c r="M68" s="6">
        <v>384</v>
      </c>
      <c r="S68" s="4">
        <f t="shared" si="7"/>
        <v>1517</v>
      </c>
    </row>
    <row r="69" spans="4:19" ht="11.25">
      <c r="D69" s="87" t="s">
        <v>675</v>
      </c>
      <c r="E69" s="97"/>
      <c r="F69" s="15">
        <f t="shared" si="6"/>
        <v>100000</v>
      </c>
      <c r="G69" s="4">
        <v>0</v>
      </c>
      <c r="H69" s="4">
        <v>100000</v>
      </c>
      <c r="I69" s="4">
        <v>0</v>
      </c>
      <c r="J69" s="6">
        <v>150</v>
      </c>
      <c r="K69" s="6">
        <v>240</v>
      </c>
      <c r="L69" s="6">
        <v>100</v>
      </c>
      <c r="M69" s="6">
        <v>220</v>
      </c>
      <c r="S69" s="4">
        <f t="shared" si="7"/>
        <v>710</v>
      </c>
    </row>
    <row r="70" spans="1:19" s="77" customFormat="1" ht="11.25">
      <c r="A70" s="79"/>
      <c r="B70" s="81"/>
      <c r="C70" s="76"/>
      <c r="D70" s="89" t="s">
        <v>677</v>
      </c>
      <c r="E70" s="97"/>
      <c r="F70" s="15">
        <f t="shared" si="6"/>
        <v>400</v>
      </c>
      <c r="G70" s="4">
        <v>0</v>
      </c>
      <c r="H70" s="15">
        <f>SUM(I70+J70+K70)</f>
        <v>400</v>
      </c>
      <c r="I70" s="4">
        <v>0</v>
      </c>
      <c r="J70" s="6">
        <v>150</v>
      </c>
      <c r="K70" s="6">
        <v>250</v>
      </c>
      <c r="L70" s="6"/>
      <c r="M70" s="6"/>
      <c r="N70" s="6">
        <v>60</v>
      </c>
      <c r="O70" s="6">
        <v>100</v>
      </c>
      <c r="P70" s="6">
        <v>24</v>
      </c>
      <c r="Q70" s="6">
        <v>24</v>
      </c>
      <c r="R70" s="76"/>
      <c r="S70" s="4">
        <f t="shared" si="7"/>
        <v>608</v>
      </c>
    </row>
    <row r="71" spans="1:19" s="77" customFormat="1" ht="11.25">
      <c r="A71" s="79"/>
      <c r="B71" s="81"/>
      <c r="C71" s="76"/>
      <c r="D71" s="107" t="s">
        <v>678</v>
      </c>
      <c r="E71" s="100"/>
      <c r="F71" s="74">
        <f t="shared" si="6"/>
        <v>0</v>
      </c>
      <c r="G71" s="75">
        <v>0</v>
      </c>
      <c r="H71" s="75">
        <v>0</v>
      </c>
      <c r="I71" s="75">
        <v>0</v>
      </c>
      <c r="J71" s="76"/>
      <c r="K71" s="76">
        <v>80</v>
      </c>
      <c r="L71" s="76">
        <v>400</v>
      </c>
      <c r="M71" s="76">
        <v>250</v>
      </c>
      <c r="N71" s="76"/>
      <c r="O71" s="76"/>
      <c r="P71" s="76"/>
      <c r="Q71" s="76"/>
      <c r="R71" s="76"/>
      <c r="S71" s="75">
        <f t="shared" si="7"/>
        <v>730</v>
      </c>
    </row>
    <row r="72" spans="4:19" ht="11.25">
      <c r="D72" s="89" t="s">
        <v>679</v>
      </c>
      <c r="E72" s="97"/>
      <c r="F72" s="15">
        <f t="shared" si="6"/>
        <v>40000</v>
      </c>
      <c r="G72" s="4">
        <v>0</v>
      </c>
      <c r="H72" s="4">
        <v>40000</v>
      </c>
      <c r="I72" s="4">
        <v>0</v>
      </c>
      <c r="N72" s="6">
        <v>200</v>
      </c>
      <c r="O72" s="6">
        <v>24</v>
      </c>
      <c r="Q72" s="6">
        <v>200</v>
      </c>
      <c r="S72" s="4">
        <f t="shared" si="7"/>
        <v>424</v>
      </c>
    </row>
    <row r="73" spans="1:19" s="77" customFormat="1" ht="11.25">
      <c r="A73" s="79"/>
      <c r="B73" s="81"/>
      <c r="C73" s="76"/>
      <c r="D73" s="107" t="s">
        <v>680</v>
      </c>
      <c r="E73" s="100"/>
      <c r="F73" s="74">
        <f t="shared" si="6"/>
        <v>0</v>
      </c>
      <c r="G73" s="75">
        <v>0</v>
      </c>
      <c r="H73" s="75">
        <v>0</v>
      </c>
      <c r="I73" s="75">
        <v>0</v>
      </c>
      <c r="J73" s="76"/>
      <c r="K73" s="76"/>
      <c r="L73" s="76"/>
      <c r="M73" s="76"/>
      <c r="N73" s="76"/>
      <c r="O73" s="76"/>
      <c r="P73" s="76"/>
      <c r="Q73" s="76"/>
      <c r="R73" s="76"/>
      <c r="S73" s="75">
        <f t="shared" si="7"/>
        <v>0</v>
      </c>
    </row>
    <row r="74" spans="1:19" s="77" customFormat="1" ht="11.25">
      <c r="A74" s="79"/>
      <c r="B74" s="81"/>
      <c r="C74" s="76"/>
      <c r="D74" s="107" t="s">
        <v>681</v>
      </c>
      <c r="E74" s="100"/>
      <c r="F74" s="74">
        <f t="shared" si="6"/>
        <v>0</v>
      </c>
      <c r="G74" s="75">
        <v>0</v>
      </c>
      <c r="H74" s="75">
        <v>0</v>
      </c>
      <c r="I74" s="75">
        <v>0</v>
      </c>
      <c r="J74" s="76"/>
      <c r="K74" s="76"/>
      <c r="L74" s="76"/>
      <c r="M74" s="76"/>
      <c r="N74" s="76"/>
      <c r="O74" s="76"/>
      <c r="P74" s="76"/>
      <c r="Q74" s="76"/>
      <c r="R74" s="76"/>
      <c r="S74" s="75">
        <f t="shared" si="7"/>
        <v>0</v>
      </c>
    </row>
    <row r="75" spans="4:19" ht="11.25">
      <c r="D75" s="89" t="s">
        <v>682</v>
      </c>
      <c r="E75" s="97"/>
      <c r="F75" s="15">
        <f t="shared" si="6"/>
        <v>20000</v>
      </c>
      <c r="G75" s="4">
        <v>20000</v>
      </c>
      <c r="H75" s="4">
        <v>0</v>
      </c>
      <c r="I75" s="4">
        <v>0</v>
      </c>
      <c r="O75" s="6">
        <v>120</v>
      </c>
      <c r="S75" s="4">
        <f t="shared" si="7"/>
        <v>120</v>
      </c>
    </row>
    <row r="76" spans="1:19" s="77" customFormat="1" ht="11.25">
      <c r="A76" s="79"/>
      <c r="B76" s="81"/>
      <c r="C76" s="76"/>
      <c r="D76" s="93"/>
      <c r="E76" s="100"/>
      <c r="F76" s="75"/>
      <c r="G76" s="75"/>
      <c r="H76" s="75"/>
      <c r="I76" s="75"/>
      <c r="J76" s="6"/>
      <c r="K76" s="6"/>
      <c r="L76" s="6"/>
      <c r="M76" s="6"/>
      <c r="N76" s="6"/>
      <c r="O76" s="6"/>
      <c r="P76" s="6"/>
      <c r="Q76" s="6"/>
      <c r="R76" s="76"/>
      <c r="S76" s="4"/>
    </row>
    <row r="77" spans="1:19" s="77" customFormat="1" ht="11.25">
      <c r="A77" s="79"/>
      <c r="B77" s="81"/>
      <c r="C77" s="76"/>
      <c r="D77" s="93"/>
      <c r="E77" s="100"/>
      <c r="F77" s="75"/>
      <c r="G77" s="75"/>
      <c r="H77" s="75"/>
      <c r="I77" s="75"/>
      <c r="J77" s="76"/>
      <c r="K77" s="76"/>
      <c r="L77" s="76"/>
      <c r="M77" s="76"/>
      <c r="N77" s="76"/>
      <c r="O77" s="76"/>
      <c r="P77" s="76"/>
      <c r="Q77" s="76"/>
      <c r="R77" s="76"/>
      <c r="S77" s="4"/>
    </row>
    <row r="79" spans="1:19" s="24" customFormat="1" ht="11.25">
      <c r="A79" s="32"/>
      <c r="B79" s="69"/>
      <c r="C79" s="23"/>
      <c r="D79" s="27" t="s">
        <v>676</v>
      </c>
      <c r="E79" s="31">
        <f>SUM(E63:E75)</f>
        <v>0</v>
      </c>
      <c r="F79" s="31">
        <f>SUM(F63:F75)</f>
        <v>426400</v>
      </c>
      <c r="G79" s="31">
        <f aca="true" t="shared" si="8" ref="G79:R79">SUM(G63:G75)</f>
        <v>20000</v>
      </c>
      <c r="H79" s="31">
        <f t="shared" si="8"/>
        <v>406400</v>
      </c>
      <c r="I79" s="31">
        <f t="shared" si="8"/>
        <v>0</v>
      </c>
      <c r="J79" s="31">
        <f t="shared" si="8"/>
        <v>910</v>
      </c>
      <c r="K79" s="31">
        <f t="shared" si="8"/>
        <v>1228</v>
      </c>
      <c r="L79" s="31">
        <f t="shared" si="8"/>
        <v>975</v>
      </c>
      <c r="M79" s="31">
        <f t="shared" si="8"/>
        <v>854</v>
      </c>
      <c r="N79" s="31">
        <f t="shared" si="8"/>
        <v>260</v>
      </c>
      <c r="O79" s="31">
        <f t="shared" si="8"/>
        <v>244</v>
      </c>
      <c r="P79" s="31">
        <f t="shared" si="8"/>
        <v>24</v>
      </c>
      <c r="Q79" s="31">
        <f t="shared" si="8"/>
        <v>224</v>
      </c>
      <c r="R79" s="31">
        <f t="shared" si="8"/>
        <v>0</v>
      </c>
      <c r="S79" s="31">
        <f>SUM(J79:R79)</f>
        <v>4719</v>
      </c>
    </row>
    <row r="82" spans="1:19" s="24" customFormat="1" ht="11.25">
      <c r="A82" s="32"/>
      <c r="B82" s="69"/>
      <c r="C82" s="23"/>
      <c r="D82" s="24" t="s">
        <v>4</v>
      </c>
      <c r="E82" s="31">
        <f aca="true" t="shared" si="9" ref="E82:S82">SUM(E33+E60+E79)</f>
        <v>5932830</v>
      </c>
      <c r="F82" s="31">
        <f t="shared" si="9"/>
        <v>18126140</v>
      </c>
      <c r="G82" s="31">
        <f t="shared" si="9"/>
        <v>1305745</v>
      </c>
      <c r="H82" s="31">
        <f t="shared" si="9"/>
        <v>5448315</v>
      </c>
      <c r="I82" s="31">
        <f t="shared" si="9"/>
        <v>17304910</v>
      </c>
      <c r="J82" s="31">
        <f t="shared" si="9"/>
        <v>1918</v>
      </c>
      <c r="K82" s="31">
        <f t="shared" si="9"/>
        <v>2117</v>
      </c>
      <c r="L82" s="31">
        <f t="shared" si="9"/>
        <v>1935</v>
      </c>
      <c r="M82" s="31">
        <f t="shared" si="9"/>
        <v>2007</v>
      </c>
      <c r="N82" s="31">
        <f t="shared" si="9"/>
        <v>1780</v>
      </c>
      <c r="O82" s="31">
        <f t="shared" si="9"/>
        <v>2081</v>
      </c>
      <c r="P82" s="31">
        <f t="shared" si="9"/>
        <v>1932</v>
      </c>
      <c r="Q82" s="31">
        <f t="shared" si="9"/>
        <v>1904</v>
      </c>
      <c r="R82" s="31">
        <f t="shared" si="9"/>
        <v>1889</v>
      </c>
      <c r="S82" s="31">
        <f t="shared" si="9"/>
        <v>17563</v>
      </c>
    </row>
    <row r="84" spans="1:19" s="77" customFormat="1" ht="11.25">
      <c r="A84" s="79"/>
      <c r="B84" s="81"/>
      <c r="C84" s="76"/>
      <c r="E84" s="101"/>
      <c r="F84" s="75"/>
      <c r="G84" s="75"/>
      <c r="H84" s="75"/>
      <c r="I84" s="75"/>
      <c r="J84" s="76">
        <v>1592</v>
      </c>
      <c r="K84" s="76">
        <v>1808</v>
      </c>
      <c r="L84" s="76">
        <v>1744</v>
      </c>
      <c r="M84" s="76">
        <v>1848</v>
      </c>
      <c r="N84" s="76">
        <v>1848</v>
      </c>
      <c r="O84" s="76">
        <v>1594</v>
      </c>
      <c r="P84" s="76">
        <v>1780</v>
      </c>
      <c r="Q84" s="76">
        <v>1739</v>
      </c>
      <c r="R84" s="76">
        <v>1750</v>
      </c>
      <c r="S84" s="75">
        <f>SUM(J84:R84)</f>
        <v>15703</v>
      </c>
    </row>
  </sheetData>
  <printOptions gridLines="1"/>
  <pageMargins left="0.25" right="0.25" top="0.75" bottom="0.75" header="0.5" footer="0.5"/>
  <pageSetup horizontalDpi="600" verticalDpi="600" orientation="landscape" paperSize="3" r:id="rId1"/>
  <headerFooter alignWithMargins="0">
    <oddFooter>&amp;L&amp;F SHEET 2&amp;C&amp;P&amp;R&amp;D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7"/>
  <sheetViews>
    <sheetView tabSelected="1" zoomScale="75" zoomScaleNormal="75" workbookViewId="0" topLeftCell="A1">
      <pane ySplit="1260" topLeftCell="BM102" activePane="bottomLeft" state="split"/>
      <selection pane="topLeft" activeCell="C6" sqref="C6"/>
      <selection pane="bottomLeft" activeCell="D157" sqref="D157"/>
    </sheetView>
  </sheetViews>
  <sheetFormatPr defaultColWidth="9.140625" defaultRowHeight="12.75"/>
  <cols>
    <col min="1" max="1" width="13.57421875" style="205" customWidth="1"/>
    <col min="2" max="2" width="14.57421875" style="158" customWidth="1"/>
    <col min="3" max="3" width="63.00390625" style="155" customWidth="1"/>
    <col min="4" max="4" width="17.421875" style="177" customWidth="1"/>
    <col min="5" max="5" width="18.28125" style="149" hidden="1" customWidth="1"/>
    <col min="6" max="6" width="15.7109375" style="133" customWidth="1"/>
    <col min="7" max="7" width="10.57421875" style="134" customWidth="1"/>
    <col min="8" max="8" width="18.8515625" style="134" customWidth="1"/>
    <col min="9" max="9" width="19.00390625" style="134" customWidth="1"/>
    <col min="10" max="10" width="17.00390625" style="134" customWidth="1"/>
    <col min="11" max="11" width="13.8515625" style="135" customWidth="1"/>
    <col min="12" max="12" width="14.140625" style="134" customWidth="1"/>
    <col min="13" max="13" width="13.57421875" style="134" customWidth="1"/>
    <col min="14" max="14" width="22.421875" style="134" customWidth="1"/>
    <col min="15" max="15" width="7.8515625" style="134" customWidth="1"/>
    <col min="16" max="16" width="14.140625" style="134" customWidth="1"/>
    <col min="17" max="17" width="13.57421875" style="134" customWidth="1"/>
    <col min="18" max="18" width="19.28125" style="134" customWidth="1"/>
    <col min="19" max="19" width="7.8515625" style="134" customWidth="1"/>
    <col min="20" max="20" width="4.7109375" style="5" customWidth="1"/>
    <col min="21" max="22" width="5.7109375" style="5" customWidth="1"/>
    <col min="23" max="23" width="6.28125" style="5" customWidth="1"/>
    <col min="24" max="24" width="5.140625" style="5" customWidth="1"/>
    <col min="25" max="25" width="6.28125" style="5" customWidth="1"/>
    <col min="26" max="27" width="4.7109375" style="5" customWidth="1"/>
    <col min="28" max="28" width="6.00390625" style="5" customWidth="1"/>
    <col min="29" max="30" width="5.8515625" style="5" customWidth="1"/>
    <col min="31" max="32" width="5.7109375" style="5" customWidth="1"/>
    <col min="33" max="33" width="6.140625" style="5" customWidth="1"/>
    <col min="34" max="34" width="5.7109375" style="5" customWidth="1"/>
    <col min="35" max="35" width="6.7109375" style="6" customWidth="1"/>
    <col min="36" max="61" width="9.140625" style="7" customWidth="1"/>
    <col min="62" max="62" width="11.7109375" style="7" customWidth="1"/>
    <col min="63" max="16384" width="9.140625" style="7" customWidth="1"/>
  </cols>
  <sheetData>
    <row r="1" spans="1:5" ht="12.75" customHeight="1">
      <c r="A1" s="227" t="s">
        <v>702</v>
      </c>
      <c r="B1" s="157"/>
      <c r="C1" s="145"/>
      <c r="D1" s="182"/>
      <c r="E1" s="165"/>
    </row>
    <row r="2" spans="1:5" ht="12.75" customHeight="1">
      <c r="A2" s="227" t="s">
        <v>725</v>
      </c>
      <c r="B2" s="157"/>
      <c r="C2" s="145"/>
      <c r="D2" s="182"/>
      <c r="E2" s="165"/>
    </row>
    <row r="3" spans="1:5" ht="12.75" customHeight="1">
      <c r="A3" s="227" t="s">
        <v>0</v>
      </c>
      <c r="B3" s="157"/>
      <c r="C3" s="146"/>
      <c r="D3" s="182"/>
      <c r="E3" s="169"/>
    </row>
    <row r="4" spans="1:5" ht="12.75" customHeight="1">
      <c r="A4" s="199"/>
      <c r="B4" s="157"/>
      <c r="C4" s="146"/>
      <c r="D4" s="182"/>
      <c r="E4" s="169"/>
    </row>
    <row r="5" spans="1:19" ht="12.75" customHeight="1">
      <c r="A5" s="199"/>
      <c r="B5" s="157"/>
      <c r="C5" s="146"/>
      <c r="D5" s="182"/>
      <c r="E5" s="169"/>
      <c r="F5" s="228" t="s">
        <v>703</v>
      </c>
      <c r="G5" s="228"/>
      <c r="J5" s="134" t="s">
        <v>704</v>
      </c>
      <c r="K5" s="134" t="s">
        <v>705</v>
      </c>
      <c r="L5" s="228" t="s">
        <v>706</v>
      </c>
      <c r="M5" s="228"/>
      <c r="N5" s="228"/>
      <c r="O5" s="228"/>
      <c r="P5" s="228" t="s">
        <v>707</v>
      </c>
      <c r="Q5" s="228"/>
      <c r="R5" s="228"/>
      <c r="S5" s="228"/>
    </row>
    <row r="6" spans="1:18" ht="12.75" customHeight="1">
      <c r="A6" s="200"/>
      <c r="B6" s="157"/>
      <c r="C6" s="146"/>
      <c r="D6" s="182"/>
      <c r="E6" s="170"/>
      <c r="F6" s="228" t="s">
        <v>708</v>
      </c>
      <c r="G6" s="228"/>
      <c r="J6" s="134" t="s">
        <v>709</v>
      </c>
      <c r="K6" s="134" t="s">
        <v>709</v>
      </c>
      <c r="L6" s="134" t="s">
        <v>704</v>
      </c>
      <c r="M6" s="134" t="s">
        <v>710</v>
      </c>
      <c r="N6" s="134" t="s">
        <v>711</v>
      </c>
      <c r="P6" s="134" t="s">
        <v>704</v>
      </c>
      <c r="Q6" s="134" t="s">
        <v>710</v>
      </c>
      <c r="R6" s="134" t="s">
        <v>711</v>
      </c>
    </row>
    <row r="7" spans="1:34" ht="19.5" customHeight="1">
      <c r="A7" s="201"/>
      <c r="B7" s="213" t="s">
        <v>5</v>
      </c>
      <c r="C7" s="146"/>
      <c r="D7" s="147">
        <v>2011</v>
      </c>
      <c r="E7" s="191"/>
      <c r="F7" s="136"/>
      <c r="G7" s="137"/>
      <c r="H7" s="173" t="s">
        <v>719</v>
      </c>
      <c r="I7" s="173" t="s">
        <v>720</v>
      </c>
      <c r="J7" s="137" t="s">
        <v>712</v>
      </c>
      <c r="K7" s="137" t="s">
        <v>712</v>
      </c>
      <c r="L7" s="137" t="s">
        <v>713</v>
      </c>
      <c r="M7" s="137" t="s">
        <v>711</v>
      </c>
      <c r="N7" s="137"/>
      <c r="O7" s="137" t="s">
        <v>714</v>
      </c>
      <c r="P7" s="137" t="s">
        <v>713</v>
      </c>
      <c r="Q7" s="137" t="s">
        <v>711</v>
      </c>
      <c r="R7" s="137"/>
      <c r="S7" s="137" t="s">
        <v>714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 customHeight="1">
      <c r="A8" s="148" t="s">
        <v>9</v>
      </c>
      <c r="B8" s="214" t="s">
        <v>9</v>
      </c>
      <c r="C8" s="148" t="s">
        <v>11</v>
      </c>
      <c r="D8" s="183" t="s">
        <v>12</v>
      </c>
      <c r="E8" s="192"/>
      <c r="F8" s="137" t="s">
        <v>715</v>
      </c>
      <c r="G8" s="137" t="s">
        <v>716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 customHeight="1">
      <c r="A9" s="148"/>
      <c r="B9" s="214"/>
      <c r="C9" s="148"/>
      <c r="D9" s="183"/>
      <c r="E9" s="19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 customHeight="1">
      <c r="A10" s="148"/>
      <c r="B10" s="214"/>
      <c r="C10" s="148"/>
      <c r="D10" s="183"/>
      <c r="E10" s="192"/>
      <c r="J10" s="13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 customHeight="1">
      <c r="A11" s="148"/>
      <c r="B11" s="214"/>
      <c r="C11" s="148"/>
      <c r="D11" s="183"/>
      <c r="E11" s="19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 customHeight="1">
      <c r="A12" s="201"/>
      <c r="B12" s="157"/>
      <c r="C12" s="145" t="s">
        <v>14</v>
      </c>
      <c r="D12" s="182"/>
      <c r="E12" s="19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 customHeight="1">
      <c r="A13" s="201"/>
      <c r="B13" s="157"/>
      <c r="C13" s="145"/>
      <c r="D13" s="182"/>
      <c r="E13" s="19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 customHeight="1">
      <c r="A14" s="201"/>
      <c r="B14" s="157"/>
      <c r="C14" s="166" t="s">
        <v>718</v>
      </c>
      <c r="D14" s="174"/>
      <c r="E14" s="19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 customHeight="1">
      <c r="A15" s="167"/>
      <c r="B15" s="215"/>
      <c r="C15" s="168"/>
      <c r="D15" s="178"/>
      <c r="E15" s="19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customHeight="1">
      <c r="A16" s="200" t="s">
        <v>872</v>
      </c>
      <c r="B16" s="157"/>
      <c r="C16" s="166" t="s">
        <v>750</v>
      </c>
      <c r="D16" s="174"/>
      <c r="E16" s="19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 customHeight="1">
      <c r="A17" s="200"/>
      <c r="B17" s="157"/>
      <c r="C17" s="145"/>
      <c r="D17" s="174"/>
      <c r="E17" s="19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 customHeight="1">
      <c r="A18" s="200"/>
      <c r="B18" s="157"/>
      <c r="C18" s="145" t="s">
        <v>377</v>
      </c>
      <c r="D18" s="174"/>
      <c r="E18" s="19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 customHeight="1">
      <c r="A19" s="200"/>
      <c r="B19" s="157"/>
      <c r="C19" s="146"/>
      <c r="D19" s="174"/>
      <c r="E19" s="19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 customHeight="1">
      <c r="A20" s="200" t="s">
        <v>873</v>
      </c>
      <c r="B20" s="157"/>
      <c r="C20" s="145" t="s">
        <v>385</v>
      </c>
      <c r="D20" s="174"/>
      <c r="E20" s="19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 customHeight="1">
      <c r="A21" s="201"/>
      <c r="B21" s="157"/>
      <c r="C21" s="145"/>
      <c r="D21" s="174"/>
      <c r="E21" s="19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 customHeight="1">
      <c r="A22" s="201"/>
      <c r="B22" s="157"/>
      <c r="C22" s="145" t="s">
        <v>15</v>
      </c>
      <c r="D22" s="174"/>
      <c r="E22" s="19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5" s="118" customFormat="1" ht="12.75" customHeight="1">
      <c r="A23" s="221" t="s">
        <v>726</v>
      </c>
      <c r="B23" s="221" t="s">
        <v>732</v>
      </c>
      <c r="C23" s="221" t="s">
        <v>741</v>
      </c>
      <c r="D23" s="222">
        <v>5436000</v>
      </c>
      <c r="E23" s="193"/>
      <c r="F23" s="133"/>
      <c r="G23" s="134" t="s">
        <v>724</v>
      </c>
      <c r="H23" s="134">
        <v>2012</v>
      </c>
      <c r="I23" s="134">
        <v>2013</v>
      </c>
      <c r="J23" s="134" t="s">
        <v>885</v>
      </c>
      <c r="L23" s="134"/>
      <c r="M23" s="134"/>
      <c r="N23" s="134" t="s">
        <v>895</v>
      </c>
      <c r="O23" s="134" t="s">
        <v>724</v>
      </c>
      <c r="P23" s="134"/>
      <c r="Q23" s="134"/>
      <c r="R23" s="134" t="s">
        <v>724</v>
      </c>
      <c r="S23" s="134" t="s">
        <v>724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29"/>
    </row>
    <row r="24" spans="1:35" s="127" customFormat="1" ht="12.75" customHeight="1">
      <c r="A24" s="221" t="s">
        <v>350</v>
      </c>
      <c r="B24" s="221" t="s">
        <v>733</v>
      </c>
      <c r="C24" s="221" t="s">
        <v>581</v>
      </c>
      <c r="D24" s="222">
        <v>11589000</v>
      </c>
      <c r="E24" s="194"/>
      <c r="F24" s="133"/>
      <c r="G24" s="134" t="s">
        <v>724</v>
      </c>
      <c r="H24" s="184" t="s">
        <v>899</v>
      </c>
      <c r="I24" s="134">
        <v>2013</v>
      </c>
      <c r="J24" s="134" t="s">
        <v>886</v>
      </c>
      <c r="L24" s="134"/>
      <c r="M24" s="134"/>
      <c r="N24" s="134" t="s">
        <v>896</v>
      </c>
      <c r="O24" s="134" t="s">
        <v>724</v>
      </c>
      <c r="P24" s="134"/>
      <c r="Q24" s="134"/>
      <c r="R24" s="134" t="s">
        <v>900</v>
      </c>
      <c r="S24" s="134" t="s">
        <v>724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28"/>
    </row>
    <row r="25" spans="1:35" s="127" customFormat="1" ht="12.75" customHeight="1">
      <c r="A25" s="221" t="s">
        <v>727</v>
      </c>
      <c r="B25" s="221" t="s">
        <v>734</v>
      </c>
      <c r="C25" s="221" t="s">
        <v>742</v>
      </c>
      <c r="D25" s="222">
        <v>500000</v>
      </c>
      <c r="E25" s="194"/>
      <c r="F25" s="133"/>
      <c r="G25" s="134" t="s">
        <v>724</v>
      </c>
      <c r="H25" s="134" t="s">
        <v>884</v>
      </c>
      <c r="I25" s="134"/>
      <c r="J25" s="134" t="s">
        <v>887</v>
      </c>
      <c r="L25" s="134"/>
      <c r="M25" s="134"/>
      <c r="N25" s="134" t="s">
        <v>724</v>
      </c>
      <c r="O25" s="134" t="s">
        <v>724</v>
      </c>
      <c r="P25" s="134" t="s">
        <v>884</v>
      </c>
      <c r="Q25" s="134"/>
      <c r="R25" s="134"/>
      <c r="S25" s="134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28"/>
    </row>
    <row r="26" spans="1:35" s="127" customFormat="1" ht="12.75" customHeight="1">
      <c r="A26" s="221" t="s">
        <v>728</v>
      </c>
      <c r="B26" s="221" t="s">
        <v>735</v>
      </c>
      <c r="C26" s="221" t="s">
        <v>743</v>
      </c>
      <c r="D26" s="222">
        <v>188500</v>
      </c>
      <c r="E26" s="194"/>
      <c r="F26" s="133"/>
      <c r="G26" s="134" t="s">
        <v>724</v>
      </c>
      <c r="H26" s="134" t="s">
        <v>901</v>
      </c>
      <c r="I26" s="134"/>
      <c r="J26" s="134" t="s">
        <v>887</v>
      </c>
      <c r="L26" s="134"/>
      <c r="M26" s="134"/>
      <c r="N26" s="134" t="s">
        <v>724</v>
      </c>
      <c r="O26" s="134" t="s">
        <v>724</v>
      </c>
      <c r="P26" s="134" t="s">
        <v>884</v>
      </c>
      <c r="Q26" s="134"/>
      <c r="R26" s="134"/>
      <c r="S26" s="134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28"/>
    </row>
    <row r="27" spans="1:35" s="118" customFormat="1" ht="12.75" customHeight="1">
      <c r="A27" s="221" t="s">
        <v>358</v>
      </c>
      <c r="B27" s="221" t="s">
        <v>736</v>
      </c>
      <c r="C27" s="221" t="s">
        <v>744</v>
      </c>
      <c r="D27" s="222">
        <v>321000</v>
      </c>
      <c r="E27" s="195"/>
      <c r="F27" s="133"/>
      <c r="G27" s="134" t="s">
        <v>724</v>
      </c>
      <c r="H27" s="225" t="s">
        <v>902</v>
      </c>
      <c r="I27" s="134"/>
      <c r="J27" s="134" t="s">
        <v>888</v>
      </c>
      <c r="L27" s="134"/>
      <c r="M27" s="134"/>
      <c r="N27" s="134" t="s">
        <v>897</v>
      </c>
      <c r="O27" s="134" t="s">
        <v>724</v>
      </c>
      <c r="P27" s="134" t="s">
        <v>884</v>
      </c>
      <c r="Q27" s="134"/>
      <c r="R27" s="134"/>
      <c r="S27" s="134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</row>
    <row r="28" spans="1:35" s="118" customFormat="1" ht="12.75" customHeight="1">
      <c r="A28" s="221" t="s">
        <v>360</v>
      </c>
      <c r="B28" s="221" t="s">
        <v>737</v>
      </c>
      <c r="C28" s="221" t="s">
        <v>745</v>
      </c>
      <c r="D28" s="222">
        <v>489000</v>
      </c>
      <c r="E28" s="195"/>
      <c r="F28" s="133"/>
      <c r="G28" s="134" t="s">
        <v>724</v>
      </c>
      <c r="H28" s="134">
        <v>2012</v>
      </c>
      <c r="I28" s="134">
        <v>2012</v>
      </c>
      <c r="J28" s="134" t="s">
        <v>889</v>
      </c>
      <c r="L28" s="134"/>
      <c r="M28" s="134"/>
      <c r="N28" s="134" t="s">
        <v>724</v>
      </c>
      <c r="O28" s="134" t="s">
        <v>724</v>
      </c>
      <c r="P28" s="134" t="s">
        <v>884</v>
      </c>
      <c r="Q28" s="134"/>
      <c r="R28" s="134"/>
      <c r="S28" s="134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</row>
    <row r="29" spans="1:35" s="127" customFormat="1" ht="12.75" customHeight="1">
      <c r="A29" s="221" t="s">
        <v>701</v>
      </c>
      <c r="B29" s="221" t="s">
        <v>721</v>
      </c>
      <c r="C29" s="221" t="s">
        <v>746</v>
      </c>
      <c r="D29" s="222">
        <v>260000</v>
      </c>
      <c r="E29" s="194"/>
      <c r="F29" s="133"/>
      <c r="G29" s="134" t="s">
        <v>724</v>
      </c>
      <c r="H29" s="134">
        <v>2013</v>
      </c>
      <c r="I29" s="134">
        <v>2014</v>
      </c>
      <c r="J29" s="134" t="s">
        <v>885</v>
      </c>
      <c r="K29" s="135"/>
      <c r="L29" s="134"/>
      <c r="M29" s="134" t="s">
        <v>724</v>
      </c>
      <c r="N29" s="134" t="s">
        <v>724</v>
      </c>
      <c r="O29" s="134" t="s">
        <v>724</v>
      </c>
      <c r="P29" s="134" t="s">
        <v>884</v>
      </c>
      <c r="Q29" s="135"/>
      <c r="R29" s="134"/>
      <c r="S29" s="134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28"/>
    </row>
    <row r="30" spans="1:35" s="118" customFormat="1" ht="12.75" customHeight="1">
      <c r="A30" s="221" t="s">
        <v>729</v>
      </c>
      <c r="B30" s="221" t="s">
        <v>738</v>
      </c>
      <c r="C30" s="221" t="s">
        <v>747</v>
      </c>
      <c r="D30" s="222">
        <v>250000</v>
      </c>
      <c r="E30" s="195"/>
      <c r="F30" s="133"/>
      <c r="G30" s="134" t="s">
        <v>724</v>
      </c>
      <c r="H30" s="134">
        <v>2012</v>
      </c>
      <c r="I30" s="134">
        <v>2012</v>
      </c>
      <c r="J30" s="134" t="s">
        <v>887</v>
      </c>
      <c r="L30" s="134"/>
      <c r="M30" s="134"/>
      <c r="N30" s="134" t="s">
        <v>898</v>
      </c>
      <c r="O30" s="134" t="s">
        <v>724</v>
      </c>
      <c r="P30" s="134" t="s">
        <v>884</v>
      </c>
      <c r="Q30" s="135"/>
      <c r="R30" s="134"/>
      <c r="S30" s="134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</row>
    <row r="31" spans="1:35" s="127" customFormat="1" ht="12.75" customHeight="1">
      <c r="A31" s="221" t="s">
        <v>730</v>
      </c>
      <c r="B31" s="221" t="s">
        <v>739</v>
      </c>
      <c r="C31" s="221" t="s">
        <v>748</v>
      </c>
      <c r="D31" s="222">
        <v>95000</v>
      </c>
      <c r="E31" s="194"/>
      <c r="F31" s="133"/>
      <c r="G31" s="134" t="s">
        <v>724</v>
      </c>
      <c r="H31" s="134">
        <v>2012</v>
      </c>
      <c r="I31" s="134">
        <v>2012</v>
      </c>
      <c r="J31" s="134" t="s">
        <v>885</v>
      </c>
      <c r="K31" s="135"/>
      <c r="L31" s="134" t="s">
        <v>724</v>
      </c>
      <c r="M31" s="134"/>
      <c r="N31" s="134"/>
      <c r="O31" s="134"/>
      <c r="P31" s="134" t="s">
        <v>884</v>
      </c>
      <c r="Q31" s="134"/>
      <c r="R31" s="134"/>
      <c r="S31" s="134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28"/>
    </row>
    <row r="32" spans="1:35" s="127" customFormat="1" ht="12.75" customHeight="1">
      <c r="A32" s="221" t="s">
        <v>731</v>
      </c>
      <c r="B32" s="221" t="s">
        <v>740</v>
      </c>
      <c r="C32" s="221" t="s">
        <v>749</v>
      </c>
      <c r="D32" s="222">
        <v>300000</v>
      </c>
      <c r="E32" s="194"/>
      <c r="F32" s="133"/>
      <c r="G32" s="134" t="s">
        <v>724</v>
      </c>
      <c r="H32" s="134">
        <v>2012</v>
      </c>
      <c r="I32" s="134">
        <v>2012</v>
      </c>
      <c r="J32" s="134" t="s">
        <v>876</v>
      </c>
      <c r="K32" s="135"/>
      <c r="L32" s="134"/>
      <c r="M32" s="134"/>
      <c r="N32" s="134" t="s">
        <v>724</v>
      </c>
      <c r="O32" s="134" t="s">
        <v>724</v>
      </c>
      <c r="P32" s="134" t="s">
        <v>884</v>
      </c>
      <c r="Q32" s="134"/>
      <c r="R32" s="134"/>
      <c r="S32" s="134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28"/>
    </row>
    <row r="33" spans="1:35" s="118" customFormat="1" ht="12.75" customHeight="1">
      <c r="A33" s="202"/>
      <c r="B33" s="215"/>
      <c r="C33" s="151"/>
      <c r="D33" s="177"/>
      <c r="E33" s="195"/>
      <c r="F33" s="133"/>
      <c r="G33" s="134"/>
      <c r="H33" s="134"/>
      <c r="I33" s="134"/>
      <c r="J33" s="134"/>
      <c r="K33" s="135"/>
      <c r="L33" s="134"/>
      <c r="M33" s="134"/>
      <c r="N33" s="134"/>
      <c r="O33" s="134"/>
      <c r="P33" s="134"/>
      <c r="Q33" s="134"/>
      <c r="R33" s="134"/>
      <c r="S33" s="134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</row>
    <row r="34" spans="1:34" ht="12.75" customHeight="1">
      <c r="A34" s="223" t="s">
        <v>871</v>
      </c>
      <c r="B34" s="157"/>
      <c r="C34" s="153" t="s">
        <v>376</v>
      </c>
      <c r="D34" s="175">
        <f>SUM(D23:D33)</f>
        <v>19428500</v>
      </c>
      <c r="E34" s="193"/>
      <c r="H34" s="226" t="s">
        <v>903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 customHeight="1">
      <c r="A35" s="203"/>
      <c r="B35" s="157"/>
      <c r="C35" s="152"/>
      <c r="E35" s="19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 customHeight="1">
      <c r="A36" s="201"/>
      <c r="B36" s="157"/>
      <c r="C36" s="145" t="s">
        <v>25</v>
      </c>
      <c r="D36" s="174"/>
      <c r="E36" s="19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5" ht="12.75" customHeight="1">
      <c r="A37" s="201"/>
      <c r="B37" s="216"/>
      <c r="C37" s="154"/>
      <c r="D37" s="174"/>
      <c r="E37" s="19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 customHeight="1">
      <c r="A38" s="200" t="s">
        <v>29</v>
      </c>
      <c r="B38" s="157"/>
      <c r="C38" s="145" t="s">
        <v>30</v>
      </c>
      <c r="D38" s="174"/>
      <c r="E38" s="19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4"/>
    </row>
    <row r="39" spans="1:35" ht="12.75" customHeight="1">
      <c r="A39" s="200"/>
      <c r="B39" s="157"/>
      <c r="C39" s="145"/>
      <c r="D39" s="174"/>
      <c r="E39" s="19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4"/>
    </row>
    <row r="40" spans="1:35" ht="12.75" customHeight="1">
      <c r="A40" s="200"/>
      <c r="B40" s="157"/>
      <c r="C40" s="166" t="s">
        <v>868</v>
      </c>
      <c r="D40" s="175">
        <f>SUM(D34)</f>
        <v>19428500</v>
      </c>
      <c r="E40" s="193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4"/>
    </row>
    <row r="41" spans="5:10" ht="15.75">
      <c r="E41" s="195"/>
      <c r="F41" s="140"/>
      <c r="G41" s="141"/>
      <c r="H41" s="141"/>
      <c r="I41" s="141"/>
      <c r="J41" s="142"/>
    </row>
    <row r="42" spans="1:34" ht="12.75" customHeight="1">
      <c r="A42" s="201"/>
      <c r="B42" s="157"/>
      <c r="C42" s="145" t="s">
        <v>31</v>
      </c>
      <c r="D42" s="174"/>
      <c r="E42" s="19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 customHeight="1">
      <c r="A43" s="201"/>
      <c r="B43" s="157"/>
      <c r="C43" s="146"/>
      <c r="D43" s="174"/>
      <c r="E43" s="19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 customHeight="1">
      <c r="A44" s="201"/>
      <c r="B44" s="157"/>
      <c r="C44" s="145" t="s">
        <v>32</v>
      </c>
      <c r="D44" s="174"/>
      <c r="E44" s="19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5" s="118" customFormat="1" ht="12.75" customHeight="1">
      <c r="A45" s="204"/>
      <c r="B45" s="215"/>
      <c r="C45" s="156"/>
      <c r="D45" s="174"/>
      <c r="E45" s="193"/>
      <c r="F45" s="133"/>
      <c r="G45" s="134"/>
      <c r="H45" s="190"/>
      <c r="I45" s="190"/>
      <c r="J45" s="134"/>
      <c r="K45" s="135"/>
      <c r="L45" s="134"/>
      <c r="M45" s="134"/>
      <c r="N45" s="134"/>
      <c r="O45" s="134"/>
      <c r="P45" s="134"/>
      <c r="Q45" s="134"/>
      <c r="R45" s="134"/>
      <c r="S45" s="134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29"/>
    </row>
    <row r="46" spans="1:35" ht="12.75" customHeight="1">
      <c r="A46" s="200" t="s">
        <v>34</v>
      </c>
      <c r="B46" s="157"/>
      <c r="C46" s="145" t="s">
        <v>35</v>
      </c>
      <c r="D46" s="174"/>
      <c r="E46" s="19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4" ht="12.75" customHeight="1">
      <c r="A47" s="201"/>
      <c r="B47" s="157"/>
      <c r="C47" s="146"/>
      <c r="D47" s="174"/>
      <c r="E47" s="19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 customHeight="1">
      <c r="A48" s="201"/>
      <c r="B48" s="157"/>
      <c r="C48" s="145" t="s">
        <v>36</v>
      </c>
      <c r="D48" s="174"/>
      <c r="E48" s="19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5" s="118" customFormat="1" ht="12.75" customHeight="1">
      <c r="A49" s="221" t="s">
        <v>390</v>
      </c>
      <c r="B49"/>
      <c r="C49" s="221" t="s">
        <v>778</v>
      </c>
      <c r="D49" s="222">
        <v>189518</v>
      </c>
      <c r="E49" s="193"/>
      <c r="F49" s="133"/>
      <c r="G49" s="134" t="s">
        <v>724</v>
      </c>
      <c r="H49" s="185">
        <v>40787</v>
      </c>
      <c r="I49" s="185">
        <v>40969</v>
      </c>
      <c r="J49" s="134" t="s">
        <v>875</v>
      </c>
      <c r="K49" s="135"/>
      <c r="L49" s="134"/>
      <c r="M49" s="134" t="s">
        <v>724</v>
      </c>
      <c r="N49" s="134"/>
      <c r="O49" s="134" t="s">
        <v>724</v>
      </c>
      <c r="P49" s="134" t="s">
        <v>724</v>
      </c>
      <c r="Q49" s="134"/>
      <c r="R49" s="134"/>
      <c r="S49" s="134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29"/>
    </row>
    <row r="50" spans="1:35" s="118" customFormat="1" ht="12.75" customHeight="1">
      <c r="A50" s="221"/>
      <c r="B50"/>
      <c r="C50" s="221"/>
      <c r="D50" s="222"/>
      <c r="E50" s="193"/>
      <c r="F50" s="133"/>
      <c r="G50" s="134"/>
      <c r="H50" s="185"/>
      <c r="I50" s="185"/>
      <c r="J50" s="134"/>
      <c r="K50" s="135"/>
      <c r="L50" s="134"/>
      <c r="M50" s="134"/>
      <c r="N50" s="134"/>
      <c r="O50" s="134"/>
      <c r="P50" s="134"/>
      <c r="Q50" s="134"/>
      <c r="R50" s="134"/>
      <c r="S50" s="134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29"/>
    </row>
    <row r="51" spans="1:35" s="127" customFormat="1" ht="12.75" customHeight="1">
      <c r="A51" s="221" t="s">
        <v>722</v>
      </c>
      <c r="B51" s="221" t="s">
        <v>773</v>
      </c>
      <c r="C51" s="221" t="s">
        <v>779</v>
      </c>
      <c r="D51" s="222">
        <v>0</v>
      </c>
      <c r="E51" s="194"/>
      <c r="F51" s="133"/>
      <c r="G51" s="134"/>
      <c r="H51" s="185"/>
      <c r="I51" s="185"/>
      <c r="J51" s="134"/>
      <c r="K51" s="135"/>
      <c r="L51" s="134"/>
      <c r="M51" s="134"/>
      <c r="N51" s="134"/>
      <c r="O51" s="134"/>
      <c r="P51" s="134"/>
      <c r="Q51" s="134"/>
      <c r="R51" s="134"/>
      <c r="S51" s="134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28"/>
    </row>
    <row r="52" spans="1:35" s="118" customFormat="1" ht="12.75" customHeight="1">
      <c r="A52" s="221" t="s">
        <v>722</v>
      </c>
      <c r="B52" s="221" t="s">
        <v>774</v>
      </c>
      <c r="C52" s="221" t="s">
        <v>780</v>
      </c>
      <c r="D52" s="222">
        <v>100000</v>
      </c>
      <c r="E52" s="193"/>
      <c r="F52" s="133"/>
      <c r="G52" s="133" t="s">
        <v>724</v>
      </c>
      <c r="H52" s="185">
        <v>40787</v>
      </c>
      <c r="I52" s="185">
        <v>40969</v>
      </c>
      <c r="J52" s="134" t="s">
        <v>875</v>
      </c>
      <c r="K52" s="135"/>
      <c r="L52" s="134"/>
      <c r="M52" s="134"/>
      <c r="N52" s="134" t="s">
        <v>724</v>
      </c>
      <c r="O52" s="134" t="s">
        <v>724</v>
      </c>
      <c r="P52" s="134" t="s">
        <v>724</v>
      </c>
      <c r="Q52" s="134"/>
      <c r="R52" s="134"/>
      <c r="S52" s="134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29"/>
    </row>
    <row r="53" spans="1:35" ht="12.75" customHeight="1">
      <c r="A53" s="221" t="s">
        <v>722</v>
      </c>
      <c r="B53" s="221" t="s">
        <v>775</v>
      </c>
      <c r="C53" s="221" t="s">
        <v>781</v>
      </c>
      <c r="D53" s="222">
        <v>0</v>
      </c>
      <c r="E53" s="195"/>
      <c r="H53" s="185"/>
      <c r="I53" s="18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118" customFormat="1" ht="12.75" customHeight="1">
      <c r="A54" s="221" t="s">
        <v>722</v>
      </c>
      <c r="B54" s="221" t="s">
        <v>776</v>
      </c>
      <c r="C54" s="221" t="s">
        <v>782</v>
      </c>
      <c r="D54" s="222">
        <v>0</v>
      </c>
      <c r="E54" s="195"/>
      <c r="F54" s="133"/>
      <c r="G54" s="134"/>
      <c r="H54" s="185"/>
      <c r="I54" s="185"/>
      <c r="J54" s="134"/>
      <c r="L54" s="187"/>
      <c r="M54" s="134"/>
      <c r="N54" s="134"/>
      <c r="O54" s="134"/>
      <c r="P54" s="134"/>
      <c r="Q54" s="134"/>
      <c r="R54" s="134"/>
      <c r="S54" s="134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</row>
    <row r="55" spans="1:35" s="127" customFormat="1" ht="12.75" customHeight="1">
      <c r="A55" s="221" t="s">
        <v>751</v>
      </c>
      <c r="B55" s="221"/>
      <c r="C55" s="221" t="s">
        <v>783</v>
      </c>
      <c r="D55" s="222">
        <v>0</v>
      </c>
      <c r="E55" s="194"/>
      <c r="F55" s="133"/>
      <c r="G55" s="134"/>
      <c r="H55" s="185"/>
      <c r="I55" s="185"/>
      <c r="J55" s="134"/>
      <c r="L55" s="188"/>
      <c r="M55" s="134"/>
      <c r="N55" s="134"/>
      <c r="O55" s="134"/>
      <c r="P55" s="134"/>
      <c r="Q55" s="134"/>
      <c r="R55" s="134"/>
      <c r="S55" s="134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28"/>
    </row>
    <row r="56" spans="1:35" s="127" customFormat="1" ht="12.75" customHeight="1">
      <c r="A56" s="221" t="s">
        <v>752</v>
      </c>
      <c r="B56" s="221"/>
      <c r="C56" s="221" t="s">
        <v>784</v>
      </c>
      <c r="D56" s="222">
        <v>0</v>
      </c>
      <c r="E56" s="194"/>
      <c r="F56" s="133"/>
      <c r="G56" s="134"/>
      <c r="H56" s="185"/>
      <c r="I56" s="185"/>
      <c r="J56" s="134"/>
      <c r="L56" s="188"/>
      <c r="M56" s="134"/>
      <c r="N56" s="134"/>
      <c r="O56" s="134"/>
      <c r="P56" s="134"/>
      <c r="Q56" s="134"/>
      <c r="R56" s="134"/>
      <c r="S56" s="134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28"/>
    </row>
    <row r="57" spans="1:35" s="127" customFormat="1" ht="12.75" customHeight="1">
      <c r="A57" s="221" t="s">
        <v>753</v>
      </c>
      <c r="B57" s="221"/>
      <c r="C57" s="221" t="s">
        <v>785</v>
      </c>
      <c r="D57" s="222">
        <v>0</v>
      </c>
      <c r="E57" s="194"/>
      <c r="F57" s="133"/>
      <c r="G57" s="134"/>
      <c r="H57" s="185"/>
      <c r="I57" s="185"/>
      <c r="J57" s="134"/>
      <c r="L57" s="188"/>
      <c r="M57" s="134"/>
      <c r="N57" s="134"/>
      <c r="O57" s="134"/>
      <c r="P57" s="134"/>
      <c r="Q57" s="134"/>
      <c r="R57" s="134"/>
      <c r="S57" s="134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28"/>
    </row>
    <row r="58" spans="1:35" s="127" customFormat="1" ht="12.75" customHeight="1">
      <c r="A58" s="221"/>
      <c r="B58" s="221"/>
      <c r="C58" s="221"/>
      <c r="D58" s="222"/>
      <c r="E58" s="194"/>
      <c r="F58" s="133"/>
      <c r="G58" s="134"/>
      <c r="H58" s="185"/>
      <c r="I58" s="185"/>
      <c r="J58" s="134"/>
      <c r="L58" s="188"/>
      <c r="M58" s="134"/>
      <c r="N58" s="134"/>
      <c r="O58" s="134"/>
      <c r="P58" s="134"/>
      <c r="Q58" s="134"/>
      <c r="R58" s="134"/>
      <c r="S58" s="134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28"/>
    </row>
    <row r="59" spans="1:35" s="127" customFormat="1" ht="12.75" customHeight="1">
      <c r="A59" s="221" t="s">
        <v>722</v>
      </c>
      <c r="B59" s="221" t="s">
        <v>722</v>
      </c>
      <c r="C59" s="221" t="s">
        <v>723</v>
      </c>
      <c r="D59" s="222">
        <f>SUM(D51:D57)</f>
        <v>100000</v>
      </c>
      <c r="E59" s="194"/>
      <c r="F59" s="133"/>
      <c r="G59" s="134"/>
      <c r="H59" s="185"/>
      <c r="I59" s="185"/>
      <c r="J59" s="134"/>
      <c r="L59" s="188"/>
      <c r="M59" s="134"/>
      <c r="N59" s="134"/>
      <c r="O59" s="134"/>
      <c r="P59" s="134"/>
      <c r="Q59" s="134"/>
      <c r="R59" s="134"/>
      <c r="S59" s="134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28"/>
    </row>
    <row r="60" spans="1:35" s="127" customFormat="1" ht="12.75" customHeight="1">
      <c r="A60" s="221"/>
      <c r="B60" s="221"/>
      <c r="C60" s="221"/>
      <c r="D60" s="222"/>
      <c r="E60" s="194"/>
      <c r="F60" s="133"/>
      <c r="G60" s="134"/>
      <c r="H60" s="185"/>
      <c r="I60" s="185"/>
      <c r="J60" s="134"/>
      <c r="L60" s="188"/>
      <c r="M60" s="134"/>
      <c r="N60" s="134"/>
      <c r="O60" s="134"/>
      <c r="P60" s="134"/>
      <c r="Q60" s="134"/>
      <c r="R60" s="134"/>
      <c r="S60" s="134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28"/>
    </row>
    <row r="61" spans="1:35" s="127" customFormat="1" ht="12.75" customHeight="1">
      <c r="A61" s="221" t="s">
        <v>754</v>
      </c>
      <c r="B61" s="221" t="s">
        <v>754</v>
      </c>
      <c r="C61" s="221" t="s">
        <v>786</v>
      </c>
      <c r="D61" s="222">
        <v>0</v>
      </c>
      <c r="E61" s="194"/>
      <c r="F61" s="133"/>
      <c r="G61" s="134"/>
      <c r="H61" s="185"/>
      <c r="I61" s="185"/>
      <c r="J61" s="134"/>
      <c r="L61" s="188"/>
      <c r="M61" s="134"/>
      <c r="N61" s="134"/>
      <c r="O61" s="134"/>
      <c r="P61" s="134"/>
      <c r="Q61" s="134"/>
      <c r="R61" s="134"/>
      <c r="S61" s="134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28"/>
    </row>
    <row r="62" spans="1:35" s="127" customFormat="1" ht="12.75" customHeight="1">
      <c r="A62" s="221" t="s">
        <v>755</v>
      </c>
      <c r="B62" s="221" t="s">
        <v>755</v>
      </c>
      <c r="C62" s="221" t="s">
        <v>787</v>
      </c>
      <c r="D62" s="222">
        <v>0</v>
      </c>
      <c r="E62" s="194"/>
      <c r="F62" s="133"/>
      <c r="G62" s="134"/>
      <c r="H62" s="185"/>
      <c r="I62" s="185"/>
      <c r="J62" s="134"/>
      <c r="L62" s="188"/>
      <c r="M62" s="134"/>
      <c r="N62" s="134"/>
      <c r="O62" s="134"/>
      <c r="P62" s="134"/>
      <c r="Q62" s="134"/>
      <c r="R62" s="134"/>
      <c r="S62" s="134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28"/>
    </row>
    <row r="63" spans="1:35" s="127" customFormat="1" ht="12.75" customHeight="1">
      <c r="A63" s="221" t="s">
        <v>756</v>
      </c>
      <c r="B63" s="221" t="s">
        <v>756</v>
      </c>
      <c r="C63" s="221" t="s">
        <v>788</v>
      </c>
      <c r="D63" s="222">
        <v>0</v>
      </c>
      <c r="E63" s="194"/>
      <c r="F63" s="133"/>
      <c r="G63" s="134"/>
      <c r="H63" s="185"/>
      <c r="I63" s="185"/>
      <c r="J63" s="134"/>
      <c r="L63" s="188"/>
      <c r="M63" s="134"/>
      <c r="N63" s="134"/>
      <c r="O63" s="134"/>
      <c r="P63" s="134"/>
      <c r="Q63" s="134"/>
      <c r="R63" s="134"/>
      <c r="S63" s="134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28"/>
    </row>
    <row r="64" spans="1:35" s="127" customFormat="1" ht="12.75" customHeight="1">
      <c r="A64" s="221" t="s">
        <v>757</v>
      </c>
      <c r="B64" s="221" t="s">
        <v>757</v>
      </c>
      <c r="C64" s="221" t="s">
        <v>789</v>
      </c>
      <c r="D64" s="222">
        <v>0</v>
      </c>
      <c r="E64" s="194"/>
      <c r="F64" s="133"/>
      <c r="G64" s="134"/>
      <c r="H64" s="185"/>
      <c r="I64" s="185"/>
      <c r="J64" s="134"/>
      <c r="L64" s="188"/>
      <c r="M64" s="134"/>
      <c r="N64" s="134"/>
      <c r="O64" s="134"/>
      <c r="P64" s="134"/>
      <c r="Q64" s="134"/>
      <c r="R64" s="134"/>
      <c r="S64" s="134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28"/>
    </row>
    <row r="65" spans="1:35" s="127" customFormat="1" ht="12.75" customHeight="1">
      <c r="A65" s="221" t="s">
        <v>758</v>
      </c>
      <c r="B65" s="221" t="s">
        <v>758</v>
      </c>
      <c r="C65" s="221" t="s">
        <v>790</v>
      </c>
      <c r="D65" s="222">
        <v>0</v>
      </c>
      <c r="E65" s="194"/>
      <c r="F65" s="133"/>
      <c r="G65" s="134"/>
      <c r="H65" s="134"/>
      <c r="I65" s="134"/>
      <c r="J65" s="134"/>
      <c r="K65" s="135"/>
      <c r="L65" s="134"/>
      <c r="M65" s="134"/>
      <c r="N65" s="134"/>
      <c r="O65" s="134"/>
      <c r="P65" s="134"/>
      <c r="Q65" s="134"/>
      <c r="R65" s="134"/>
      <c r="S65" s="134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28"/>
    </row>
    <row r="66" spans="1:35" s="118" customFormat="1" ht="14.25" customHeight="1">
      <c r="A66" s="221" t="s">
        <v>759</v>
      </c>
      <c r="B66" s="221" t="s">
        <v>759</v>
      </c>
      <c r="C66" s="221" t="s">
        <v>791</v>
      </c>
      <c r="D66" s="222">
        <v>0</v>
      </c>
      <c r="E66" s="195"/>
      <c r="F66" s="133"/>
      <c r="G66" s="133"/>
      <c r="H66" s="185"/>
      <c r="I66" s="185"/>
      <c r="J66" s="134"/>
      <c r="K66" s="135"/>
      <c r="L66" s="134"/>
      <c r="M66" s="134"/>
      <c r="N66" s="134"/>
      <c r="O66" s="134"/>
      <c r="P66" s="134"/>
      <c r="Q66" s="134"/>
      <c r="R66" s="134"/>
      <c r="S66" s="134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</row>
    <row r="67" spans="1:35" s="118" customFormat="1" ht="13.5" customHeight="1">
      <c r="A67" s="221" t="s">
        <v>760</v>
      </c>
      <c r="B67" s="221" t="s">
        <v>760</v>
      </c>
      <c r="C67" s="221" t="s">
        <v>792</v>
      </c>
      <c r="D67" s="222">
        <v>50000</v>
      </c>
      <c r="E67" s="195"/>
      <c r="F67" s="133" t="s">
        <v>339</v>
      </c>
      <c r="G67" s="133"/>
      <c r="H67" s="185">
        <v>40634</v>
      </c>
      <c r="I67" s="185">
        <v>40664</v>
      </c>
      <c r="J67" s="134" t="s">
        <v>890</v>
      </c>
      <c r="K67" s="134"/>
      <c r="L67" s="134" t="s">
        <v>724</v>
      </c>
      <c r="M67" s="134"/>
      <c r="N67" s="134"/>
      <c r="O67" s="134"/>
      <c r="P67" s="134" t="s">
        <v>891</v>
      </c>
      <c r="Q67" s="134"/>
      <c r="R67" s="134"/>
      <c r="S67" s="134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</row>
    <row r="68" spans="1:35" s="118" customFormat="1" ht="13.5" customHeight="1">
      <c r="A68" s="221"/>
      <c r="B68" s="221"/>
      <c r="C68" s="221"/>
      <c r="D68" s="222"/>
      <c r="E68" s="195"/>
      <c r="F68" s="133"/>
      <c r="G68" s="133"/>
      <c r="H68" s="185"/>
      <c r="I68" s="185"/>
      <c r="J68" s="134"/>
      <c r="K68" s="135"/>
      <c r="L68" s="134"/>
      <c r="M68" s="134"/>
      <c r="N68" s="134"/>
      <c r="O68" s="134"/>
      <c r="P68" s="134"/>
      <c r="Q68" s="134"/>
      <c r="R68" s="134"/>
      <c r="S68" s="134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</row>
    <row r="69" spans="1:35" s="118" customFormat="1" ht="14.25" customHeight="1">
      <c r="A69" s="221" t="s">
        <v>761</v>
      </c>
      <c r="B69" s="221" t="s">
        <v>761</v>
      </c>
      <c r="C69" s="221" t="s">
        <v>793</v>
      </c>
      <c r="D69" s="222">
        <f>SUM(D61:D67)</f>
        <v>50000</v>
      </c>
      <c r="E69" s="195"/>
      <c r="F69" s="133"/>
      <c r="G69" s="133"/>
      <c r="H69" s="185"/>
      <c r="I69" s="185"/>
      <c r="J69" s="134"/>
      <c r="K69" s="135"/>
      <c r="L69" s="134"/>
      <c r="M69" s="134"/>
      <c r="N69" s="134"/>
      <c r="O69" s="134"/>
      <c r="P69" s="134"/>
      <c r="Q69" s="134"/>
      <c r="R69" s="134"/>
      <c r="S69" s="134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</row>
    <row r="70" spans="1:35" s="118" customFormat="1" ht="14.25" customHeight="1">
      <c r="A70" s="221"/>
      <c r="B70" s="221"/>
      <c r="C70" s="221"/>
      <c r="D70" s="222"/>
      <c r="E70" s="195"/>
      <c r="F70" s="133"/>
      <c r="G70" s="133"/>
      <c r="H70" s="185"/>
      <c r="I70" s="185"/>
      <c r="J70" s="134"/>
      <c r="K70" s="135"/>
      <c r="L70" s="134"/>
      <c r="M70" s="134"/>
      <c r="N70" s="134"/>
      <c r="O70" s="134"/>
      <c r="P70" s="134"/>
      <c r="Q70" s="134"/>
      <c r="R70" s="134"/>
      <c r="S70" s="134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</row>
    <row r="71" spans="1:35" s="118" customFormat="1" ht="12.75" customHeight="1">
      <c r="A71" s="221" t="s">
        <v>762</v>
      </c>
      <c r="B71" s="221" t="s">
        <v>762</v>
      </c>
      <c r="C71" s="221" t="s">
        <v>794</v>
      </c>
      <c r="D71" s="222">
        <v>0</v>
      </c>
      <c r="E71" s="195"/>
      <c r="F71" s="133"/>
      <c r="G71" s="133"/>
      <c r="H71" s="185"/>
      <c r="I71" s="185"/>
      <c r="J71" s="134"/>
      <c r="K71" s="135"/>
      <c r="L71" s="134"/>
      <c r="M71" s="134"/>
      <c r="N71" s="134"/>
      <c r="O71" s="134"/>
      <c r="P71" s="134"/>
      <c r="Q71" s="134"/>
      <c r="R71" s="134"/>
      <c r="S71" s="134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</row>
    <row r="72" spans="1:35" s="118" customFormat="1" ht="12.75" customHeight="1">
      <c r="A72" s="221" t="s">
        <v>763</v>
      </c>
      <c r="B72" s="221" t="s">
        <v>763</v>
      </c>
      <c r="C72" s="221" t="s">
        <v>795</v>
      </c>
      <c r="D72" s="222">
        <v>0</v>
      </c>
      <c r="E72" s="195"/>
      <c r="F72" s="133"/>
      <c r="G72" s="133"/>
      <c r="H72" s="185"/>
      <c r="I72" s="185"/>
      <c r="J72" s="134"/>
      <c r="K72" s="135"/>
      <c r="L72" s="134"/>
      <c r="M72" s="134"/>
      <c r="N72" s="134"/>
      <c r="O72" s="134"/>
      <c r="P72" s="134"/>
      <c r="Q72" s="134"/>
      <c r="R72" s="134"/>
      <c r="S72" s="134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</row>
    <row r="73" spans="1:35" s="118" customFormat="1" ht="12.75" customHeight="1">
      <c r="A73" s="221" t="s">
        <v>764</v>
      </c>
      <c r="B73" s="221" t="s">
        <v>764</v>
      </c>
      <c r="C73" s="221" t="s">
        <v>796</v>
      </c>
      <c r="D73" s="222">
        <v>0</v>
      </c>
      <c r="E73" s="195"/>
      <c r="F73" s="133"/>
      <c r="G73" s="134"/>
      <c r="H73" s="134"/>
      <c r="I73" s="134"/>
      <c r="J73" s="134"/>
      <c r="K73" s="135"/>
      <c r="L73" s="134"/>
      <c r="M73" s="134"/>
      <c r="N73" s="134"/>
      <c r="O73" s="134"/>
      <c r="P73" s="134"/>
      <c r="Q73" s="134"/>
      <c r="R73" s="134"/>
      <c r="S73" s="134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</row>
    <row r="74" spans="1:35" s="118" customFormat="1" ht="12.75" customHeight="1">
      <c r="A74" s="221" t="s">
        <v>765</v>
      </c>
      <c r="B74" s="221" t="s">
        <v>765</v>
      </c>
      <c r="C74" s="221" t="s">
        <v>797</v>
      </c>
      <c r="D74" s="222">
        <v>0</v>
      </c>
      <c r="E74" s="195"/>
      <c r="F74" s="133"/>
      <c r="G74" s="134"/>
      <c r="H74" s="134"/>
      <c r="I74" s="134"/>
      <c r="J74" s="134"/>
      <c r="K74" s="135"/>
      <c r="L74" s="134"/>
      <c r="M74" s="134"/>
      <c r="N74" s="134"/>
      <c r="O74" s="134"/>
      <c r="P74" s="134"/>
      <c r="Q74" s="134"/>
      <c r="R74" s="134"/>
      <c r="S74" s="134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</row>
    <row r="75" spans="1:35" s="118" customFormat="1" ht="12.75" customHeight="1">
      <c r="A75" s="221" t="s">
        <v>766</v>
      </c>
      <c r="B75" s="221" t="s">
        <v>766</v>
      </c>
      <c r="C75" s="221" t="s">
        <v>798</v>
      </c>
      <c r="D75" s="222">
        <v>0</v>
      </c>
      <c r="E75" s="195"/>
      <c r="F75" s="133"/>
      <c r="G75" s="134"/>
      <c r="H75" s="134"/>
      <c r="I75" s="134"/>
      <c r="J75" s="134"/>
      <c r="K75" s="135"/>
      <c r="L75" s="134"/>
      <c r="M75" s="134"/>
      <c r="N75" s="134"/>
      <c r="O75" s="134"/>
      <c r="P75" s="134"/>
      <c r="Q75" s="134"/>
      <c r="R75" s="134"/>
      <c r="S75" s="134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</row>
    <row r="76" spans="1:35" s="118" customFormat="1" ht="12.75" customHeight="1">
      <c r="A76" s="221" t="s">
        <v>767</v>
      </c>
      <c r="B76" s="221" t="s">
        <v>767</v>
      </c>
      <c r="C76" s="221" t="s">
        <v>799</v>
      </c>
      <c r="D76" s="222">
        <v>0</v>
      </c>
      <c r="E76" s="195"/>
      <c r="F76" s="133"/>
      <c r="G76" s="134"/>
      <c r="H76" s="185"/>
      <c r="I76" s="185"/>
      <c r="J76" s="134"/>
      <c r="K76" s="135"/>
      <c r="L76" s="134"/>
      <c r="M76" s="134"/>
      <c r="N76" s="134"/>
      <c r="O76" s="134"/>
      <c r="P76" s="134"/>
      <c r="Q76" s="134"/>
      <c r="R76" s="134"/>
      <c r="S76" s="134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</row>
    <row r="77" spans="1:35" s="118" customFormat="1" ht="12.75" customHeight="1">
      <c r="A77" s="221" t="s">
        <v>768</v>
      </c>
      <c r="B77" s="221" t="s">
        <v>768</v>
      </c>
      <c r="C77" s="221" t="s">
        <v>800</v>
      </c>
      <c r="D77" s="222">
        <v>0</v>
      </c>
      <c r="E77" s="195"/>
      <c r="F77" s="133"/>
      <c r="G77" s="134"/>
      <c r="H77" s="185"/>
      <c r="I77" s="185"/>
      <c r="J77" s="134"/>
      <c r="K77" s="135"/>
      <c r="L77" s="134"/>
      <c r="M77" s="134"/>
      <c r="N77" s="134"/>
      <c r="O77" s="134"/>
      <c r="P77" s="134"/>
      <c r="Q77" s="134"/>
      <c r="R77" s="134"/>
      <c r="S77" s="134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</row>
    <row r="78" spans="1:35" s="118" customFormat="1" ht="12.75" customHeight="1">
      <c r="A78" s="221"/>
      <c r="B78" s="221"/>
      <c r="C78" s="221"/>
      <c r="D78" s="222"/>
      <c r="E78" s="195"/>
      <c r="F78" s="133"/>
      <c r="G78" s="134"/>
      <c r="H78" s="185"/>
      <c r="I78" s="185"/>
      <c r="J78" s="134"/>
      <c r="K78" s="135"/>
      <c r="L78" s="134"/>
      <c r="M78" s="134"/>
      <c r="N78" s="134"/>
      <c r="O78" s="134"/>
      <c r="P78" s="134"/>
      <c r="Q78" s="134"/>
      <c r="R78" s="134"/>
      <c r="S78" s="134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</row>
    <row r="79" spans="1:35" s="118" customFormat="1" ht="12.75" customHeight="1">
      <c r="A79" s="221" t="s">
        <v>769</v>
      </c>
      <c r="B79" s="221" t="s">
        <v>769</v>
      </c>
      <c r="C79" s="221" t="s">
        <v>801</v>
      </c>
      <c r="D79" s="222">
        <v>0</v>
      </c>
      <c r="E79" s="195"/>
      <c r="F79" s="133"/>
      <c r="G79" s="134"/>
      <c r="H79" s="185"/>
      <c r="I79" s="185"/>
      <c r="J79" s="134"/>
      <c r="K79" s="135"/>
      <c r="L79" s="134"/>
      <c r="M79" s="134"/>
      <c r="N79" s="134"/>
      <c r="O79" s="134"/>
      <c r="P79" s="134"/>
      <c r="Q79" s="134"/>
      <c r="R79" s="134"/>
      <c r="S79" s="134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</row>
    <row r="80" spans="1:35" s="118" customFormat="1" ht="12.75" customHeight="1">
      <c r="A80" s="221"/>
      <c r="B80" s="221"/>
      <c r="C80" s="221"/>
      <c r="D80" s="222"/>
      <c r="E80" s="195"/>
      <c r="F80" s="133"/>
      <c r="G80" s="134"/>
      <c r="H80" s="185"/>
      <c r="I80" s="185"/>
      <c r="J80" s="134"/>
      <c r="K80" s="135"/>
      <c r="L80" s="134"/>
      <c r="M80" s="134"/>
      <c r="N80" s="134"/>
      <c r="O80" s="134"/>
      <c r="P80" s="134"/>
      <c r="Q80" s="134"/>
      <c r="R80" s="134"/>
      <c r="S80" s="134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</row>
    <row r="81" spans="1:35" s="127" customFormat="1" ht="12.75" customHeight="1">
      <c r="A81" s="221" t="s">
        <v>770</v>
      </c>
      <c r="B81" s="221" t="s">
        <v>777</v>
      </c>
      <c r="C81" s="221" t="s">
        <v>802</v>
      </c>
      <c r="D81" s="222">
        <v>61000</v>
      </c>
      <c r="E81" s="194"/>
      <c r="F81" s="133" t="s">
        <v>339</v>
      </c>
      <c r="G81" s="133"/>
      <c r="H81" s="185">
        <v>40634</v>
      </c>
      <c r="I81" s="185">
        <v>40848</v>
      </c>
      <c r="J81" s="134" t="s">
        <v>890</v>
      </c>
      <c r="K81" s="135"/>
      <c r="L81" s="134" t="s">
        <v>724</v>
      </c>
      <c r="M81" s="134"/>
      <c r="N81" s="134"/>
      <c r="O81" s="134"/>
      <c r="P81" s="134" t="s">
        <v>884</v>
      </c>
      <c r="Q81" s="134"/>
      <c r="R81" s="134"/>
      <c r="S81" s="134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28"/>
    </row>
    <row r="82" spans="1:35" s="118" customFormat="1" ht="15.75">
      <c r="A82" s="221" t="s">
        <v>771</v>
      </c>
      <c r="B82" s="221"/>
      <c r="C82" s="221" t="s">
        <v>803</v>
      </c>
      <c r="D82" s="222">
        <v>80000</v>
      </c>
      <c r="E82" s="195"/>
      <c r="F82" s="133"/>
      <c r="G82" s="133" t="s">
        <v>724</v>
      </c>
      <c r="H82" s="185" t="s">
        <v>884</v>
      </c>
      <c r="I82" s="185" t="s">
        <v>884</v>
      </c>
      <c r="J82" s="134" t="s">
        <v>876</v>
      </c>
      <c r="K82" s="135"/>
      <c r="L82" s="134"/>
      <c r="M82" s="134"/>
      <c r="N82" s="134" t="s">
        <v>724</v>
      </c>
      <c r="O82" s="134" t="s">
        <v>724</v>
      </c>
      <c r="P82" s="134" t="s">
        <v>884</v>
      </c>
      <c r="Q82" s="134"/>
      <c r="R82" s="134"/>
      <c r="S82" s="134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29"/>
    </row>
    <row r="83" spans="1:35" s="127" customFormat="1" ht="12.75" customHeight="1">
      <c r="A83" s="221" t="s">
        <v>772</v>
      </c>
      <c r="B83" s="221"/>
      <c r="C83" s="221" t="s">
        <v>804</v>
      </c>
      <c r="D83" s="222">
        <v>5008380</v>
      </c>
      <c r="E83" s="194"/>
      <c r="F83" s="143"/>
      <c r="G83" s="133" t="s">
        <v>724</v>
      </c>
      <c r="H83" s="185">
        <v>40909</v>
      </c>
      <c r="I83" s="185">
        <v>41395</v>
      </c>
      <c r="J83" s="134" t="s">
        <v>875</v>
      </c>
      <c r="K83" s="135"/>
      <c r="L83" s="134"/>
      <c r="M83" s="134"/>
      <c r="N83" s="134" t="s">
        <v>724</v>
      </c>
      <c r="O83" s="134" t="s">
        <v>724</v>
      </c>
      <c r="P83" s="134"/>
      <c r="Q83" s="134" t="s">
        <v>724</v>
      </c>
      <c r="R83" s="134"/>
      <c r="S83" s="134" t="s">
        <v>724</v>
      </c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28"/>
    </row>
    <row r="84" spans="1:34" ht="12.75" customHeight="1">
      <c r="A84" s="201"/>
      <c r="B84" s="157"/>
      <c r="C84" s="146"/>
      <c r="D84" s="174"/>
      <c r="E84" s="19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5" ht="12.75" customHeight="1">
      <c r="A85" s="200" t="s">
        <v>44</v>
      </c>
      <c r="B85" s="157"/>
      <c r="C85" s="145" t="s">
        <v>45</v>
      </c>
      <c r="D85" s="175">
        <f>SUM(D83,D82,D81,D69,D59,D49)</f>
        <v>5488898</v>
      </c>
      <c r="E85" s="19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4" ht="12.75" customHeight="1">
      <c r="A86" s="201"/>
      <c r="B86" s="157"/>
      <c r="C86" s="146"/>
      <c r="D86" s="174"/>
      <c r="E86" s="19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5" ht="12.75" customHeight="1">
      <c r="A87" s="200" t="s">
        <v>44</v>
      </c>
      <c r="B87" s="157"/>
      <c r="C87" s="145" t="s">
        <v>47</v>
      </c>
      <c r="D87" s="174"/>
      <c r="E87" s="19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4" ht="12.75" customHeight="1">
      <c r="A88" s="201"/>
      <c r="B88" s="157"/>
      <c r="C88" s="146"/>
      <c r="D88" s="174"/>
      <c r="E88" s="19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6.5" customHeight="1">
      <c r="A89" s="201"/>
      <c r="B89" s="157"/>
      <c r="C89" s="145" t="s">
        <v>48</v>
      </c>
      <c r="D89" s="174"/>
      <c r="E89" s="19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6.5" customHeight="1">
      <c r="A90" s="221" t="s">
        <v>805</v>
      </c>
      <c r="B90" s="221" t="s">
        <v>806</v>
      </c>
      <c r="C90" s="221" t="s">
        <v>807</v>
      </c>
      <c r="D90" s="222">
        <v>400000</v>
      </c>
      <c r="E90" s="193"/>
      <c r="F90" s="133" t="s">
        <v>347</v>
      </c>
      <c r="H90" s="185" t="s">
        <v>884</v>
      </c>
      <c r="I90" s="185" t="s">
        <v>884</v>
      </c>
      <c r="J90" s="134" t="s">
        <v>877</v>
      </c>
      <c r="N90" s="134" t="s">
        <v>724</v>
      </c>
      <c r="O90" s="134" t="s">
        <v>724</v>
      </c>
      <c r="P90" s="134" t="s">
        <v>884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5" s="127" customFormat="1" ht="12.75" customHeight="1">
      <c r="A91" s="208"/>
      <c r="B91" s="217"/>
      <c r="C91" s="198"/>
      <c r="D91" s="176"/>
      <c r="E91" s="194"/>
      <c r="F91" s="133"/>
      <c r="G91" s="134"/>
      <c r="H91" s="186"/>
      <c r="I91" s="186"/>
      <c r="J91" s="134"/>
      <c r="K91" s="135"/>
      <c r="L91" s="134"/>
      <c r="M91" s="134"/>
      <c r="N91" s="134"/>
      <c r="O91" s="134"/>
      <c r="P91" s="134"/>
      <c r="Q91" s="134"/>
      <c r="R91" s="134"/>
      <c r="S91" s="134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28"/>
    </row>
    <row r="92" spans="1:35" ht="12.75" customHeight="1">
      <c r="A92" s="200" t="s">
        <v>50</v>
      </c>
      <c r="B92" s="157"/>
      <c r="C92" s="145" t="s">
        <v>51</v>
      </c>
      <c r="D92" s="175">
        <f>SUM(D90:D91)</f>
        <v>400000</v>
      </c>
      <c r="E92" s="193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 customHeight="1">
      <c r="A93" s="200"/>
      <c r="B93" s="157"/>
      <c r="C93" s="145"/>
      <c r="D93" s="174"/>
      <c r="E93" s="1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 customHeight="1">
      <c r="A94" s="200"/>
      <c r="B94" s="157"/>
      <c r="C94" s="166" t="s">
        <v>869</v>
      </c>
      <c r="D94" s="175">
        <f>SUM(D92,D85)</f>
        <v>5888898</v>
      </c>
      <c r="E94" s="193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4" ht="12.75" customHeight="1">
      <c r="A95" s="201"/>
      <c r="B95" s="157"/>
      <c r="C95" s="146"/>
      <c r="D95" s="174"/>
      <c r="E95" s="193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2.75" customHeight="1">
      <c r="A96" s="201"/>
      <c r="B96" s="157"/>
      <c r="C96" s="145" t="s">
        <v>52</v>
      </c>
      <c r="D96" s="174"/>
      <c r="E96" s="193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2.75" customHeight="1">
      <c r="A97" s="201"/>
      <c r="B97" s="157"/>
      <c r="C97" s="146"/>
      <c r="D97" s="174"/>
      <c r="E97" s="193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2.75" customHeight="1">
      <c r="A98" s="201"/>
      <c r="B98" s="157"/>
      <c r="C98" s="145" t="s">
        <v>53</v>
      </c>
      <c r="D98" s="174"/>
      <c r="E98" s="193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5" ht="12.75" customHeight="1">
      <c r="A99" s="206"/>
      <c r="B99" s="216"/>
      <c r="C99" s="154"/>
      <c r="D99" s="174"/>
      <c r="E99" s="193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 customHeight="1">
      <c r="A100" s="200" t="s">
        <v>56</v>
      </c>
      <c r="B100" s="157"/>
      <c r="C100" s="145" t="s">
        <v>57</v>
      </c>
      <c r="D100" s="174"/>
      <c r="E100" s="193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4" ht="12.75" customHeight="1">
      <c r="A101" s="201"/>
      <c r="B101" s="157"/>
      <c r="C101" s="146"/>
      <c r="D101" s="174"/>
      <c r="E101" s="193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2.75" customHeight="1">
      <c r="A102" s="201"/>
      <c r="B102" s="157"/>
      <c r="C102" s="145" t="s">
        <v>58</v>
      </c>
      <c r="D102" s="174"/>
      <c r="E102" s="193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5" ht="12.75" customHeight="1">
      <c r="A103" s="144" t="s">
        <v>59</v>
      </c>
      <c r="B103" s="216"/>
      <c r="C103" s="154"/>
      <c r="D103" s="174"/>
      <c r="E103" s="19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 customHeight="1">
      <c r="A104" s="200" t="s">
        <v>60</v>
      </c>
      <c r="B104" s="157"/>
      <c r="C104" s="145" t="s">
        <v>61</v>
      </c>
      <c r="D104" s="174"/>
      <c r="E104" s="193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4" ht="12.75" customHeight="1">
      <c r="A105" s="201"/>
      <c r="B105" s="157"/>
      <c r="C105" s="146"/>
      <c r="D105" s="174"/>
      <c r="E105" s="193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2.75" customHeight="1">
      <c r="A106" s="201"/>
      <c r="B106" s="157"/>
      <c r="C106" s="145" t="s">
        <v>62</v>
      </c>
      <c r="D106" s="174"/>
      <c r="E106" s="193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2.75" customHeight="1">
      <c r="A107" s="207"/>
      <c r="B107" s="157"/>
      <c r="C107" s="146"/>
      <c r="D107" s="174"/>
      <c r="E107" s="19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5" ht="12.75" customHeight="1">
      <c r="A108" s="200" t="s">
        <v>63</v>
      </c>
      <c r="B108" s="157"/>
      <c r="C108" s="145" t="s">
        <v>64</v>
      </c>
      <c r="D108" s="174"/>
      <c r="E108" s="19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4" ht="12.75" customHeight="1">
      <c r="A109" s="201"/>
      <c r="B109" s="157"/>
      <c r="C109" s="146"/>
      <c r="D109" s="174"/>
      <c r="E109" s="19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2.75" customHeight="1">
      <c r="A110" s="201"/>
      <c r="B110" s="157"/>
      <c r="C110" s="166" t="s">
        <v>870</v>
      </c>
      <c r="D110" s="174"/>
      <c r="E110" s="19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75" customHeight="1">
      <c r="A111" s="201"/>
      <c r="B111" s="157"/>
      <c r="C111" s="146"/>
      <c r="D111" s="174"/>
      <c r="E111" s="19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75" customHeight="1">
      <c r="A112" s="201"/>
      <c r="B112" s="157"/>
      <c r="C112" s="145" t="s">
        <v>65</v>
      </c>
      <c r="D112" s="174"/>
      <c r="E112" s="19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2.75" customHeight="1">
      <c r="A113" s="201"/>
      <c r="B113" s="157"/>
      <c r="C113" s="146"/>
      <c r="D113" s="174"/>
      <c r="E113" s="19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2.75" customHeight="1">
      <c r="A114" s="201"/>
      <c r="B114" s="157"/>
      <c r="C114" s="145" t="s">
        <v>66</v>
      </c>
      <c r="D114" s="174"/>
      <c r="E114" s="19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5" ht="12.75" customHeight="1">
      <c r="A115" s="221" t="s">
        <v>808</v>
      </c>
      <c r="B115" s="221" t="s">
        <v>811</v>
      </c>
      <c r="C115" s="221" t="s">
        <v>813</v>
      </c>
      <c r="D115" s="222">
        <v>459000</v>
      </c>
      <c r="E115" s="195"/>
      <c r="G115" s="134" t="s">
        <v>724</v>
      </c>
      <c r="H115" s="185">
        <v>40725</v>
      </c>
      <c r="I115" s="185">
        <v>40848</v>
      </c>
      <c r="J115" s="134" t="s">
        <v>875</v>
      </c>
      <c r="M115" s="134" t="s">
        <v>724</v>
      </c>
      <c r="O115" s="134" t="s">
        <v>724</v>
      </c>
      <c r="P115" s="134" t="s">
        <v>724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118" customFormat="1" ht="12.75" customHeight="1">
      <c r="A116" s="221" t="s">
        <v>809</v>
      </c>
      <c r="B116" s="221" t="s">
        <v>812</v>
      </c>
      <c r="C116" s="221" t="s">
        <v>814</v>
      </c>
      <c r="D116" s="222">
        <v>83000</v>
      </c>
      <c r="E116" s="195"/>
      <c r="F116" s="133"/>
      <c r="G116" s="134" t="s">
        <v>724</v>
      </c>
      <c r="H116" s="185">
        <v>40725</v>
      </c>
      <c r="I116" s="185">
        <v>40848</v>
      </c>
      <c r="J116" s="134" t="s">
        <v>878</v>
      </c>
      <c r="K116" s="135"/>
      <c r="L116" s="134"/>
      <c r="M116" s="134"/>
      <c r="N116" s="134" t="s">
        <v>724</v>
      </c>
      <c r="O116" s="134" t="s">
        <v>724</v>
      </c>
      <c r="P116" s="134" t="s">
        <v>724</v>
      </c>
      <c r="Q116" s="134"/>
      <c r="R116" s="134"/>
      <c r="S116" s="134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</row>
    <row r="117" spans="1:35" s="126" customFormat="1" ht="12.75" customHeight="1">
      <c r="A117" s="221" t="s">
        <v>810</v>
      </c>
      <c r="B117" s="221"/>
      <c r="C117" s="221" t="s">
        <v>815</v>
      </c>
      <c r="D117" s="222">
        <f>90000-90000</f>
        <v>0</v>
      </c>
      <c r="E117" s="194"/>
      <c r="F117" s="133"/>
      <c r="G117" s="134"/>
      <c r="H117" s="185"/>
      <c r="I117" s="185"/>
      <c r="J117" s="134"/>
      <c r="K117" s="135"/>
      <c r="L117" s="134"/>
      <c r="M117" s="134"/>
      <c r="N117" s="134"/>
      <c r="O117" s="134"/>
      <c r="P117" s="134"/>
      <c r="Q117" s="134"/>
      <c r="R117" s="134"/>
      <c r="S117" s="134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28"/>
    </row>
    <row r="118" spans="1:35" s="126" customFormat="1" ht="12.75" customHeight="1">
      <c r="A118" s="208"/>
      <c r="B118" s="217"/>
      <c r="C118" s="198"/>
      <c r="D118" s="176"/>
      <c r="E118" s="194"/>
      <c r="F118" s="133"/>
      <c r="G118" s="134"/>
      <c r="H118" s="185"/>
      <c r="I118" s="185"/>
      <c r="J118" s="134"/>
      <c r="K118" s="135"/>
      <c r="L118" s="134"/>
      <c r="M118" s="134"/>
      <c r="N118" s="134"/>
      <c r="O118" s="134"/>
      <c r="P118" s="134"/>
      <c r="Q118" s="134"/>
      <c r="R118" s="134"/>
      <c r="S118" s="134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28"/>
    </row>
    <row r="119" spans="1:35" ht="12.75" customHeight="1">
      <c r="A119" s="223" t="s">
        <v>874</v>
      </c>
      <c r="B119" s="157"/>
      <c r="C119" s="145" t="s">
        <v>70</v>
      </c>
      <c r="D119" s="175">
        <f>SUM(D115:D118)</f>
        <v>542000</v>
      </c>
      <c r="E119" s="19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4" ht="12.75" customHeight="1">
      <c r="A120" s="203"/>
      <c r="B120" s="157"/>
      <c r="C120" s="146"/>
      <c r="D120" s="174"/>
      <c r="E120" s="19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2.75" customHeight="1">
      <c r="A121" s="201"/>
      <c r="B121" s="157"/>
      <c r="C121" s="145" t="s">
        <v>71</v>
      </c>
      <c r="D121" s="174"/>
      <c r="E121" s="193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5" ht="12.75" customHeight="1">
      <c r="A122" s="203"/>
      <c r="B122" s="216"/>
      <c r="C122" s="154"/>
      <c r="D122" s="174"/>
      <c r="E122" s="193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 customHeight="1">
      <c r="A123" s="200" t="s">
        <v>76</v>
      </c>
      <c r="B123" s="157"/>
      <c r="C123" s="145" t="s">
        <v>77</v>
      </c>
      <c r="D123" s="174"/>
      <c r="E123" s="19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4" ht="12.75" customHeight="1">
      <c r="A124" s="201"/>
      <c r="B124" s="157"/>
      <c r="C124" s="146"/>
      <c r="D124" s="174"/>
      <c r="E124" s="193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2" customHeight="1">
      <c r="A125" s="201"/>
      <c r="B125" s="157"/>
      <c r="C125" s="145" t="s">
        <v>78</v>
      </c>
      <c r="D125" s="174"/>
      <c r="E125" s="193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5" s="126" customFormat="1" ht="15.75">
      <c r="A126" s="221" t="s">
        <v>85</v>
      </c>
      <c r="B126" s="221" t="s">
        <v>821</v>
      </c>
      <c r="C126" s="221" t="s">
        <v>844</v>
      </c>
      <c r="D126" s="222">
        <v>375000</v>
      </c>
      <c r="E126" s="194"/>
      <c r="F126" s="133"/>
      <c r="G126" s="134" t="s">
        <v>724</v>
      </c>
      <c r="H126" s="134" t="s">
        <v>884</v>
      </c>
      <c r="I126" s="134" t="s">
        <v>884</v>
      </c>
      <c r="J126" s="134" t="s">
        <v>879</v>
      </c>
      <c r="K126" s="135"/>
      <c r="L126" s="134" t="s">
        <v>884</v>
      </c>
      <c r="M126" s="134"/>
      <c r="N126" s="134"/>
      <c r="O126" s="134"/>
      <c r="P126" s="134" t="s">
        <v>884</v>
      </c>
      <c r="Q126" s="134"/>
      <c r="R126" s="134"/>
      <c r="S126" s="134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28"/>
    </row>
    <row r="127" spans="1:35" s="126" customFormat="1" ht="15.75">
      <c r="A127" s="221"/>
      <c r="B127" s="221"/>
      <c r="C127" s="221"/>
      <c r="D127" s="222"/>
      <c r="E127" s="194"/>
      <c r="F127" s="133"/>
      <c r="G127" s="134"/>
      <c r="H127" s="134"/>
      <c r="I127" s="134"/>
      <c r="J127" s="134"/>
      <c r="K127" s="135"/>
      <c r="L127" s="134"/>
      <c r="M127" s="134"/>
      <c r="N127" s="134"/>
      <c r="O127" s="134"/>
      <c r="P127" s="134"/>
      <c r="Q127" s="134"/>
      <c r="R127" s="134"/>
      <c r="S127" s="134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28"/>
    </row>
    <row r="128" spans="1:35" s="126" customFormat="1" ht="12.75" customHeight="1">
      <c r="A128" s="221" t="s">
        <v>816</v>
      </c>
      <c r="B128" s="221" t="s">
        <v>822</v>
      </c>
      <c r="C128" s="221" t="s">
        <v>845</v>
      </c>
      <c r="D128" s="222">
        <f>540382+6019849</f>
        <v>6560231</v>
      </c>
      <c r="E128" s="194"/>
      <c r="F128" s="133"/>
      <c r="G128" s="134" t="s">
        <v>724</v>
      </c>
      <c r="H128" s="224">
        <v>40590</v>
      </c>
      <c r="I128" s="224">
        <v>40724</v>
      </c>
      <c r="J128" s="134" t="s">
        <v>880</v>
      </c>
      <c r="M128" s="134"/>
      <c r="N128" s="134" t="s">
        <v>892</v>
      </c>
      <c r="O128" s="134" t="s">
        <v>724</v>
      </c>
      <c r="P128" s="134"/>
      <c r="Q128" s="134" t="s">
        <v>724</v>
      </c>
      <c r="R128" s="134"/>
      <c r="S128" s="134" t="s">
        <v>724</v>
      </c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28"/>
    </row>
    <row r="129" spans="1:35" s="118" customFormat="1" ht="12.75" customHeight="1">
      <c r="A129" s="221" t="s">
        <v>816</v>
      </c>
      <c r="B129" s="221" t="s">
        <v>823</v>
      </c>
      <c r="C129" s="221" t="s">
        <v>846</v>
      </c>
      <c r="D129" s="222">
        <v>260000</v>
      </c>
      <c r="E129" s="194"/>
      <c r="F129" s="133"/>
      <c r="G129" s="134" t="s">
        <v>724</v>
      </c>
      <c r="H129" s="185" t="s">
        <v>884</v>
      </c>
      <c r="I129" s="185" t="s">
        <v>884</v>
      </c>
      <c r="J129" s="134" t="s">
        <v>881</v>
      </c>
      <c r="K129" s="134"/>
      <c r="L129" s="134"/>
      <c r="M129" s="134"/>
      <c r="N129" s="134" t="s">
        <v>724</v>
      </c>
      <c r="O129" s="134" t="s">
        <v>724</v>
      </c>
      <c r="P129" s="134" t="s">
        <v>884</v>
      </c>
      <c r="Q129" s="134"/>
      <c r="R129" s="134"/>
      <c r="S129" s="134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17"/>
    </row>
    <row r="130" spans="1:35" s="126" customFormat="1" ht="12.75" customHeight="1">
      <c r="A130" s="221" t="s">
        <v>816</v>
      </c>
      <c r="B130" s="221" t="s">
        <v>824</v>
      </c>
      <c r="C130" s="221" t="s">
        <v>847</v>
      </c>
      <c r="D130" s="222">
        <v>1400000</v>
      </c>
      <c r="E130" s="194"/>
      <c r="F130" s="133"/>
      <c r="G130" s="134" t="s">
        <v>724</v>
      </c>
      <c r="H130" s="185">
        <v>40725</v>
      </c>
      <c r="I130" s="185">
        <v>40848</v>
      </c>
      <c r="J130" s="134" t="s">
        <v>875</v>
      </c>
      <c r="K130" s="134"/>
      <c r="L130" s="134"/>
      <c r="M130" s="134"/>
      <c r="N130" s="134" t="s">
        <v>724</v>
      </c>
      <c r="O130" s="134" t="s">
        <v>724</v>
      </c>
      <c r="P130" s="134" t="s">
        <v>724</v>
      </c>
      <c r="Q130" s="134"/>
      <c r="R130" s="134"/>
      <c r="S130" s="134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28"/>
    </row>
    <row r="131" spans="1:35" s="118" customFormat="1" ht="12.75" customHeight="1">
      <c r="A131" s="221" t="s">
        <v>816</v>
      </c>
      <c r="B131" s="221" t="s">
        <v>825</v>
      </c>
      <c r="C131" s="221" t="s">
        <v>848</v>
      </c>
      <c r="D131" s="222">
        <v>750000</v>
      </c>
      <c r="E131" s="195"/>
      <c r="F131" s="133"/>
      <c r="G131" s="133" t="s">
        <v>724</v>
      </c>
      <c r="H131" s="185">
        <v>40725</v>
      </c>
      <c r="I131" s="185">
        <v>40848</v>
      </c>
      <c r="J131" s="134" t="s">
        <v>875</v>
      </c>
      <c r="K131" s="135"/>
      <c r="L131" s="134"/>
      <c r="M131" s="134"/>
      <c r="N131" s="134" t="s">
        <v>724</v>
      </c>
      <c r="O131" s="134" t="s">
        <v>724</v>
      </c>
      <c r="P131" s="134" t="s">
        <v>724</v>
      </c>
      <c r="Q131" s="134"/>
      <c r="R131" s="134"/>
      <c r="S131" s="134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</row>
    <row r="132" spans="1:35" s="126" customFormat="1" ht="12.75" customHeight="1">
      <c r="A132" s="221" t="s">
        <v>816</v>
      </c>
      <c r="B132" s="221" t="s">
        <v>826</v>
      </c>
      <c r="C132" s="221" t="s">
        <v>849</v>
      </c>
      <c r="D132" s="222">
        <v>596400</v>
      </c>
      <c r="E132" s="194"/>
      <c r="F132" s="133"/>
      <c r="G132" s="133" t="s">
        <v>724</v>
      </c>
      <c r="H132" s="185">
        <v>40634</v>
      </c>
      <c r="I132" s="185">
        <v>40848</v>
      </c>
      <c r="J132" s="134" t="s">
        <v>881</v>
      </c>
      <c r="K132" s="135"/>
      <c r="L132" s="134"/>
      <c r="M132" s="134" t="s">
        <v>724</v>
      </c>
      <c r="N132" s="134"/>
      <c r="O132" s="134" t="s">
        <v>724</v>
      </c>
      <c r="P132" s="134"/>
      <c r="Q132" s="134" t="s">
        <v>724</v>
      </c>
      <c r="R132" s="134"/>
      <c r="S132" s="134" t="s">
        <v>724</v>
      </c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28"/>
    </row>
    <row r="133" spans="1:35" s="126" customFormat="1" ht="12.75" customHeight="1">
      <c r="A133" s="221" t="s">
        <v>816</v>
      </c>
      <c r="B133" s="221" t="s">
        <v>827</v>
      </c>
      <c r="C133" s="221" t="s">
        <v>850</v>
      </c>
      <c r="D133" s="222">
        <v>27600</v>
      </c>
      <c r="E133" s="194"/>
      <c r="F133" s="133"/>
      <c r="G133" s="133" t="s">
        <v>724</v>
      </c>
      <c r="H133" s="185"/>
      <c r="I133" s="185"/>
      <c r="J133" s="134" t="s">
        <v>881</v>
      </c>
      <c r="K133" s="135"/>
      <c r="L133" s="134"/>
      <c r="M133" s="134" t="s">
        <v>724</v>
      </c>
      <c r="N133" s="134"/>
      <c r="O133" s="134" t="s">
        <v>724</v>
      </c>
      <c r="P133" s="134"/>
      <c r="Q133" s="134" t="s">
        <v>724</v>
      </c>
      <c r="R133" s="134"/>
      <c r="S133" s="134" t="s">
        <v>724</v>
      </c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28"/>
    </row>
    <row r="134" spans="1:35" s="118" customFormat="1" ht="12.75" customHeight="1">
      <c r="A134" s="221" t="s">
        <v>816</v>
      </c>
      <c r="B134" s="221" t="s">
        <v>828</v>
      </c>
      <c r="C134" s="221" t="s">
        <v>851</v>
      </c>
      <c r="D134" s="222">
        <v>120000</v>
      </c>
      <c r="E134" s="195"/>
      <c r="F134" s="133"/>
      <c r="G134" s="133" t="s">
        <v>724</v>
      </c>
      <c r="H134" s="185"/>
      <c r="I134" s="185"/>
      <c r="J134" s="134" t="s">
        <v>881</v>
      </c>
      <c r="K134" s="135"/>
      <c r="L134" s="134"/>
      <c r="M134" s="134" t="s">
        <v>724</v>
      </c>
      <c r="N134" s="134"/>
      <c r="O134" s="134" t="s">
        <v>724</v>
      </c>
      <c r="P134" s="134"/>
      <c r="Q134" s="134" t="s">
        <v>724</v>
      </c>
      <c r="R134" s="134"/>
      <c r="S134" s="134" t="s">
        <v>724</v>
      </c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</row>
    <row r="135" spans="1:35" s="118" customFormat="1" ht="12.75" customHeight="1">
      <c r="A135" s="221" t="s">
        <v>816</v>
      </c>
      <c r="B135" s="221" t="s">
        <v>829</v>
      </c>
      <c r="C135" s="221" t="s">
        <v>852</v>
      </c>
      <c r="D135" s="222">
        <v>996000</v>
      </c>
      <c r="E135" s="195"/>
      <c r="F135" s="133"/>
      <c r="G135" s="133" t="s">
        <v>724</v>
      </c>
      <c r="H135" s="185"/>
      <c r="I135" s="185"/>
      <c r="J135" s="134" t="s">
        <v>881</v>
      </c>
      <c r="K135" s="135"/>
      <c r="L135" s="134"/>
      <c r="M135" s="134" t="s">
        <v>724</v>
      </c>
      <c r="N135" s="134"/>
      <c r="O135" s="134" t="s">
        <v>724</v>
      </c>
      <c r="P135" s="134"/>
      <c r="Q135" s="134" t="s">
        <v>724</v>
      </c>
      <c r="R135" s="134"/>
      <c r="S135" s="134" t="s">
        <v>724</v>
      </c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</row>
    <row r="136" spans="1:35" s="118" customFormat="1" ht="12.75" customHeight="1">
      <c r="A136" s="221" t="s">
        <v>816</v>
      </c>
      <c r="B136" s="221" t="s">
        <v>830</v>
      </c>
      <c r="C136" s="221" t="s">
        <v>853</v>
      </c>
      <c r="D136" s="222">
        <v>62400</v>
      </c>
      <c r="E136" s="195"/>
      <c r="F136" s="133"/>
      <c r="G136" s="133" t="s">
        <v>724</v>
      </c>
      <c r="H136" s="185"/>
      <c r="I136" s="185"/>
      <c r="J136" s="134" t="s">
        <v>881</v>
      </c>
      <c r="K136" s="135"/>
      <c r="L136" s="134"/>
      <c r="M136" s="134" t="s">
        <v>724</v>
      </c>
      <c r="N136" s="134"/>
      <c r="O136" s="134" t="s">
        <v>724</v>
      </c>
      <c r="P136" s="134"/>
      <c r="Q136" s="134" t="s">
        <v>724</v>
      </c>
      <c r="R136" s="134"/>
      <c r="S136" s="134" t="s">
        <v>724</v>
      </c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</row>
    <row r="137" spans="1:35" s="118" customFormat="1" ht="12.75" customHeight="1">
      <c r="A137" s="221" t="s">
        <v>816</v>
      </c>
      <c r="B137" s="221" t="s">
        <v>831</v>
      </c>
      <c r="C137" s="221" t="s">
        <v>854</v>
      </c>
      <c r="D137" s="222">
        <v>6000</v>
      </c>
      <c r="E137" s="195"/>
      <c r="F137" s="133"/>
      <c r="G137" s="133" t="s">
        <v>724</v>
      </c>
      <c r="H137" s="185"/>
      <c r="I137" s="185"/>
      <c r="J137" s="134" t="s">
        <v>881</v>
      </c>
      <c r="K137" s="135"/>
      <c r="L137" s="134"/>
      <c r="M137" s="134" t="s">
        <v>724</v>
      </c>
      <c r="N137" s="134"/>
      <c r="O137" s="134" t="s">
        <v>724</v>
      </c>
      <c r="P137" s="134"/>
      <c r="Q137" s="134" t="s">
        <v>724</v>
      </c>
      <c r="R137" s="134"/>
      <c r="S137" s="134" t="s">
        <v>724</v>
      </c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</row>
    <row r="138" spans="1:35" s="118" customFormat="1" ht="12.75" customHeight="1">
      <c r="A138" s="221" t="s">
        <v>816</v>
      </c>
      <c r="B138" s="221" t="s">
        <v>832</v>
      </c>
      <c r="C138" s="221" t="s">
        <v>855</v>
      </c>
      <c r="D138" s="222">
        <v>36000</v>
      </c>
      <c r="E138" s="195"/>
      <c r="F138" s="133"/>
      <c r="G138" s="133" t="s">
        <v>724</v>
      </c>
      <c r="H138" s="185"/>
      <c r="I138" s="185"/>
      <c r="J138" s="134" t="s">
        <v>881</v>
      </c>
      <c r="K138" s="135"/>
      <c r="L138" s="134"/>
      <c r="M138" s="134" t="s">
        <v>724</v>
      </c>
      <c r="N138" s="134"/>
      <c r="O138" s="134" t="s">
        <v>724</v>
      </c>
      <c r="P138" s="134"/>
      <c r="Q138" s="134" t="s">
        <v>724</v>
      </c>
      <c r="R138" s="134"/>
      <c r="S138" s="134" t="s">
        <v>724</v>
      </c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</row>
    <row r="139" spans="1:35" s="118" customFormat="1" ht="12.75" customHeight="1">
      <c r="A139" s="221" t="s">
        <v>816</v>
      </c>
      <c r="B139" s="221" t="s">
        <v>833</v>
      </c>
      <c r="C139" s="221" t="s">
        <v>856</v>
      </c>
      <c r="D139" s="222">
        <v>24000</v>
      </c>
      <c r="E139" s="195"/>
      <c r="F139" s="133"/>
      <c r="G139" s="133" t="s">
        <v>724</v>
      </c>
      <c r="H139" s="185"/>
      <c r="I139" s="185"/>
      <c r="J139" s="134" t="s">
        <v>881</v>
      </c>
      <c r="K139" s="135"/>
      <c r="L139" s="134"/>
      <c r="M139" s="134" t="s">
        <v>724</v>
      </c>
      <c r="N139" s="134"/>
      <c r="O139" s="134" t="s">
        <v>724</v>
      </c>
      <c r="P139" s="134"/>
      <c r="Q139" s="134" t="s">
        <v>724</v>
      </c>
      <c r="R139" s="134"/>
      <c r="S139" s="134" t="s">
        <v>724</v>
      </c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</row>
    <row r="140" spans="1:35" s="118" customFormat="1" ht="12.75" customHeight="1">
      <c r="A140" s="221" t="s">
        <v>816</v>
      </c>
      <c r="B140" s="221" t="s">
        <v>834</v>
      </c>
      <c r="C140" s="221" t="s">
        <v>857</v>
      </c>
      <c r="D140" s="222">
        <v>355200</v>
      </c>
      <c r="E140" s="195"/>
      <c r="F140" s="133"/>
      <c r="G140" s="133" t="s">
        <v>724</v>
      </c>
      <c r="H140" s="185"/>
      <c r="I140" s="185"/>
      <c r="J140" s="134" t="s">
        <v>881</v>
      </c>
      <c r="K140" s="135"/>
      <c r="L140" s="134"/>
      <c r="M140" s="134" t="s">
        <v>724</v>
      </c>
      <c r="N140" s="134"/>
      <c r="O140" s="134" t="s">
        <v>724</v>
      </c>
      <c r="P140" s="134"/>
      <c r="Q140" s="134" t="s">
        <v>724</v>
      </c>
      <c r="R140" s="134"/>
      <c r="S140" s="134" t="s">
        <v>724</v>
      </c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</row>
    <row r="141" spans="1:35" s="118" customFormat="1" ht="12.75" customHeight="1">
      <c r="A141" s="221" t="s">
        <v>816</v>
      </c>
      <c r="B141" s="221" t="s">
        <v>835</v>
      </c>
      <c r="C141" s="221" t="s">
        <v>858</v>
      </c>
      <c r="D141" s="222">
        <v>466800</v>
      </c>
      <c r="E141" s="195"/>
      <c r="F141" s="133"/>
      <c r="G141" s="134" t="s">
        <v>724</v>
      </c>
      <c r="H141" s="134"/>
      <c r="I141" s="134"/>
      <c r="J141" s="134" t="s">
        <v>881</v>
      </c>
      <c r="K141" s="135"/>
      <c r="L141" s="134"/>
      <c r="M141" s="134" t="s">
        <v>724</v>
      </c>
      <c r="N141" s="134"/>
      <c r="O141" s="134" t="s">
        <v>724</v>
      </c>
      <c r="P141" s="134"/>
      <c r="Q141" s="134" t="s">
        <v>724</v>
      </c>
      <c r="R141" s="134"/>
      <c r="S141" s="134" t="s">
        <v>724</v>
      </c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</row>
    <row r="142" spans="1:35" s="118" customFormat="1" ht="12.75" customHeight="1">
      <c r="A142" s="221" t="s">
        <v>816</v>
      </c>
      <c r="B142" s="221" t="s">
        <v>836</v>
      </c>
      <c r="C142" s="221" t="s">
        <v>859</v>
      </c>
      <c r="D142" s="222">
        <v>234000</v>
      </c>
      <c r="E142" s="195"/>
      <c r="F142" s="133"/>
      <c r="G142" s="134" t="s">
        <v>724</v>
      </c>
      <c r="H142" s="134"/>
      <c r="I142" s="134"/>
      <c r="J142" s="134" t="s">
        <v>881</v>
      </c>
      <c r="K142" s="135"/>
      <c r="L142" s="134"/>
      <c r="M142" s="134" t="s">
        <v>724</v>
      </c>
      <c r="N142" s="134"/>
      <c r="O142" s="134" t="s">
        <v>724</v>
      </c>
      <c r="P142" s="134"/>
      <c r="Q142" s="134" t="s">
        <v>724</v>
      </c>
      <c r="R142" s="134"/>
      <c r="S142" s="134" t="s">
        <v>724</v>
      </c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</row>
    <row r="143" spans="1:35" s="118" customFormat="1" ht="12.75" customHeight="1">
      <c r="A143" s="221"/>
      <c r="B143" s="221"/>
      <c r="C143" s="221"/>
      <c r="D143" s="222"/>
      <c r="E143" s="195"/>
      <c r="F143" s="133"/>
      <c r="G143" s="134"/>
      <c r="H143" s="134"/>
      <c r="I143" s="134"/>
      <c r="J143" s="134"/>
      <c r="K143" s="135"/>
      <c r="L143" s="134"/>
      <c r="M143" s="134"/>
      <c r="N143" s="134"/>
      <c r="O143" s="134"/>
      <c r="P143" s="134"/>
      <c r="Q143" s="134"/>
      <c r="R143" s="134"/>
      <c r="S143" s="134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</row>
    <row r="144" spans="1:35" s="118" customFormat="1" ht="12.75" customHeight="1">
      <c r="A144" s="221" t="s">
        <v>816</v>
      </c>
      <c r="B144" s="221"/>
      <c r="C144" s="221" t="s">
        <v>860</v>
      </c>
      <c r="D144" s="222">
        <f>SUM(D128:D142)</f>
        <v>11894631</v>
      </c>
      <c r="E144" s="195"/>
      <c r="F144" s="133"/>
      <c r="G144" s="134"/>
      <c r="H144" s="134"/>
      <c r="I144" s="134"/>
      <c r="J144" s="134"/>
      <c r="K144" s="135"/>
      <c r="L144" s="134"/>
      <c r="M144" s="134"/>
      <c r="N144" s="134"/>
      <c r="O144" s="134"/>
      <c r="P144" s="134"/>
      <c r="Q144" s="134"/>
      <c r="R144" s="134"/>
      <c r="S144" s="134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</row>
    <row r="145" spans="1:35" s="118" customFormat="1" ht="12.75" customHeight="1">
      <c r="A145" s="221"/>
      <c r="B145" s="221"/>
      <c r="C145" s="221"/>
      <c r="D145" s="222"/>
      <c r="E145" s="195"/>
      <c r="F145" s="133"/>
      <c r="G145" s="134"/>
      <c r="H145" s="134"/>
      <c r="I145" s="134"/>
      <c r="J145" s="134"/>
      <c r="K145" s="135"/>
      <c r="L145" s="134"/>
      <c r="M145" s="134"/>
      <c r="N145" s="134"/>
      <c r="O145" s="134"/>
      <c r="P145" s="134"/>
      <c r="Q145" s="134"/>
      <c r="R145" s="134"/>
      <c r="S145" s="134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</row>
    <row r="146" spans="1:35" s="126" customFormat="1" ht="12.75" customHeight="1">
      <c r="A146" s="221" t="s">
        <v>89</v>
      </c>
      <c r="B146" s="221" t="s">
        <v>837</v>
      </c>
      <c r="C146" s="221" t="s">
        <v>861</v>
      </c>
      <c r="D146" s="222">
        <v>175000</v>
      </c>
      <c r="E146" s="194"/>
      <c r="F146" s="133" t="s">
        <v>867</v>
      </c>
      <c r="G146" s="133"/>
      <c r="H146" s="185"/>
      <c r="I146" s="185"/>
      <c r="J146" s="134"/>
      <c r="K146" s="135"/>
      <c r="L146" s="134"/>
      <c r="M146" s="134"/>
      <c r="N146" s="134"/>
      <c r="O146" s="134"/>
      <c r="P146" s="134"/>
      <c r="Q146" s="134"/>
      <c r="R146" s="134"/>
      <c r="S146" s="134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28"/>
    </row>
    <row r="147" spans="1:35" s="118" customFormat="1" ht="12.75" customHeight="1">
      <c r="A147" s="221" t="s">
        <v>817</v>
      </c>
      <c r="B147" s="221" t="s">
        <v>838</v>
      </c>
      <c r="C147" s="221" t="s">
        <v>862</v>
      </c>
      <c r="D147" s="222">
        <v>500000</v>
      </c>
      <c r="E147" s="195"/>
      <c r="F147" s="133" t="s">
        <v>867</v>
      </c>
      <c r="G147" s="133"/>
      <c r="H147" s="185"/>
      <c r="I147" s="185"/>
      <c r="J147" s="134"/>
      <c r="K147" s="135"/>
      <c r="L147" s="134"/>
      <c r="M147" s="134"/>
      <c r="N147" s="134"/>
      <c r="O147" s="134"/>
      <c r="P147" s="134"/>
      <c r="Q147" s="134"/>
      <c r="R147" s="134"/>
      <c r="S147" s="134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</row>
    <row r="148" spans="1:35" s="126" customFormat="1" ht="12.75" customHeight="1">
      <c r="A148" s="221" t="s">
        <v>818</v>
      </c>
      <c r="B148" s="221" t="s">
        <v>839</v>
      </c>
      <c r="C148" s="221" t="s">
        <v>863</v>
      </c>
      <c r="D148" s="222">
        <v>42000</v>
      </c>
      <c r="E148" s="194"/>
      <c r="F148" s="133"/>
      <c r="G148" s="133" t="s">
        <v>724</v>
      </c>
      <c r="H148" s="186"/>
      <c r="I148" s="186"/>
      <c r="J148" s="134" t="s">
        <v>875</v>
      </c>
      <c r="K148" s="135"/>
      <c r="L148" s="134" t="s">
        <v>724</v>
      </c>
      <c r="M148" s="134"/>
      <c r="N148" s="134"/>
      <c r="O148" s="134"/>
      <c r="P148" s="134" t="s">
        <v>724</v>
      </c>
      <c r="Q148" s="134"/>
      <c r="R148" s="134"/>
      <c r="S148" s="134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28"/>
    </row>
    <row r="149" spans="1:35" s="126" customFormat="1" ht="12.75" customHeight="1">
      <c r="A149" s="221" t="s">
        <v>819</v>
      </c>
      <c r="B149" s="221" t="s">
        <v>840</v>
      </c>
      <c r="C149" s="221" t="s">
        <v>864</v>
      </c>
      <c r="D149" s="222">
        <v>15300</v>
      </c>
      <c r="E149" s="194"/>
      <c r="F149" s="133"/>
      <c r="G149" s="133" t="s">
        <v>724</v>
      </c>
      <c r="H149" s="186"/>
      <c r="I149" s="186"/>
      <c r="J149" s="134" t="s">
        <v>875</v>
      </c>
      <c r="K149" s="135"/>
      <c r="L149" s="134" t="s">
        <v>724</v>
      </c>
      <c r="M149" s="134"/>
      <c r="N149" s="134"/>
      <c r="O149" s="134"/>
      <c r="P149" s="134" t="s">
        <v>724</v>
      </c>
      <c r="Q149" s="134"/>
      <c r="R149" s="134"/>
      <c r="S149" s="134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28"/>
    </row>
    <row r="150" spans="1:35" s="126" customFormat="1" ht="12.75" customHeight="1">
      <c r="A150" s="221" t="s">
        <v>95</v>
      </c>
      <c r="B150" s="221" t="s">
        <v>841</v>
      </c>
      <c r="C150" s="221" t="s">
        <v>96</v>
      </c>
      <c r="D150" s="222">
        <v>250000</v>
      </c>
      <c r="E150" s="196"/>
      <c r="F150" s="133"/>
      <c r="G150" s="133" t="s">
        <v>724</v>
      </c>
      <c r="H150" s="185" t="s">
        <v>884</v>
      </c>
      <c r="I150" s="185" t="s">
        <v>884</v>
      </c>
      <c r="J150" s="134" t="s">
        <v>883</v>
      </c>
      <c r="K150" s="135"/>
      <c r="L150" s="134" t="s">
        <v>884</v>
      </c>
      <c r="M150" s="134"/>
      <c r="N150" s="134"/>
      <c r="O150" s="134"/>
      <c r="P150" s="134" t="s">
        <v>884</v>
      </c>
      <c r="Q150" s="134"/>
      <c r="R150" s="134"/>
      <c r="S150" s="134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28"/>
    </row>
    <row r="151" spans="1:35" s="118" customFormat="1" ht="12.75" customHeight="1">
      <c r="A151" s="221" t="s">
        <v>820</v>
      </c>
      <c r="B151" s="221" t="s">
        <v>842</v>
      </c>
      <c r="C151" s="221" t="s">
        <v>865</v>
      </c>
      <c r="D151" s="222">
        <v>1590719</v>
      </c>
      <c r="E151" s="194"/>
      <c r="F151" s="133"/>
      <c r="G151" s="133" t="s">
        <v>724</v>
      </c>
      <c r="H151" s="186" t="s">
        <v>884</v>
      </c>
      <c r="I151" s="186" t="s">
        <v>884</v>
      </c>
      <c r="J151" s="134" t="s">
        <v>882</v>
      </c>
      <c r="K151" s="135"/>
      <c r="L151" s="134"/>
      <c r="M151" s="134"/>
      <c r="N151" s="134" t="s">
        <v>894</v>
      </c>
      <c r="O151" s="134"/>
      <c r="P151" s="134" t="s">
        <v>884</v>
      </c>
      <c r="Q151" s="134"/>
      <c r="R151" s="134"/>
      <c r="S151" s="134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17"/>
    </row>
    <row r="152" spans="1:35" s="126" customFormat="1" ht="12.75" customHeight="1">
      <c r="A152" s="221" t="s">
        <v>97</v>
      </c>
      <c r="B152" s="221" t="s">
        <v>843</v>
      </c>
      <c r="C152" s="221" t="s">
        <v>866</v>
      </c>
      <c r="D152" s="222">
        <v>20000</v>
      </c>
      <c r="E152" s="194"/>
      <c r="F152" s="133"/>
      <c r="G152" s="134" t="s">
        <v>724</v>
      </c>
      <c r="H152" s="134" t="s">
        <v>884</v>
      </c>
      <c r="I152" s="134" t="s">
        <v>884</v>
      </c>
      <c r="J152" s="134" t="s">
        <v>881</v>
      </c>
      <c r="K152" s="135"/>
      <c r="L152" s="134"/>
      <c r="M152" s="134"/>
      <c r="N152" s="134" t="s">
        <v>893</v>
      </c>
      <c r="O152" s="134" t="s">
        <v>724</v>
      </c>
      <c r="P152" s="134" t="s">
        <v>884</v>
      </c>
      <c r="Q152" s="134"/>
      <c r="R152" s="134"/>
      <c r="S152" s="134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28"/>
    </row>
    <row r="153" spans="1:35" s="118" customFormat="1" ht="12.75" customHeight="1">
      <c r="A153" s="202"/>
      <c r="B153" s="215"/>
      <c r="C153" s="151"/>
      <c r="D153" s="177"/>
      <c r="E153" s="194"/>
      <c r="F153" s="133"/>
      <c r="G153" s="133"/>
      <c r="H153" s="185"/>
      <c r="I153" s="185"/>
      <c r="J153" s="134"/>
      <c r="K153" s="135"/>
      <c r="L153" s="134"/>
      <c r="M153" s="134"/>
      <c r="N153" s="134"/>
      <c r="O153" s="134"/>
      <c r="P153" s="134"/>
      <c r="Q153" s="134"/>
      <c r="R153" s="134"/>
      <c r="S153" s="134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17"/>
    </row>
    <row r="154" spans="1:35" ht="12.75" customHeight="1">
      <c r="A154" s="200" t="s">
        <v>102</v>
      </c>
      <c r="B154" s="157"/>
      <c r="C154" s="145" t="s">
        <v>103</v>
      </c>
      <c r="D154" s="175">
        <f>SUM(D146:D153,D144,D126)</f>
        <v>14862650</v>
      </c>
      <c r="E154" s="19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 customHeight="1">
      <c r="A155" s="200"/>
      <c r="B155" s="157"/>
      <c r="C155" s="145"/>
      <c r="D155" s="174"/>
      <c r="E155" s="19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24" customFormat="1" ht="12.75" customHeight="1">
      <c r="A156" s="200"/>
      <c r="B156" s="157"/>
      <c r="C156" s="159" t="s">
        <v>717</v>
      </c>
      <c r="D156" s="175">
        <f>SUM(D154,D119,D94,D40)</f>
        <v>40722048</v>
      </c>
      <c r="E156" s="197"/>
      <c r="F156" s="133"/>
      <c r="G156" s="134"/>
      <c r="H156" s="134"/>
      <c r="I156" s="134"/>
      <c r="J156" s="134"/>
      <c r="K156" s="135"/>
      <c r="L156" s="134"/>
      <c r="M156" s="134"/>
      <c r="N156" s="134"/>
      <c r="O156" s="134"/>
      <c r="P156" s="134"/>
      <c r="Q156" s="134"/>
      <c r="R156" s="134"/>
      <c r="S156" s="134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3"/>
    </row>
    <row r="157" spans="1:5" ht="12.75" customHeight="1">
      <c r="A157" s="201"/>
      <c r="B157" s="157"/>
      <c r="C157" s="145"/>
      <c r="D157" s="174"/>
      <c r="E157" s="197"/>
    </row>
    <row r="158" spans="1:5" ht="12.75" customHeight="1">
      <c r="A158" s="201"/>
      <c r="B158" s="157"/>
      <c r="C158" s="145"/>
      <c r="D158" s="174"/>
      <c r="E158" s="193"/>
    </row>
    <row r="159" ht="12.75" customHeight="1"/>
    <row r="160" ht="12.75" customHeight="1"/>
    <row r="161" spans="1:35" ht="12.75" customHeight="1">
      <c r="A161" s="209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1.25" customHeight="1">
      <c r="A162" s="201"/>
      <c r="E162" s="16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4"/>
    </row>
    <row r="163" spans="1:35" ht="11.25" customHeight="1">
      <c r="A163" s="201"/>
      <c r="E163" s="16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4"/>
    </row>
    <row r="164" spans="1:35" ht="11.25" customHeight="1">
      <c r="A164" s="201"/>
      <c r="E164" s="16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4"/>
    </row>
    <row r="165" spans="1:35" ht="11.25" customHeight="1">
      <c r="A165" s="201"/>
      <c r="E165" s="16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4"/>
    </row>
    <row r="166" spans="1:35" ht="11.25" customHeight="1">
      <c r="A166" s="201"/>
      <c r="E166" s="16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4"/>
    </row>
    <row r="167" spans="1:35" ht="11.25" customHeight="1">
      <c r="A167" s="201"/>
      <c r="E167" s="16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4"/>
    </row>
    <row r="168" spans="1:35" ht="11.25" customHeight="1">
      <c r="A168" s="201"/>
      <c r="E168" s="16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4"/>
    </row>
    <row r="169" spans="1:35" ht="11.25" customHeight="1">
      <c r="A169" s="201"/>
      <c r="E169" s="16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4"/>
    </row>
    <row r="170" spans="1:35" ht="11.25" customHeight="1">
      <c r="A170" s="201"/>
      <c r="E170" s="16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4"/>
    </row>
    <row r="171" spans="1:35" ht="11.25" customHeight="1">
      <c r="A171" s="201"/>
      <c r="E171" s="165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4"/>
    </row>
    <row r="172" spans="1:35" ht="11.25" customHeight="1">
      <c r="A172" s="201"/>
      <c r="E172" s="16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4"/>
    </row>
    <row r="173" spans="1:35" ht="11.25" customHeight="1">
      <c r="A173" s="201"/>
      <c r="E173" s="16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4"/>
    </row>
    <row r="174" spans="1:35" s="77" customFormat="1" ht="11.25" customHeight="1">
      <c r="A174" s="210"/>
      <c r="B174" s="218"/>
      <c r="C174" s="161"/>
      <c r="D174" s="177"/>
      <c r="E174" s="165"/>
      <c r="F174" s="133"/>
      <c r="G174" s="134"/>
      <c r="H174" s="134"/>
      <c r="I174" s="134"/>
      <c r="J174" s="134"/>
      <c r="K174" s="135"/>
      <c r="L174" s="134"/>
      <c r="M174" s="134"/>
      <c r="N174" s="134"/>
      <c r="O174" s="134"/>
      <c r="P174" s="134"/>
      <c r="Q174" s="134"/>
      <c r="R174" s="134"/>
      <c r="S174" s="134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4"/>
    </row>
    <row r="175" spans="1:35" s="77" customFormat="1" ht="11.25" customHeight="1">
      <c r="A175" s="210"/>
      <c r="B175" s="218"/>
      <c r="C175" s="161"/>
      <c r="D175" s="177"/>
      <c r="E175" s="165"/>
      <c r="F175" s="133"/>
      <c r="G175" s="134"/>
      <c r="H175" s="134"/>
      <c r="I175" s="134"/>
      <c r="J175" s="134"/>
      <c r="K175" s="135"/>
      <c r="L175" s="134"/>
      <c r="M175" s="134"/>
      <c r="N175" s="134"/>
      <c r="O175" s="134"/>
      <c r="P175" s="134"/>
      <c r="Q175" s="134"/>
      <c r="R175" s="134"/>
      <c r="S175" s="134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4"/>
    </row>
    <row r="176" spans="1:35" ht="11.25" customHeight="1">
      <c r="A176" s="201"/>
      <c r="E176" s="16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4"/>
    </row>
    <row r="177" spans="1:35" ht="12.75" customHeight="1">
      <c r="A177" s="201"/>
      <c r="B177" s="157"/>
      <c r="C177" s="154"/>
      <c r="D177" s="174"/>
      <c r="E177" s="165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2.75" customHeight="1">
      <c r="A178" s="201"/>
      <c r="B178" s="157"/>
      <c r="C178" s="154"/>
      <c r="D178" s="174"/>
      <c r="E178" s="165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2.75" customHeight="1">
      <c r="A179" s="201"/>
      <c r="B179" s="157"/>
      <c r="C179" s="154"/>
      <c r="D179" s="174"/>
      <c r="E179" s="165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2.75" customHeight="1">
      <c r="A180" s="201"/>
      <c r="B180" s="157"/>
      <c r="C180" s="154"/>
      <c r="D180" s="174"/>
      <c r="E180" s="165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ht="12.75" customHeight="1">
      <c r="A181" s="201"/>
      <c r="B181" s="157"/>
      <c r="C181" s="154"/>
      <c r="D181" s="174"/>
      <c r="E181" s="165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ht="12.75" customHeight="1">
      <c r="A182" s="201"/>
      <c r="B182" s="157"/>
      <c r="C182" s="154"/>
      <c r="D182" s="174"/>
      <c r="E182" s="165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ht="11.25" customHeight="1">
      <c r="A183" s="201"/>
      <c r="E183" s="16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4"/>
    </row>
    <row r="184" spans="1:35" ht="11.25" customHeight="1">
      <c r="A184" s="201"/>
      <c r="E184" s="16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4"/>
    </row>
    <row r="185" spans="1:35" ht="11.25" customHeight="1">
      <c r="A185" s="201"/>
      <c r="E185" s="16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4"/>
    </row>
    <row r="186" spans="1:35" ht="11.25" customHeight="1">
      <c r="A186" s="201"/>
      <c r="E186" s="16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4"/>
    </row>
    <row r="187" spans="1:35" ht="11.25" customHeight="1">
      <c r="A187" s="201"/>
      <c r="E187" s="16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4"/>
    </row>
    <row r="188" spans="1:35" ht="11.25" customHeight="1">
      <c r="A188" s="201"/>
      <c r="E188" s="16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4"/>
    </row>
    <row r="189" spans="1:35" ht="11.25" customHeight="1">
      <c r="A189" s="201"/>
      <c r="E189" s="16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4"/>
    </row>
    <row r="190" spans="1:35" ht="11.25" customHeight="1">
      <c r="A190" s="201"/>
      <c r="E190" s="16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4"/>
    </row>
    <row r="191" spans="1:35" ht="11.25" customHeight="1">
      <c r="A191" s="201"/>
      <c r="E191" s="16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4"/>
    </row>
    <row r="192" ht="12.75" customHeight="1">
      <c r="AI192" s="4"/>
    </row>
    <row r="193" ht="12.75" customHeight="1">
      <c r="AI193" s="4"/>
    </row>
    <row r="194" ht="12.75" customHeight="1">
      <c r="AI194" s="4"/>
    </row>
    <row r="195" ht="12.75" customHeight="1">
      <c r="AI195" s="4"/>
    </row>
    <row r="196" ht="12.75" customHeight="1">
      <c r="AI196" s="4"/>
    </row>
    <row r="197" ht="12.75" customHeight="1">
      <c r="AI197" s="4"/>
    </row>
    <row r="198" ht="12.75" customHeight="1">
      <c r="AI198" s="4"/>
    </row>
    <row r="199" spans="1:35" s="77" customFormat="1" ht="12.75" customHeight="1">
      <c r="A199" s="211"/>
      <c r="B199" s="218"/>
      <c r="C199" s="160"/>
      <c r="D199" s="177"/>
      <c r="E199" s="149"/>
      <c r="F199" s="133"/>
      <c r="G199" s="134"/>
      <c r="H199" s="134"/>
      <c r="I199" s="134"/>
      <c r="J199" s="134"/>
      <c r="K199" s="135"/>
      <c r="L199" s="134"/>
      <c r="M199" s="134"/>
      <c r="N199" s="134"/>
      <c r="O199" s="134"/>
      <c r="P199" s="134"/>
      <c r="Q199" s="134"/>
      <c r="R199" s="134"/>
      <c r="S199" s="134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4"/>
    </row>
    <row r="200" spans="1:35" s="77" customFormat="1" ht="12.75" customHeight="1">
      <c r="A200" s="211"/>
      <c r="B200" s="218"/>
      <c r="C200" s="160"/>
      <c r="D200" s="177"/>
      <c r="E200" s="149"/>
      <c r="F200" s="133"/>
      <c r="G200" s="134"/>
      <c r="H200" s="134"/>
      <c r="I200" s="134"/>
      <c r="J200" s="134"/>
      <c r="K200" s="135"/>
      <c r="L200" s="134"/>
      <c r="M200" s="134"/>
      <c r="N200" s="134"/>
      <c r="O200" s="134"/>
      <c r="P200" s="134"/>
      <c r="Q200" s="134"/>
      <c r="R200" s="134"/>
      <c r="S200" s="134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4"/>
    </row>
    <row r="201" spans="1:35" s="77" customFormat="1" ht="12.75" customHeight="1">
      <c r="A201" s="211"/>
      <c r="B201" s="218"/>
      <c r="C201" s="160"/>
      <c r="D201" s="177"/>
      <c r="E201" s="149"/>
      <c r="F201" s="133"/>
      <c r="G201" s="134"/>
      <c r="H201" s="134"/>
      <c r="I201" s="134"/>
      <c r="J201" s="134"/>
      <c r="K201" s="135"/>
      <c r="L201" s="134"/>
      <c r="M201" s="134"/>
      <c r="N201" s="134"/>
      <c r="O201" s="134"/>
      <c r="P201" s="134"/>
      <c r="Q201" s="134"/>
      <c r="R201" s="134"/>
      <c r="S201" s="134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4"/>
    </row>
    <row r="202" spans="1:35" s="77" customFormat="1" ht="12.75" customHeight="1">
      <c r="A202" s="211"/>
      <c r="B202" s="218"/>
      <c r="C202" s="160"/>
      <c r="D202" s="177"/>
      <c r="E202" s="149"/>
      <c r="F202" s="133"/>
      <c r="G202" s="134"/>
      <c r="H202" s="134"/>
      <c r="I202" s="134"/>
      <c r="J202" s="134"/>
      <c r="K202" s="135"/>
      <c r="L202" s="134"/>
      <c r="M202" s="134"/>
      <c r="N202" s="134"/>
      <c r="O202" s="134"/>
      <c r="P202" s="134"/>
      <c r="Q202" s="134"/>
      <c r="R202" s="134"/>
      <c r="S202" s="134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4"/>
    </row>
    <row r="203" ht="12.75" customHeight="1">
      <c r="AI203" s="4"/>
    </row>
    <row r="204" spans="1:35" s="24" customFormat="1" ht="12.75" customHeight="1">
      <c r="A204" s="209"/>
      <c r="B204" s="158"/>
      <c r="C204" s="162"/>
      <c r="D204" s="179"/>
      <c r="E204" s="171"/>
      <c r="F204" s="133"/>
      <c r="G204" s="134"/>
      <c r="H204" s="134"/>
      <c r="I204" s="134"/>
      <c r="J204" s="134"/>
      <c r="K204" s="135"/>
      <c r="L204" s="134"/>
      <c r="M204" s="134"/>
      <c r="N204" s="134"/>
      <c r="O204" s="134"/>
      <c r="P204" s="134"/>
      <c r="Q204" s="134"/>
      <c r="R204" s="134"/>
      <c r="S204" s="13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5:35" ht="12.75" customHeight="1">
      <c r="E205" s="150"/>
      <c r="AI205" s="4"/>
    </row>
    <row r="206" ht="12.75" customHeight="1">
      <c r="A206" s="209"/>
    </row>
    <row r="207" ht="12.75" customHeight="1"/>
    <row r="208" spans="5:35" ht="12.75" customHeight="1">
      <c r="E208" s="150"/>
      <c r="AI208" s="4"/>
    </row>
    <row r="209" spans="5:35" ht="12.75" customHeight="1">
      <c r="E209" s="150"/>
      <c r="AI209" s="4"/>
    </row>
    <row r="210" spans="5:35" ht="12.75" customHeight="1">
      <c r="E210" s="150"/>
      <c r="AI210" s="4"/>
    </row>
    <row r="211" spans="5:35" ht="12.75" customHeight="1">
      <c r="E211" s="150"/>
      <c r="AI211" s="4"/>
    </row>
    <row r="212" spans="5:35" ht="12.75" customHeight="1">
      <c r="E212" s="150"/>
      <c r="AI212" s="4"/>
    </row>
    <row r="213" spans="5:35" ht="12.75" customHeight="1">
      <c r="E213" s="150"/>
      <c r="AI213" s="4"/>
    </row>
    <row r="214" spans="5:35" ht="12.75" customHeight="1">
      <c r="E214" s="150"/>
      <c r="AI214" s="4"/>
    </row>
    <row r="215" spans="5:35" ht="12.75" customHeight="1">
      <c r="E215" s="150"/>
      <c r="AI215" s="4"/>
    </row>
    <row r="216" spans="5:35" ht="12.75" customHeight="1">
      <c r="E216" s="150"/>
      <c r="AI216" s="4"/>
    </row>
    <row r="217" spans="5:35" ht="12.75" customHeight="1">
      <c r="E217" s="150"/>
      <c r="AI217" s="4"/>
    </row>
    <row r="218" spans="5:35" ht="12.75" customHeight="1">
      <c r="E218" s="150"/>
      <c r="AI218" s="4"/>
    </row>
    <row r="219" spans="5:35" ht="12.75" customHeight="1">
      <c r="E219" s="150"/>
      <c r="AI219" s="4"/>
    </row>
    <row r="220" spans="5:35" ht="12.75" customHeight="1">
      <c r="E220" s="150"/>
      <c r="AI220" s="4"/>
    </row>
    <row r="221" spans="5:35" ht="12.75" customHeight="1">
      <c r="E221" s="150"/>
      <c r="AI221" s="4"/>
    </row>
    <row r="222" spans="5:35" ht="12.75" customHeight="1">
      <c r="E222" s="150"/>
      <c r="AI222" s="4"/>
    </row>
    <row r="223" spans="5:35" ht="12.75" customHeight="1">
      <c r="E223" s="150"/>
      <c r="AI223" s="4"/>
    </row>
    <row r="224" spans="5:35" ht="12.75" customHeight="1">
      <c r="E224" s="150"/>
      <c r="AI224" s="4"/>
    </row>
    <row r="225" spans="5:35" ht="12.75" customHeight="1">
      <c r="E225" s="150"/>
      <c r="AI225" s="4"/>
    </row>
    <row r="226" spans="5:35" ht="12.75" customHeight="1">
      <c r="E226" s="150"/>
      <c r="AI226" s="4"/>
    </row>
    <row r="227" spans="5:35" ht="12.75" customHeight="1">
      <c r="E227" s="150"/>
      <c r="AI227" s="4"/>
    </row>
    <row r="228" spans="5:35" ht="12.75" customHeight="1">
      <c r="E228" s="150"/>
      <c r="AI228" s="4"/>
    </row>
    <row r="229" spans="5:35" ht="12.75" customHeight="1">
      <c r="E229" s="150"/>
      <c r="AI229" s="4"/>
    </row>
    <row r="230" spans="5:35" ht="12.75" customHeight="1">
      <c r="E230" s="150"/>
      <c r="AI230" s="4"/>
    </row>
    <row r="231" spans="5:35" ht="12.75" customHeight="1">
      <c r="E231" s="150"/>
      <c r="AI231" s="4"/>
    </row>
    <row r="232" spans="5:35" ht="12.75" customHeight="1">
      <c r="E232" s="150"/>
      <c r="AI232" s="4"/>
    </row>
    <row r="233" spans="5:35" ht="12.75" customHeight="1">
      <c r="E233" s="150"/>
      <c r="AI233" s="4"/>
    </row>
    <row r="234" spans="5:35" ht="12.75" customHeight="1">
      <c r="E234" s="150"/>
      <c r="AI234" s="4"/>
    </row>
    <row r="235" spans="5:35" ht="12.75" customHeight="1">
      <c r="E235" s="150"/>
      <c r="AI235" s="4"/>
    </row>
    <row r="236" spans="5:35" ht="12.75" customHeight="1">
      <c r="E236" s="150"/>
      <c r="AI236" s="4"/>
    </row>
    <row r="237" spans="5:35" ht="12.75" customHeight="1">
      <c r="E237" s="150"/>
      <c r="AI237" s="4"/>
    </row>
    <row r="238" spans="5:35" ht="12.75" customHeight="1">
      <c r="E238" s="150"/>
      <c r="AI238" s="4"/>
    </row>
    <row r="239" spans="1:35" s="24" customFormat="1" ht="12.75" customHeight="1">
      <c r="A239" s="209"/>
      <c r="B239" s="158"/>
      <c r="C239" s="162"/>
      <c r="D239" s="180"/>
      <c r="E239" s="172"/>
      <c r="F239" s="133"/>
      <c r="G239" s="134"/>
      <c r="H239" s="134"/>
      <c r="I239" s="134"/>
      <c r="J239" s="134"/>
      <c r="K239" s="135"/>
      <c r="L239" s="134"/>
      <c r="M239" s="134"/>
      <c r="N239" s="134"/>
      <c r="O239" s="134"/>
      <c r="P239" s="134"/>
      <c r="Q239" s="134"/>
      <c r="R239" s="134"/>
      <c r="S239" s="134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4"/>
    </row>
    <row r="240" spans="1:35" s="24" customFormat="1" ht="12.75" customHeight="1">
      <c r="A240" s="209"/>
      <c r="B240" s="158"/>
      <c r="C240" s="162"/>
      <c r="D240" s="177"/>
      <c r="E240" s="172"/>
      <c r="F240" s="133"/>
      <c r="G240" s="134"/>
      <c r="H240" s="134"/>
      <c r="I240" s="134"/>
      <c r="J240" s="134"/>
      <c r="K240" s="135"/>
      <c r="L240" s="134"/>
      <c r="M240" s="134"/>
      <c r="N240" s="134"/>
      <c r="O240" s="134"/>
      <c r="P240" s="134"/>
      <c r="Q240" s="134"/>
      <c r="R240" s="134"/>
      <c r="S240" s="134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4"/>
    </row>
    <row r="241" spans="1:35" ht="12.75" customHeight="1">
      <c r="A241" s="189"/>
      <c r="B241" s="219"/>
      <c r="C241" s="163"/>
      <c r="D241" s="178"/>
      <c r="E241" s="150"/>
      <c r="AI241" s="4"/>
    </row>
    <row r="242" spans="1:35" ht="12.75" customHeight="1">
      <c r="A242" s="189"/>
      <c r="B242" s="219"/>
      <c r="C242" s="163"/>
      <c r="D242" s="178"/>
      <c r="E242" s="150"/>
      <c r="AI242" s="4"/>
    </row>
    <row r="243" ht="12.75" customHeight="1"/>
    <row r="244" ht="12.75" customHeight="1"/>
    <row r="245" spans="1:36" s="24" customFormat="1" ht="12.75" customHeight="1">
      <c r="A245" s="209"/>
      <c r="B245" s="158"/>
      <c r="C245" s="139"/>
      <c r="D245" s="181"/>
      <c r="E245" s="172"/>
      <c r="F245" s="133"/>
      <c r="G245" s="134"/>
      <c r="H245" s="134"/>
      <c r="I245" s="134"/>
      <c r="J245" s="134"/>
      <c r="K245" s="135"/>
      <c r="L245" s="134"/>
      <c r="M245" s="134"/>
      <c r="N245" s="134"/>
      <c r="O245" s="134"/>
      <c r="P245" s="134"/>
      <c r="Q245" s="134"/>
      <c r="R245" s="134"/>
      <c r="S245" s="134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1"/>
      <c r="AJ245" s="125"/>
    </row>
    <row r="246" ht="12.75" customHeight="1"/>
    <row r="247" spans="1:35" s="20" customFormat="1" ht="12.75" customHeight="1">
      <c r="A247" s="212"/>
      <c r="B247" s="220"/>
      <c r="C247" s="164"/>
      <c r="D247" s="177"/>
      <c r="E247" s="149"/>
      <c r="F247" s="133"/>
      <c r="G247" s="134"/>
      <c r="H247" s="134"/>
      <c r="I247" s="134"/>
      <c r="J247" s="134"/>
      <c r="K247" s="135"/>
      <c r="L247" s="134"/>
      <c r="M247" s="134"/>
      <c r="N247" s="134"/>
      <c r="O247" s="134"/>
      <c r="P247" s="134"/>
      <c r="Q247" s="134"/>
      <c r="R247" s="134"/>
      <c r="S247" s="134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19"/>
    </row>
  </sheetData>
  <mergeCells count="4">
    <mergeCell ref="F5:G5"/>
    <mergeCell ref="L5:O5"/>
    <mergeCell ref="P5:S5"/>
    <mergeCell ref="F6:G6"/>
  </mergeCells>
  <printOptions gridLines="1"/>
  <pageMargins left="0.1" right="0.1" top="0.65" bottom="0.65" header="0.5" footer="0.5"/>
  <pageSetup fitToHeight="6" fitToWidth="1" horizontalDpi="600" verticalDpi="600" orientation="landscape" paperSize="17" scale="43" r:id="rId1"/>
  <headerFooter alignWithMargins="0">
    <oddFooter xml:space="preserve">&amp;L&amp;F&amp;C&amp;P&amp;R&amp;D   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Greg High</cp:lastModifiedBy>
  <cp:lastPrinted>2011-02-08T19:41:00Z</cp:lastPrinted>
  <dcterms:created xsi:type="dcterms:W3CDTF">2009-01-05T18:36:40Z</dcterms:created>
  <dcterms:modified xsi:type="dcterms:W3CDTF">2011-02-08T20:22:35Z</dcterms:modified>
  <cp:category/>
  <cp:version/>
  <cp:contentType/>
  <cp:contentStatus/>
</cp:coreProperties>
</file>